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16380" windowHeight="730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'Datos'!$A$1:$M$13</definedName>
  </definedNames>
  <calcPr fullCalcOnLoad="1"/>
</workbook>
</file>

<file path=xl/sharedStrings.xml><?xml version="1.0" encoding="utf-8"?>
<sst xmlns="http://schemas.openxmlformats.org/spreadsheetml/2006/main" count="274" uniqueCount="149">
  <si>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</si>
  <si>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</si>
  <si>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</si>
  <si>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</si>
  <si>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</si>
  <si>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</si>
  <si>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</si>
  <si>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</si>
  <si>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</si>
  <si>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</si>
  <si>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</si>
  <si>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</si>
  <si>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</si>
  <si>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</si>
  <si>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</si>
  <si>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</si>
  <si>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</si>
  <si>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</si>
  <si>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</si>
  <si>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</si>
  <si>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</si>
  <si>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</si>
  <si>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</si>
  <si>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</si>
  <si>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</si>
  <si>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</si>
  <si>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</si>
  <si>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</si>
  <si>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</si>
  <si>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</si>
  <si>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</si>
  <si>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</si>
  <si>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</si>
  <si>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</si>
  <si>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</si>
  <si>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</si>
  <si>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</si>
  <si>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</si>
  <si>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</si>
  <si>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</si>
  <si>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</si>
  <si>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</si>
  <si>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</si>
  <si>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</si>
  <si>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</si>
  <si>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</si>
  <si>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</si>
  <si>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</si>
  <si>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</si>
  <si>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</si>
  <si>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</si>
  <si>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</si>
  <si>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</si>
  <si>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</si>
  <si>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</si>
  <si>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</si>
  <si>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</si>
  <si>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</si>
  <si>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</si>
  <si>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</si>
  <si>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</si>
  <si>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</si>
  <si>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</si>
  <si>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</si>
  <si>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</si>
  <si>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</si>
  <si>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</si>
  <si>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</si>
  <si>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/WZ3</t>
  </si>
  <si>
    <t>/KWZ3</t>
  </si>
  <si>
    <t>/CZ3</t>
  </si>
  <si>
    <t xml:space="preserve">CORN DEC3/d     </t>
  </si>
  <si>
    <t>/WH4</t>
  </si>
  <si>
    <t>/KWH4</t>
  </si>
  <si>
    <t>/CH4</t>
  </si>
  <si>
    <t xml:space="preserve">CORN MAR4/d     </t>
  </si>
  <si>
    <t>/WK4</t>
  </si>
  <si>
    <t>/KWK4</t>
  </si>
  <si>
    <t>/CK4</t>
  </si>
  <si>
    <t xml:space="preserve">CORN MAY4/d     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</si>
  <si>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</si>
  <si>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</si>
  <si>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</si>
  <si>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</si>
  <si>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</si>
  <si>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</si>
  <si>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</si>
  <si>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</si>
  <si>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</si>
  <si>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</si>
  <si>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</si>
  <si>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</si>
  <si>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</si>
  <si>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</si>
  <si>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</si>
  <si>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</si>
  <si>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</si>
  <si>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</si>
  <si>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</si>
  <si>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</si>
  <si>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</si>
  <si>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</si>
  <si>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</si>
  <si>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</si>
  <si>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</si>
  <si>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</si>
  <si>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</si>
  <si>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</si>
  <si>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</si>
  <si>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</si>
  <si>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</si>
  <si>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</si>
  <si>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</si>
  <si>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</si>
  <si>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/KWH5</t>
  </si>
  <si>
    <t>SRW</t>
  </si>
  <si>
    <t xml:space="preserve"> +Z</t>
  </si>
  <si>
    <t>/WU5</t>
  </si>
  <si>
    <t>/WZ5</t>
  </si>
  <si>
    <t>/WH6</t>
  </si>
  <si>
    <t>/WK6</t>
  </si>
  <si>
    <t>/WN6</t>
  </si>
  <si>
    <t>WHEAT SRW DEC3/d</t>
  </si>
  <si>
    <t>WHEAT HRW DEC3/d</t>
  </si>
  <si>
    <t>WHEAT SRW MAR4/d</t>
  </si>
  <si>
    <t>WHEAT HRW MAR4/d</t>
  </si>
  <si>
    <t>WHEAT SRW MAY4/d</t>
  </si>
  <si>
    <t>WHEAT HRW MAY4/d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</si>
  <si>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</si>
  <si>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</si>
  <si>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</si>
  <si>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</si>
  <si>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</si>
  <si>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</si>
  <si>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</si>
  <si>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</si>
  <si>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</si>
  <si>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</si>
  <si>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</si>
  <si>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</si>
  <si>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</si>
  <si>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</si>
  <si>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</si>
  <si>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Enero 2014</t>
  </si>
  <si>
    <t xml:space="preserve"> +H</t>
  </si>
  <si>
    <t>Octubre 2013</t>
  </si>
  <si>
    <t>Noviembre 2013</t>
  </si>
  <si>
    <t>Diciembre 2013</t>
  </si>
  <si>
    <t>Miércoles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</si>
</sst>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G22" sqref="G22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Datos!G22</f>
        <v>Septiembre</v>
      </c>
      <c r="E8" s="4">
        <f>Datos!I22</f>
        <v>2013</v>
      </c>
      <c r="F8" s="3"/>
      <c r="G8" s="3"/>
      <c r="H8" s="3" t="str">
        <f>Datos!D22</f>
        <v>Miércoles</v>
      </c>
      <c r="I8" s="5">
        <f>Datos!E22</f>
        <v>25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/>
      <c r="C19" s="26"/>
      <c r="D19" s="27"/>
      <c r="E19" s="91"/>
      <c r="F19" s="29"/>
      <c r="G19" s="30"/>
      <c r="H19" s="31"/>
      <c r="I19" s="32"/>
    </row>
    <row r="20" spans="1:9" ht="19.5" customHeight="1">
      <c r="A20" s="17" t="s">
        <v>19</v>
      </c>
      <c r="B20" s="25"/>
      <c r="C20" s="26"/>
      <c r="D20" s="27"/>
      <c r="E20" s="91"/>
      <c r="F20" s="92"/>
      <c r="G20" s="93"/>
      <c r="H20" s="31"/>
      <c r="I20" s="32"/>
    </row>
    <row r="21" spans="1:9" ht="19.5" customHeight="1">
      <c r="A21" s="17" t="s">
        <v>20</v>
      </c>
      <c r="B21" s="25"/>
      <c r="C21" s="26">
        <f>B24+'Primas SRW'!B12</f>
        <v>765.5</v>
      </c>
      <c r="D21" s="27"/>
      <c r="E21" s="91">
        <f>D24+'Primas HRW'!B13</f>
        <v>868.25</v>
      </c>
      <c r="F21" s="92">
        <f>D24+'Primas HRW'!C13</f>
        <v>863.25</v>
      </c>
      <c r="G21" s="93">
        <f>D24+'Primas HRW'!D13</f>
        <v>858.25</v>
      </c>
      <c r="H21" s="31"/>
      <c r="I21" s="32"/>
    </row>
    <row r="22" spans="1:9" ht="19.5" customHeight="1">
      <c r="A22" s="17" t="s">
        <v>21</v>
      </c>
      <c r="B22" s="25"/>
      <c r="C22" s="26">
        <f>B24+'Primas SRW'!B13</f>
        <v>782.5</v>
      </c>
      <c r="D22" s="27"/>
      <c r="E22" s="91">
        <f>D24+'Primas HRW'!B14</f>
        <v>876.25</v>
      </c>
      <c r="F22" s="92">
        <f>D24+'Primas HRW'!C14</f>
        <v>871.25</v>
      </c>
      <c r="G22" s="93">
        <f>D24+'Primas HRW'!D14</f>
        <v>866.25</v>
      </c>
      <c r="H22" s="31"/>
      <c r="I22" s="32">
        <f>'Primas maíz'!B13+H24</f>
        <v>564.75</v>
      </c>
    </row>
    <row r="23" spans="1:9" ht="19.5" customHeight="1">
      <c r="A23" s="17" t="s">
        <v>22</v>
      </c>
      <c r="B23" s="25"/>
      <c r="C23" s="26">
        <f>B24+'Primas SRW'!B14</f>
        <v>780.5</v>
      </c>
      <c r="D23" s="27"/>
      <c r="E23" s="91">
        <f>D24+'Primas HRW'!B15</f>
        <v>872.25</v>
      </c>
      <c r="F23" s="92">
        <f>D24+'Primas HRW'!C15</f>
        <v>867.25</v>
      </c>
      <c r="G23" s="93">
        <f>D24+'Primas HRW'!D15</f>
        <v>862.25</v>
      </c>
      <c r="H23" s="31"/>
      <c r="I23" s="32">
        <f>H24+'Primas maíz'!B14</f>
        <v>544.75</v>
      </c>
    </row>
    <row r="24" spans="1:9" ht="19.5" customHeight="1">
      <c r="A24" s="17" t="s">
        <v>23</v>
      </c>
      <c r="B24" s="34">
        <f>Datos!E4</f>
        <v>670.5</v>
      </c>
      <c r="C24" s="35">
        <f>B24+'Primas SRW'!B15</f>
        <v>779.5</v>
      </c>
      <c r="D24" s="27">
        <f>Datos!I4</f>
        <v>718.25</v>
      </c>
      <c r="E24" s="94">
        <f>D24+'Primas HRW'!B16</f>
        <v>874.25</v>
      </c>
      <c r="F24" s="95">
        <f>D24+'Primas HRW'!C16</f>
        <v>851.25</v>
      </c>
      <c r="G24" s="96">
        <f>D24+'Primas HRW'!D16</f>
        <v>836.25</v>
      </c>
      <c r="H24" s="31">
        <f>Datos!M4</f>
        <v>454.75</v>
      </c>
      <c r="I24" s="36">
        <f>H24+'Primas maíz'!B15</f>
        <v>529.75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>
        <f>H28+'Primas maíz'!B4</f>
        <v>537.25</v>
      </c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>
        <f>H28+'Primas maíz'!B5</f>
        <v>537.25</v>
      </c>
    </row>
    <row r="28" spans="1:9" ht="19.5" customHeight="1">
      <c r="A28" s="17" t="s">
        <v>14</v>
      </c>
      <c r="B28" s="34">
        <f>Datos!E5</f>
        <v>680.75</v>
      </c>
      <c r="C28" s="26"/>
      <c r="D28" s="27">
        <f>Datos!I5</f>
        <v>719.25</v>
      </c>
      <c r="E28" s="26"/>
      <c r="F28" s="26"/>
      <c r="G28" s="33"/>
      <c r="H28" s="38">
        <f>Datos!M5</f>
        <v>467.25</v>
      </c>
      <c r="I28" s="32">
        <f>H28+'Primas maíz'!B6</f>
        <v>537.25</v>
      </c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Datos!E6</f>
        <v>685.5</v>
      </c>
      <c r="C30" s="26"/>
      <c r="D30" s="27">
        <f>Datos!I6</f>
        <v>719.5</v>
      </c>
      <c r="E30" s="26"/>
      <c r="F30" s="26"/>
      <c r="G30" s="33"/>
      <c r="H30" s="38">
        <f>Datos!M6</f>
        <v>475.5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0"/>
      <c r="I31" s="32"/>
    </row>
    <row r="32" spans="1:9" ht="19.5" customHeight="1">
      <c r="A32" s="17" t="s">
        <v>18</v>
      </c>
      <c r="B32" s="34">
        <f>Datos!E7</f>
        <v>677</v>
      </c>
      <c r="C32" s="26"/>
      <c r="D32" s="27">
        <f>Datos!I7</f>
        <v>705</v>
      </c>
      <c r="E32" s="26"/>
      <c r="F32" s="26"/>
      <c r="G32" s="33"/>
      <c r="H32" s="31">
        <f>Datos!M7</f>
        <v>481.75</v>
      </c>
      <c r="I32" s="32"/>
    </row>
    <row r="33" spans="1:9" ht="19.5" customHeight="1">
      <c r="A33" s="17" t="s">
        <v>20</v>
      </c>
      <c r="B33" s="36">
        <f>Datos!E8</f>
        <v>682</v>
      </c>
      <c r="C33" s="26"/>
      <c r="D33" s="27">
        <f>Datos!I8</f>
        <v>713.25</v>
      </c>
      <c r="E33" s="26"/>
      <c r="F33" s="26"/>
      <c r="G33" s="33"/>
      <c r="H33" s="31">
        <f>Datos!M8</f>
        <v>484</v>
      </c>
      <c r="I33" s="32"/>
    </row>
    <row r="34" spans="1:9" ht="19.5" customHeight="1">
      <c r="A34" s="17" t="s">
        <v>23</v>
      </c>
      <c r="B34" s="36">
        <f>Datos!E9</f>
        <v>691.75</v>
      </c>
      <c r="C34" s="35"/>
      <c r="D34" s="27">
        <f>Datos!I9</f>
        <v>724</v>
      </c>
      <c r="E34" s="35"/>
      <c r="F34" s="35"/>
      <c r="G34" s="37"/>
      <c r="H34" s="31">
        <f>Datos!M9</f>
        <v>491.25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Datos!E10</f>
        <v>700</v>
      </c>
      <c r="C36" s="26"/>
      <c r="D36" s="27"/>
      <c r="E36" s="26"/>
      <c r="F36" s="26"/>
      <c r="G36" s="33"/>
      <c r="H36" s="31">
        <f>Datos!M10</f>
        <v>501</v>
      </c>
      <c r="I36" s="32"/>
    </row>
    <row r="37" spans="1:9" ht="19.5" customHeight="1">
      <c r="A37" s="17" t="s">
        <v>16</v>
      </c>
      <c r="B37" s="36">
        <f>Datos!E11</f>
        <v>702.5</v>
      </c>
      <c r="C37" s="26"/>
      <c r="D37" s="27"/>
      <c r="E37" s="26"/>
      <c r="F37" s="26"/>
      <c r="G37" s="33"/>
      <c r="H37" s="31">
        <f>Datos!M11</f>
        <v>507</v>
      </c>
      <c r="I37" s="32"/>
    </row>
    <row r="38" spans="1:9" ht="19.5" customHeight="1">
      <c r="A38" s="17" t="s">
        <v>18</v>
      </c>
      <c r="B38" s="36">
        <f>Datos!E12</f>
        <v>699.25</v>
      </c>
      <c r="C38" s="26"/>
      <c r="D38" s="27"/>
      <c r="E38" s="26"/>
      <c r="F38" s="26"/>
      <c r="G38" s="33"/>
      <c r="H38" s="31">
        <f>Datos!M12</f>
        <v>510.25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Datos!M13</f>
        <v>503.25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Datos!M14</f>
        <v>501.5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Datos!M15</f>
        <v>515.5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Datos!M16</f>
        <v>501.75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-10</v>
      </c>
      <c r="G54" s="51"/>
      <c r="H54" s="49"/>
    </row>
    <row r="55" spans="5:7" ht="15">
      <c r="E55" s="52">
        <v>0.115</v>
      </c>
      <c r="F55" s="51">
        <f>'Primas HRW'!B24</f>
        <v>-5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Datos!G22</f>
        <v>Septiembre</v>
      </c>
      <c r="E9" s="3">
        <f>BUSHEL!E8</f>
        <v>2013</v>
      </c>
      <c r="F9" s="3"/>
      <c r="G9" s="3"/>
      <c r="H9" s="3" t="str">
        <f>Datos!D22</f>
        <v>Miércoles</v>
      </c>
      <c r="I9" s="5">
        <f>Datos!E22</f>
        <v>25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3" t="s">
        <v>31</v>
      </c>
      <c r="B11" s="103"/>
      <c r="C11" s="103"/>
      <c r="D11" s="103"/>
      <c r="E11" s="103"/>
      <c r="F11" s="103"/>
      <c r="G11" s="103"/>
      <c r="H11" s="103"/>
      <c r="I11" s="103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7" t="s">
        <v>1</v>
      </c>
      <c r="C13" s="97"/>
      <c r="D13" s="98" t="s">
        <v>1</v>
      </c>
      <c r="E13" s="98"/>
      <c r="F13" s="98"/>
      <c r="G13" s="98"/>
      <c r="H13" s="99" t="s">
        <v>2</v>
      </c>
      <c r="I13" s="99"/>
    </row>
    <row r="14" spans="1:9" ht="15.75">
      <c r="A14" s="9"/>
      <c r="B14" s="100" t="s">
        <v>3</v>
      </c>
      <c r="C14" s="100"/>
      <c r="D14" s="101" t="s">
        <v>4</v>
      </c>
      <c r="E14" s="101"/>
      <c r="F14" s="101"/>
      <c r="G14" s="101"/>
      <c r="H14" s="102" t="s">
        <v>5</v>
      </c>
      <c r="I14" s="102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/>
      <c r="C19" s="35"/>
      <c r="D19" s="40"/>
      <c r="E19" s="53"/>
      <c r="F19" s="53"/>
      <c r="G19" s="54"/>
      <c r="H19" s="56"/>
      <c r="I19" s="55"/>
    </row>
    <row r="20" spans="1:9" ht="19.5" customHeight="1">
      <c r="A20" s="24" t="s">
        <v>19</v>
      </c>
      <c r="B20" s="57"/>
      <c r="C20" s="35"/>
      <c r="D20" s="27">
        <f>IF(BUSHEL!D20&gt;0,BUSHEL!D20*TONELADA!$B$50,"")</f>
      </c>
      <c r="E20" s="53"/>
      <c r="F20" s="53"/>
      <c r="G20" s="54"/>
      <c r="H20" s="59"/>
      <c r="I20" s="55"/>
    </row>
    <row r="21" spans="1:9" ht="19.5" customHeight="1">
      <c r="A21" s="17" t="s">
        <v>20</v>
      </c>
      <c r="B21" s="36"/>
      <c r="C21" s="35">
        <f>BUSHEL!C21*TONELADA!$B$50</f>
        <v>281.27531999999997</v>
      </c>
      <c r="D21" s="58"/>
      <c r="E21" s="53">
        <f>BUSHEL!E21*TONELADA!$B$50</f>
        <v>319.02978</v>
      </c>
      <c r="F21" s="53">
        <f>BUSHEL!F21*TONELADA!$B$50</f>
        <v>317.19257999999996</v>
      </c>
      <c r="G21" s="54">
        <f>BUSHEL!G21*TONELADA!$B$50</f>
        <v>315.35537999999997</v>
      </c>
      <c r="H21" s="56"/>
      <c r="I21" s="55"/>
    </row>
    <row r="22" spans="1:9" ht="19.5" customHeight="1">
      <c r="A22" s="24" t="s">
        <v>21</v>
      </c>
      <c r="B22" s="57"/>
      <c r="C22" s="35">
        <f>BUSHEL!C22*TONELADA!$B$50</f>
        <v>287.5218</v>
      </c>
      <c r="D22" s="58"/>
      <c r="E22" s="53">
        <f>BUSHEL!E22*TONELADA!$B$50</f>
        <v>321.9693</v>
      </c>
      <c r="F22" s="53">
        <f>BUSHEL!F22*TONELADA!$B$50</f>
        <v>320.1321</v>
      </c>
      <c r="G22" s="54">
        <f>BUSHEL!G22*TONELADA!$B$50</f>
        <v>318.2949</v>
      </c>
      <c r="H22" s="59"/>
      <c r="I22" s="55">
        <f>BUSHEL!I22*TONELADA!$E$50</f>
        <v>222.33077999999998</v>
      </c>
    </row>
    <row r="23" spans="1:9" ht="19.5" customHeight="1">
      <c r="A23" s="24" t="s">
        <v>22</v>
      </c>
      <c r="B23" s="57"/>
      <c r="C23" s="35">
        <f>BUSHEL!C23*TONELADA!$B$50</f>
        <v>286.78692</v>
      </c>
      <c r="D23" s="58"/>
      <c r="E23" s="53">
        <f>BUSHEL!E23*TONELADA!$B$50</f>
        <v>320.49953999999997</v>
      </c>
      <c r="F23" s="53">
        <f>BUSHEL!F23*TONELADA!$B$50</f>
        <v>318.66234</v>
      </c>
      <c r="G23" s="54">
        <f>BUSHEL!G23*TONELADA!$B$50</f>
        <v>316.82514</v>
      </c>
      <c r="H23" s="59"/>
      <c r="I23" s="55">
        <f>BUSHEL!I23*TONELADA!$E$50</f>
        <v>214.45718</v>
      </c>
    </row>
    <row r="24" spans="1:9" ht="19.5" customHeight="1">
      <c r="A24" s="17" t="s">
        <v>23</v>
      </c>
      <c r="B24" s="36">
        <f>BUSHEL!B24*TONELADA!$B$50</f>
        <v>246.36852</v>
      </c>
      <c r="C24" s="35">
        <f>BUSHEL!C24*TONELADA!$B$50</f>
        <v>286.41947999999996</v>
      </c>
      <c r="D24" s="27">
        <f>IF(BUSHEL!D24&gt;0,BUSHEL!D24*TONELADA!$B$50,"")</f>
        <v>263.91378</v>
      </c>
      <c r="E24" s="53">
        <f>BUSHEL!E24*TONELADA!$B$50</f>
        <v>321.23442</v>
      </c>
      <c r="F24" s="53">
        <f>BUSHEL!F24*TONELADA!$B$50</f>
        <v>312.7833</v>
      </c>
      <c r="G24" s="54">
        <f>BUSHEL!G24*TONELADA!$B$50</f>
        <v>307.2717</v>
      </c>
      <c r="H24" s="56">
        <f>BUSHEL!H24*$E$50</f>
        <v>179.02597999999998</v>
      </c>
      <c r="I24" s="55">
        <f>BUSHEL!I24*TONELADA!$E$50</f>
        <v>208.55198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>
        <f>BUSHEL!I26*TONELADA!$E$50</f>
        <v>211.50457999999998</v>
      </c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>
        <f>BUSHEL!I27*TONELADA!$E$50</f>
        <v>211.50457999999998</v>
      </c>
    </row>
    <row r="28" spans="1:9" ht="19.5" customHeight="1">
      <c r="A28" s="17" t="s">
        <v>14</v>
      </c>
      <c r="B28" s="36">
        <f>BUSHEL!B28*TONELADA!$B$50</f>
        <v>250.13478</v>
      </c>
      <c r="C28" s="26"/>
      <c r="D28" s="27">
        <f>IF(BUSHEL!D28&gt;0,BUSHEL!D28*TONELADA!$B$50,"")</f>
        <v>264.28122</v>
      </c>
      <c r="E28" s="26"/>
      <c r="F28" s="26"/>
      <c r="G28" s="33"/>
      <c r="H28" s="56">
        <f>BUSHEL!H28*$E$50</f>
        <v>183.94698</v>
      </c>
      <c r="I28" s="55">
        <f>BUSHEL!I28*TONELADA!$E$50</f>
        <v>211.50457999999998</v>
      </c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251.88012</v>
      </c>
      <c r="C30" s="26"/>
      <c r="D30" s="27">
        <f>IF(BUSHEL!D30&gt;0,BUSHEL!D30*TONELADA!$B$50,"")</f>
        <v>264.37308</v>
      </c>
      <c r="E30" s="26"/>
      <c r="F30" s="26"/>
      <c r="G30" s="33"/>
      <c r="H30" s="56">
        <f>BUSHEL!H30*$E$50</f>
        <v>187.19484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248.75688</v>
      </c>
      <c r="C32" s="26"/>
      <c r="D32" s="27">
        <f>IF(BUSHEL!D32&gt;0,BUSHEL!D32*TONELADA!$B$50,"")</f>
        <v>259.04519999999997</v>
      </c>
      <c r="E32" s="26"/>
      <c r="F32" s="26"/>
      <c r="G32" s="33"/>
      <c r="H32" s="56">
        <f>BUSHEL!H32*$E$50</f>
        <v>189.65534</v>
      </c>
      <c r="I32" s="32"/>
    </row>
    <row r="33" spans="1:9" ht="19.5" customHeight="1">
      <c r="A33" s="17" t="s">
        <v>20</v>
      </c>
      <c r="B33" s="36">
        <f>BUSHEL!B33*TONELADA!$B$50</f>
        <v>250.59408</v>
      </c>
      <c r="C33" s="26"/>
      <c r="D33" s="27">
        <f>IF(BUSHEL!D33&gt;0,BUSHEL!D33*TONELADA!$B$50,"")</f>
        <v>262.07658</v>
      </c>
      <c r="E33" s="26"/>
      <c r="F33" s="26"/>
      <c r="G33" s="33"/>
      <c r="H33" s="56">
        <f>BUSHEL!H33*$E$50</f>
        <v>190.54111999999998</v>
      </c>
      <c r="I33" s="32"/>
    </row>
    <row r="34" spans="1:9" ht="19.5" customHeight="1">
      <c r="A34" s="17" t="s">
        <v>23</v>
      </c>
      <c r="B34" s="36">
        <f>BUSHEL!B34*TONELADA!$B$50</f>
        <v>254.17661999999999</v>
      </c>
      <c r="C34" s="35"/>
      <c r="D34" s="27">
        <f>IF(BUSHEL!D34&gt;0,BUSHEL!D34*TONELADA!$B$50,"")</f>
        <v>266.02656</v>
      </c>
      <c r="E34" s="35"/>
      <c r="F34" s="35"/>
      <c r="G34" s="37"/>
      <c r="H34" s="56">
        <f>BUSHEL!H34*$E$50</f>
        <v>193.3953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257.20799999999997</v>
      </c>
      <c r="C36" s="26"/>
      <c r="D36" s="27"/>
      <c r="E36" s="26"/>
      <c r="F36" s="26"/>
      <c r="G36" s="33"/>
      <c r="H36" s="56">
        <f>BUSHEL!H36*$E$50</f>
        <v>197.23368</v>
      </c>
      <c r="I36" s="32"/>
    </row>
    <row r="37" spans="1:9" ht="19.5" customHeight="1">
      <c r="A37" s="17" t="s">
        <v>16</v>
      </c>
      <c r="B37" s="36">
        <f>BUSHEL!B37*TONELADA!$B$50</f>
        <v>258.1266</v>
      </c>
      <c r="C37" s="26"/>
      <c r="D37" s="27"/>
      <c r="E37" s="26"/>
      <c r="F37" s="26"/>
      <c r="G37" s="33"/>
      <c r="H37" s="56">
        <f>BUSHEL!H37*$E$50</f>
        <v>199.59575999999998</v>
      </c>
      <c r="I37" s="32"/>
    </row>
    <row r="38" spans="1:9" ht="19.5" customHeight="1">
      <c r="A38" s="17" t="s">
        <v>18</v>
      </c>
      <c r="B38" s="36">
        <f>BUSHEL!B38*TONELADA!$B$50</f>
        <v>256.93242</v>
      </c>
      <c r="C38" s="26"/>
      <c r="D38" s="27"/>
      <c r="E38" s="26"/>
      <c r="F38" s="26"/>
      <c r="G38" s="33"/>
      <c r="H38" s="56">
        <f>BUSHEL!H38*$E$50</f>
        <v>200.87521999999998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198.11945999999998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197.43052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202.94204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197.52893999999998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-3.6744</v>
      </c>
      <c r="G54" s="51"/>
      <c r="H54" s="46"/>
    </row>
    <row r="55" spans="5:8" ht="15">
      <c r="E55" s="52">
        <v>0.115</v>
      </c>
      <c r="F55" s="51">
        <f>'Primas HRW'!B24*B50</f>
        <v>-1.8372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5" sqref="B15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115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57"/>
      <c r="C11" s="57"/>
    </row>
    <row r="12" spans="1:3" ht="15">
      <c r="A12" s="65" t="s">
        <v>44</v>
      </c>
      <c r="B12" s="71">
        <v>95</v>
      </c>
      <c r="C12" s="66" t="s">
        <v>116</v>
      </c>
    </row>
    <row r="13" spans="1:3" ht="15">
      <c r="A13" s="70" t="s">
        <v>45</v>
      </c>
      <c r="B13" s="57">
        <v>112</v>
      </c>
      <c r="C13" s="57" t="s">
        <v>116</v>
      </c>
    </row>
    <row r="14" spans="1:3" ht="15">
      <c r="A14" s="65" t="s">
        <v>46</v>
      </c>
      <c r="B14" s="66">
        <v>110</v>
      </c>
      <c r="C14" s="66" t="s">
        <v>116</v>
      </c>
    </row>
    <row r="15" spans="1:3" ht="15">
      <c r="A15" s="67" t="s">
        <v>47</v>
      </c>
      <c r="B15" s="57">
        <v>109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3" sqref="B13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4"/>
      <c r="C1" s="104"/>
      <c r="D1" s="104"/>
    </row>
    <row r="2" spans="1:4" ht="15.75">
      <c r="A2" s="67"/>
      <c r="B2" s="105" t="s">
        <v>1</v>
      </c>
      <c r="C2" s="105"/>
      <c r="D2" s="105"/>
    </row>
    <row r="3" spans="1:4" ht="15.75">
      <c r="A3" s="67"/>
      <c r="B3" s="105" t="s">
        <v>53</v>
      </c>
      <c r="C3" s="105"/>
      <c r="D3" s="105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/>
      <c r="C11" s="71"/>
      <c r="D11" s="66"/>
      <c r="E11" s="71"/>
    </row>
    <row r="12" spans="1:5" ht="15">
      <c r="A12" s="67" t="s">
        <v>43</v>
      </c>
      <c r="B12" s="77"/>
      <c r="C12" s="57"/>
      <c r="D12" s="57"/>
      <c r="E12" s="57"/>
    </row>
    <row r="13" spans="1:5" ht="15">
      <c r="A13" s="65" t="s">
        <v>44</v>
      </c>
      <c r="B13" s="71">
        <v>150</v>
      </c>
      <c r="C13" s="71">
        <f>B13+B24</f>
        <v>145</v>
      </c>
      <c r="D13" s="66">
        <f>B13+B23</f>
        <v>140</v>
      </c>
      <c r="E13" s="71" t="s">
        <v>116</v>
      </c>
    </row>
    <row r="14" spans="1:5" ht="15">
      <c r="A14" s="67" t="s">
        <v>45</v>
      </c>
      <c r="B14" s="57">
        <v>158</v>
      </c>
      <c r="C14" s="57">
        <f>B14+$B$24</f>
        <v>153</v>
      </c>
      <c r="D14" s="57">
        <f>B14+$B$23</f>
        <v>148</v>
      </c>
      <c r="E14" s="57" t="s">
        <v>116</v>
      </c>
    </row>
    <row r="15" spans="1:5" ht="15">
      <c r="A15" s="65" t="s">
        <v>46</v>
      </c>
      <c r="B15" s="66">
        <v>154</v>
      </c>
      <c r="C15" s="66">
        <f>B15+$B$24</f>
        <v>149</v>
      </c>
      <c r="D15" s="66">
        <f>B15+$B$23</f>
        <v>144</v>
      </c>
      <c r="E15" s="66" t="s">
        <v>116</v>
      </c>
    </row>
    <row r="16" spans="1:5" ht="15">
      <c r="A16" s="67" t="s">
        <v>47</v>
      </c>
      <c r="B16" s="57">
        <v>156</v>
      </c>
      <c r="C16" s="57">
        <v>133</v>
      </c>
      <c r="D16" s="57">
        <v>118</v>
      </c>
      <c r="E16" s="57" t="s">
        <v>116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-10</v>
      </c>
      <c r="D23" t="s">
        <v>49</v>
      </c>
    </row>
    <row r="24" spans="1:4" ht="15">
      <c r="A24" s="79">
        <v>0.115</v>
      </c>
      <c r="B24" s="80">
        <v>-5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6" sqref="B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143</v>
      </c>
      <c r="B4" s="66">
        <v>70</v>
      </c>
      <c r="C4" s="66" t="s">
        <v>144</v>
      </c>
    </row>
    <row r="5" spans="1:3" ht="15">
      <c r="A5" s="84" t="s">
        <v>37</v>
      </c>
      <c r="B5" s="57">
        <v>70</v>
      </c>
      <c r="C5" s="57" t="s">
        <v>144</v>
      </c>
    </row>
    <row r="6" spans="1:3" ht="15">
      <c r="A6" s="75" t="s">
        <v>38</v>
      </c>
      <c r="B6" s="66">
        <v>70</v>
      </c>
      <c r="C6" s="66" t="s">
        <v>144</v>
      </c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/>
      <c r="C11" s="57"/>
    </row>
    <row r="12" spans="1:3" ht="15">
      <c r="A12" s="65" t="s">
        <v>44</v>
      </c>
      <c r="B12" s="66"/>
      <c r="C12" s="66"/>
    </row>
    <row r="13" spans="1:3" ht="15">
      <c r="A13" s="84" t="s">
        <v>145</v>
      </c>
      <c r="B13" s="57">
        <v>110</v>
      </c>
      <c r="C13" s="57" t="s">
        <v>116</v>
      </c>
    </row>
    <row r="14" spans="1:3" ht="15">
      <c r="A14" s="75" t="s">
        <v>146</v>
      </c>
      <c r="B14" s="66">
        <v>90</v>
      </c>
      <c r="C14" s="66" t="s">
        <v>116</v>
      </c>
    </row>
    <row r="15" spans="1:3" ht="15">
      <c r="A15" s="84" t="s">
        <v>147</v>
      </c>
      <c r="B15" s="57">
        <v>75</v>
      </c>
      <c r="C15" s="57" t="s">
        <v>116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22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20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 t="s">
        <v>122</v>
      </c>
      <c r="D4" s="89">
        <v>41542</v>
      </c>
      <c r="E4" s="39">
        <v>670.5</v>
      </c>
      <c r="F4" t="s">
        <v>69</v>
      </c>
      <c r="G4" t="s">
        <v>123</v>
      </c>
      <c r="H4" s="89">
        <v>41542</v>
      </c>
      <c r="I4">
        <v>718.25</v>
      </c>
      <c r="J4" t="s">
        <v>70</v>
      </c>
      <c r="K4" t="s">
        <v>71</v>
      </c>
      <c r="L4" s="89">
        <v>41542</v>
      </c>
      <c r="M4" s="39">
        <v>454.75</v>
      </c>
    </row>
    <row r="5" spans="2:13" ht="15">
      <c r="B5" t="s">
        <v>72</v>
      </c>
      <c r="C5" t="s">
        <v>124</v>
      </c>
      <c r="D5" s="89">
        <v>41542</v>
      </c>
      <c r="E5" s="39">
        <v>680.75</v>
      </c>
      <c r="F5" t="s">
        <v>73</v>
      </c>
      <c r="G5" t="s">
        <v>125</v>
      </c>
      <c r="H5" s="89">
        <v>41542</v>
      </c>
      <c r="I5">
        <v>719.25</v>
      </c>
      <c r="J5" t="s">
        <v>74</v>
      </c>
      <c r="K5" t="s">
        <v>75</v>
      </c>
      <c r="L5" s="89">
        <v>41542</v>
      </c>
      <c r="M5" s="39">
        <v>467.25</v>
      </c>
    </row>
    <row r="6" spans="2:13" ht="15">
      <c r="B6" t="s">
        <v>76</v>
      </c>
      <c r="C6" t="s">
        <v>126</v>
      </c>
      <c r="D6" s="89">
        <v>41542</v>
      </c>
      <c r="E6" s="39">
        <v>685.5</v>
      </c>
      <c r="F6" t="s">
        <v>77</v>
      </c>
      <c r="G6" t="s">
        <v>127</v>
      </c>
      <c r="H6" s="89">
        <v>41542</v>
      </c>
      <c r="I6">
        <v>719.5</v>
      </c>
      <c r="J6" t="s">
        <v>78</v>
      </c>
      <c r="K6" t="s">
        <v>79</v>
      </c>
      <c r="L6" s="89">
        <v>41542</v>
      </c>
      <c r="M6" s="39">
        <v>475.5</v>
      </c>
    </row>
    <row r="7" spans="2:13" ht="15">
      <c r="B7" t="s">
        <v>80</v>
      </c>
      <c r="C7" t="s">
        <v>128</v>
      </c>
      <c r="D7" s="89">
        <v>41542</v>
      </c>
      <c r="E7" s="39">
        <v>677</v>
      </c>
      <c r="F7" t="s">
        <v>81</v>
      </c>
      <c r="G7" t="s">
        <v>129</v>
      </c>
      <c r="H7" s="89">
        <v>41542</v>
      </c>
      <c r="I7">
        <v>705</v>
      </c>
      <c r="J7" t="s">
        <v>82</v>
      </c>
      <c r="K7" t="s">
        <v>83</v>
      </c>
      <c r="L7" s="89">
        <v>41542</v>
      </c>
      <c r="M7" s="39">
        <v>481.75</v>
      </c>
    </row>
    <row r="8" spans="2:13" ht="15">
      <c r="B8" t="s">
        <v>84</v>
      </c>
      <c r="C8" t="s">
        <v>130</v>
      </c>
      <c r="D8" s="89">
        <v>41542</v>
      </c>
      <c r="E8" s="39">
        <v>682</v>
      </c>
      <c r="F8" t="s">
        <v>85</v>
      </c>
      <c r="G8" t="s">
        <v>131</v>
      </c>
      <c r="H8" s="89">
        <v>41542</v>
      </c>
      <c r="I8">
        <v>713.25</v>
      </c>
      <c r="J8" t="s">
        <v>86</v>
      </c>
      <c r="K8" t="s">
        <v>87</v>
      </c>
      <c r="L8" s="89">
        <v>41542</v>
      </c>
      <c r="M8" s="39">
        <v>484</v>
      </c>
    </row>
    <row r="9" spans="2:13" ht="15">
      <c r="B9" t="s">
        <v>88</v>
      </c>
      <c r="C9" t="s">
        <v>132</v>
      </c>
      <c r="D9" s="89">
        <v>41542</v>
      </c>
      <c r="E9" s="39">
        <v>691.75</v>
      </c>
      <c r="F9" t="s">
        <v>89</v>
      </c>
      <c r="G9" t="s">
        <v>133</v>
      </c>
      <c r="H9" s="89">
        <v>41542</v>
      </c>
      <c r="I9">
        <v>724</v>
      </c>
      <c r="J9" t="s">
        <v>90</v>
      </c>
      <c r="K9" t="s">
        <v>91</v>
      </c>
      <c r="L9" s="89">
        <v>41542</v>
      </c>
      <c r="M9" s="39">
        <v>491.25</v>
      </c>
    </row>
    <row r="10" spans="2:13" ht="15">
      <c r="B10" t="s">
        <v>92</v>
      </c>
      <c r="C10" t="s">
        <v>134</v>
      </c>
      <c r="D10" s="89">
        <v>41542</v>
      </c>
      <c r="E10" s="39">
        <v>700</v>
      </c>
      <c r="F10" t="s">
        <v>114</v>
      </c>
      <c r="G10" t="s">
        <v>135</v>
      </c>
      <c r="H10" s="89">
        <v>41542</v>
      </c>
      <c r="I10">
        <v>729.75</v>
      </c>
      <c r="J10" t="s">
        <v>93</v>
      </c>
      <c r="K10" t="s">
        <v>94</v>
      </c>
      <c r="L10" s="89">
        <v>41542</v>
      </c>
      <c r="M10" s="39">
        <v>501</v>
      </c>
    </row>
    <row r="11" spans="2:13" ht="15">
      <c r="B11" t="s">
        <v>95</v>
      </c>
      <c r="C11" t="s">
        <v>136</v>
      </c>
      <c r="D11" s="89">
        <v>41542</v>
      </c>
      <c r="E11" s="39">
        <v>702.5</v>
      </c>
      <c r="F11"/>
      <c r="G11"/>
      <c r="H11"/>
      <c r="I11"/>
      <c r="J11" t="s">
        <v>96</v>
      </c>
      <c r="K11" t="s">
        <v>97</v>
      </c>
      <c r="L11" s="89">
        <v>41542</v>
      </c>
      <c r="M11" s="39">
        <v>507</v>
      </c>
    </row>
    <row r="12" spans="2:13" ht="15">
      <c r="B12" t="s">
        <v>98</v>
      </c>
      <c r="C12" t="s">
        <v>137</v>
      </c>
      <c r="D12" s="89">
        <v>41542</v>
      </c>
      <c r="E12" s="39">
        <v>699.25</v>
      </c>
      <c r="F12"/>
      <c r="G12"/>
      <c r="H12"/>
      <c r="I12"/>
      <c r="J12" t="s">
        <v>99</v>
      </c>
      <c r="K12" t="s">
        <v>100</v>
      </c>
      <c r="L12" s="89">
        <v>41542</v>
      </c>
      <c r="M12" s="39">
        <v>510.25</v>
      </c>
    </row>
    <row r="13" spans="2:13" ht="15">
      <c r="B13" t="s">
        <v>117</v>
      </c>
      <c r="C13" t="s">
        <v>138</v>
      </c>
      <c r="D13" s="89">
        <v>41542</v>
      </c>
      <c r="E13" s="39">
        <v>703</v>
      </c>
      <c r="F13"/>
      <c r="G13"/>
      <c r="H13"/>
      <c r="I13"/>
      <c r="J13" t="s">
        <v>101</v>
      </c>
      <c r="K13" t="s">
        <v>102</v>
      </c>
      <c r="L13" s="89">
        <v>41542</v>
      </c>
      <c r="M13" s="39">
        <v>503.25</v>
      </c>
    </row>
    <row r="14" spans="2:13" ht="15">
      <c r="B14" t="s">
        <v>118</v>
      </c>
      <c r="C14" t="s">
        <v>139</v>
      </c>
      <c r="D14" s="89">
        <v>41542</v>
      </c>
      <c r="E14" s="39">
        <v>711</v>
      </c>
      <c r="F14"/>
      <c r="G14"/>
      <c r="H14"/>
      <c r="I14"/>
      <c r="J14" t="s">
        <v>103</v>
      </c>
      <c r="K14" t="s">
        <v>104</v>
      </c>
      <c r="L14" s="89">
        <v>41542</v>
      </c>
      <c r="M14" s="39">
        <v>501.5</v>
      </c>
    </row>
    <row r="15" spans="2:13" ht="15">
      <c r="B15" t="s">
        <v>119</v>
      </c>
      <c r="C15" t="s">
        <v>140</v>
      </c>
      <c r="D15" s="89">
        <v>41542</v>
      </c>
      <c r="E15" s="39">
        <v>711.25</v>
      </c>
      <c r="F15"/>
      <c r="G15"/>
      <c r="H15"/>
      <c r="I15"/>
      <c r="J15" t="s">
        <v>105</v>
      </c>
      <c r="K15" t="s">
        <v>106</v>
      </c>
      <c r="L15" s="89">
        <v>41542</v>
      </c>
      <c r="M15" s="39">
        <v>515.5</v>
      </c>
    </row>
    <row r="16" spans="2:13" ht="15">
      <c r="B16" t="s">
        <v>120</v>
      </c>
      <c r="C16" t="s">
        <v>141</v>
      </c>
      <c r="D16" s="89">
        <v>41542</v>
      </c>
      <c r="E16" s="39">
        <v>711.25</v>
      </c>
      <c r="F16"/>
      <c r="G16"/>
      <c r="H16"/>
      <c r="I16"/>
      <c r="J16" t="s">
        <v>107</v>
      </c>
      <c r="K16" t="s">
        <v>108</v>
      </c>
      <c r="L16" s="89">
        <v>41542</v>
      </c>
      <c r="M16" s="39">
        <v>501.75</v>
      </c>
    </row>
    <row r="17" spans="2:13" ht="15">
      <c r="B17" t="s">
        <v>121</v>
      </c>
      <c r="C17" t="s">
        <v>142</v>
      </c>
      <c r="D17" s="89">
        <v>41542</v>
      </c>
      <c r="E17" s="39">
        <v>700</v>
      </c>
      <c r="F17" t="s">
        <v>64</v>
      </c>
      <c r="G17"/>
      <c r="H17"/>
      <c r="I17"/>
      <c r="J17" t="s">
        <v>64</v>
      </c>
      <c r="K17"/>
      <c r="L17"/>
      <c r="M17"/>
    </row>
    <row r="21" spans="4:5" ht="15.75">
      <c r="D21" s="87" t="s">
        <v>109</v>
      </c>
      <c r="E21" s="87" t="s">
        <v>110</v>
      </c>
    </row>
    <row r="22" spans="3:9" ht="15.75">
      <c r="C22" s="87" t="s">
        <v>111</v>
      </c>
      <c r="D22" s="67" t="s">
        <v>148</v>
      </c>
      <c r="E22" s="67">
        <v>25</v>
      </c>
      <c r="F22" s="86" t="s">
        <v>112</v>
      </c>
      <c r="G22" t="s">
        <v>44</v>
      </c>
      <c r="H22" t="s">
        <v>113</v>
      </c>
      <c r="I22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8"/>
    </row>
    <row r="6" spans="2:3" ht="15">
      <c r="B6" s="88"/>
      <c r="C6" s="88"/>
    </row>
    <row r="7" spans="2:3" ht="15">
      <c r="B7" s="88"/>
      <c r="C7" s="8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2013-09-26T13:24:42Z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