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 windowWidth="9645" windowHeight="12090" activeTab="0"/>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'portada'!$A$1:$H$91</definedName>
    <definedName name="_xlnm.Print_Area" localSheetId="4">'Principales_destinos'!$A$1:$D$120</definedName>
    <definedName name="_xlnm.Print_Area" localSheetId="6">'Principales_productos'!$B$1:$M$474</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<sst xmlns="http://schemas.openxmlformats.org/spreadsheetml/2006/main" count="1434" uniqueCount="442">
  <si>
    <t>Valor de las exportaciones silvoagropecuarias por sector regionales *</t>
  </si>
  <si>
    <t>Valor de las exportaciones silvoagropecuarias regionales *</t>
  </si>
  <si>
    <t xml:space="preserve"> Regiones de Arica y Parinacota - Los Lagos se incorporan a partir de octubre 2007</t>
  </si>
  <si>
    <t>Principales destinos de las exportaciones silvoagropecuarias regionales *</t>
  </si>
  <si>
    <t>Ministerio de Agricultura, Gobierno de Chile</t>
  </si>
  <si>
    <t>Director y Representante Legal</t>
  </si>
  <si>
    <t>Ivan Nazif Astorga</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</si>
  <si>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</si>
  <si>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</si>
  <si>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</si>
  <si>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</si>
  <si>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</si>
  <si>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</si>
  <si>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</si>
  <si>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</si>
  <si>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</si>
  <si>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</si>
  <si>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</si>
  <si>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</si>
  <si>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</si>
  <si>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</si>
  <si>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</si>
  <si>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</si>
  <si>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</si>
  <si>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</si>
  <si>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</si>
  <si>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</si>
  <si>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</si>
  <si>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</si>
  <si>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</si>
  <si>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</si>
  <si>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</si>
  <si>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</si>
  <si>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</si>
  <si>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</si>
  <si>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</si>
  <si>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</si>
  <si>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</si>
  <si>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</si>
  <si>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</si>
  <si>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</si>
  <si>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</si>
  <si>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</si>
  <si>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</si>
  <si>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</si>
  <si>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</si>
  <si>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</si>
  <si>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</si>
  <si>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</si>
  <si>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</si>
  <si>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</si>
  <si>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</si>
  <si>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</si>
  <si>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</si>
  <si>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</si>
  <si>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</si>
  <si>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</si>
  <si>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</si>
  <si>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</si>
  <si>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</si>
  <si>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</si>
  <si>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</si>
  <si>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</si>
  <si>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</si>
  <si>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</si>
  <si>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</si>
  <si>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</si>
  <si>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</si>
  <si>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</si>
  <si>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</si>
  <si>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</si>
  <si>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</si>
  <si>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</si>
  <si>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</si>
  <si>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</si>
  <si>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</si>
  <si>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</si>
  <si>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</si>
  <si>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</si>
  <si>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</si>
  <si>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</si>
  <si>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</si>
  <si>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</si>
  <si>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</si>
  <si>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</si>
  <si>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</si>
  <si>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</si>
  <si>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</si>
  <si>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</si>
  <si>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</si>
  <si>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</si>
  <si>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</si>
  <si>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</si>
  <si>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</si>
  <si>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</si>
  <si>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</si>
  <si>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</si>
  <si>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</si>
  <si>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</si>
  <si>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</si>
  <si>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</si>
  <si>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</si>
  <si>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</si>
  <si>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</si>
  <si>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</si>
  <si>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</si>
  <si>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</si>
  <si>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</si>
  <si>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</si>
  <si>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</si>
  <si>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</si>
  <si>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</si>
  <si>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</si>
  <si>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</si>
  <si>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</si>
  <si>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</si>
  <si>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</si>
  <si>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</si>
  <si>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</si>
  <si>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</si>
  <si>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</si>
  <si>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</si>
  <si>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</si>
  <si>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</si>
  <si>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</si>
  <si>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</si>
  <si>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</si>
  <si>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</si>
  <si>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</si>
  <si>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</si>
  <si>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</si>
  <si>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</si>
  <si>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</si>
  <si>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</si>
  <si>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</si>
  <si>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</si>
  <si>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</si>
  <si>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</si>
  <si>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</si>
  <si>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</si>
  <si>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</si>
  <si>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</si>
  <si>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</si>
  <si>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</si>
  <si>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</si>
  <si>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</si>
  <si>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</si>
  <si>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</si>
  <si>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</si>
  <si>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</si>
  <si>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</si>
  <si>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</si>
  <si>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</si>
  <si>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</si>
  <si>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</si>
  <si>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</si>
  <si>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</si>
  <si>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</si>
  <si>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</si>
  <si>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</si>
  <si>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</si>
  <si>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</si>
  <si>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</si>
  <si>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</si>
  <si>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</si>
  <si>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</si>
  <si>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</si>
  <si>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</si>
  <si>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</si>
  <si>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</si>
  <si>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</si>
  <si>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</si>
  <si>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</si>
  <si>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</si>
  <si>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</si>
  <si>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</si>
  <si>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</si>
  <si>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</si>
  <si>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</si>
  <si>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</si>
  <si>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</si>
  <si>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</si>
  <si>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</si>
  <si>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</si>
  <si>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</si>
  <si>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</si>
  <si>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</si>
  <si>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</si>
  <si>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</si>
  <si>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</si>
  <si>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</si>
  <si>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</si>
  <si>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</si>
  <si>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</si>
  <si>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</si>
  <si>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</si>
  <si>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</si>
  <si>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</si>
  <si>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</si>
  <si>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</si>
  <si>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</si>
  <si>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</si>
  <si>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</si>
  <si>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</si>
  <si>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</si>
  <si>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</si>
  <si>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</si>
  <si>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</si>
  <si>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</si>
  <si>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</si>
  <si>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</si>
  <si>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</si>
  <si>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</si>
  <si>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</si>
  <si>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</si>
  <si>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</si>
  <si>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</si>
  <si>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</si>
  <si>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</si>
  <si>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</si>
  <si>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</si>
  <si>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</si>
  <si>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</si>
  <si>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</si>
  <si>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</si>
  <si>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</si>
  <si>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</si>
  <si>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</si>
  <si>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</si>
  <si>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</si>
  <si>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</si>
  <si>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</si>
  <si>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</si>
  <si>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</si>
  <si>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</si>
  <si>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</si>
  <si>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</si>
  <si>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</si>
  <si>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</si>
  <si>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</si>
  <si>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</si>
  <si>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</si>
  <si>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</si>
  <si>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</si>
  <si>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</si>
  <si>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</si>
  <si>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</si>
  <si>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</si>
  <si>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</si>
  <si>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</si>
  <si>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</si>
  <si>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</si>
  <si>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</si>
  <si>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</si>
  <si>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</si>
  <si>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</si>
  <si>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</si>
  <si>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</si>
  <si>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</si>
  <si>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</si>
  <si>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</si>
  <si>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</si>
  <si>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</si>
  <si>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</si>
  <si>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Hortaliza y tubérculos</t>
  </si>
  <si>
    <t>Volumen (miles)</t>
  </si>
  <si>
    <t>Valor (miles de dólares FOB)*</t>
  </si>
  <si>
    <t>Región/país</t>
  </si>
  <si>
    <t>Principales productos silvoagropecuarios exportados *</t>
  </si>
  <si>
    <t xml:space="preserve"> 2009-2008</t>
  </si>
  <si>
    <t>Francia</t>
  </si>
  <si>
    <t>Hong-Kong</t>
  </si>
  <si>
    <t xml:space="preserve"> Región de Arica y Parinacota</t>
  </si>
  <si>
    <t>09/08</t>
  </si>
  <si>
    <t>Región de Los Rios</t>
  </si>
  <si>
    <t>Cuadro N° 18</t>
  </si>
  <si>
    <t>Cuadro N° 19</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</si>
  <si>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</si>
  <si>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</si>
  <si>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</si>
  <si>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</si>
  <si>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</si>
  <si>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</si>
  <si>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</si>
  <si>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</si>
  <si>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</si>
  <si>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</si>
  <si>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</si>
  <si>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</si>
  <si>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</si>
  <si>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</si>
  <si>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</si>
  <si>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</si>
  <si>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</si>
  <si>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</si>
  <si>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</si>
  <si>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</si>
  <si>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</si>
  <si>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</si>
  <si>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</si>
  <si>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</si>
  <si>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</si>
  <si>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</si>
  <si>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</si>
  <si>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</si>
  <si>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</si>
  <si>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</si>
  <si>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</si>
  <si>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</si>
  <si>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</si>
  <si>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</si>
  <si>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</si>
  <si>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</si>
  <si>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</si>
  <si>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</si>
  <si>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</si>
  <si>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</si>
  <si>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</si>
  <si>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</si>
  <si>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</si>
  <si>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</si>
  <si>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</si>
  <si>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</si>
  <si>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</si>
  <si>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</si>
  <si>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</si>
  <si>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</si>
  <si>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</si>
  <si>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</si>
  <si>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</si>
  <si>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</si>
  <si>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</si>
  <si>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</si>
  <si>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</si>
  <si>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</si>
  <si>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</si>
  <si>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</si>
  <si>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</si>
  <si>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</si>
  <si>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</si>
  <si>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</si>
  <si>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</si>
  <si>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</si>
  <si>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</si>
  <si>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</si>
  <si>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</si>
  <si>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</si>
  <si>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</si>
  <si>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</si>
  <si>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</si>
  <si>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</si>
  <si>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</si>
  <si>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</si>
  <si>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</si>
  <si>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</si>
  <si>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</si>
  <si>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</si>
  <si>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</si>
  <si>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</si>
  <si>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</si>
  <si>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</si>
  <si>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</si>
  <si>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</si>
  <si>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</si>
  <si>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</si>
  <si>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</si>
  <si>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</si>
  <si>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</si>
  <si>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</si>
  <si>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</si>
  <si>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</si>
  <si>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</si>
  <si>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</si>
  <si>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</si>
  <si>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</si>
  <si>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</si>
  <si>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</si>
  <si>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</si>
  <si>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</si>
  <si>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</si>
  <si>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</si>
  <si>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</si>
  <si>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</si>
  <si>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</si>
  <si>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</si>
  <si>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</si>
  <si>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</si>
  <si>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</si>
  <si>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</si>
  <si>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</si>
  <si>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</si>
  <si>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</si>
  <si>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</si>
  <si>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</si>
  <si>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</si>
  <si>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</si>
  <si>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</si>
  <si>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</si>
  <si>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</si>
  <si>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</si>
  <si>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</si>
  <si>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Las demás grasas y aceites animales y sus fracciones, incluso refinados pero sin modificar químicamente</t>
  </si>
  <si>
    <t>Apícolas</t>
  </si>
  <si>
    <t>Rusia</t>
  </si>
  <si>
    <t>Taiwán</t>
  </si>
  <si>
    <t>Publicación  de la Oficina de Estudios y Políticas Agrarias del</t>
  </si>
  <si>
    <t>Se puede citar total o parcialmente citando la fuente</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</si>
  <si>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</si>
  <si>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</si>
  <si>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</si>
  <si>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</si>
  <si>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</si>
  <si>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</si>
  <si>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</si>
  <si>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</si>
  <si>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</si>
  <si>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</si>
  <si>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</si>
  <si>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</si>
  <si>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</si>
  <si>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</si>
  <si>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</si>
  <si>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</si>
  <si>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</si>
  <si>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</si>
  <si>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</si>
  <si>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</si>
  <si>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</si>
  <si>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</si>
  <si>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</si>
  <si>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</si>
  <si>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</si>
  <si>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Cunícolas</t>
  </si>
  <si>
    <t>Fuente: ODEPA con información del Servicio Nacional de Aduanas.  * Cifras sujetas a revisión por informes de variación de valor (IVV). Las exportaciones regionales no necesariamente indican que se producen en la región.</t>
  </si>
  <si>
    <t>Avance mensual agosto 2009</t>
  </si>
  <si>
    <t>ene-ago</t>
  </si>
  <si>
    <t>Bío Bío</t>
  </si>
  <si>
    <t>La Araucanía</t>
  </si>
  <si>
    <t>EE.UU.</t>
  </si>
  <si>
    <t>Enero-Agosto</t>
  </si>
  <si>
    <t>ene-ago 09</t>
  </si>
  <si>
    <t>Septiembre 2009</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</si>
</sst>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s>
  <fonts count="61">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6"/>
      <color indexed="8"/>
      <name val="Calibri"/>
      <family val="2"/>
    </font>
    <font>
      <sz val="11"/>
      <color indexed="8"/>
      <name val="Times New Roman"/>
      <family val="0"/>
    </font>
    <font>
      <b/>
      <sz val="16"/>
      <color indexed="8"/>
      <name val="Arial"/>
      <family val="0"/>
    </font>
    <font>
      <sz val="3.5"/>
      <color indexed="8"/>
      <name val="Arial"/>
      <family val="0"/>
    </font>
    <font>
      <b/>
      <sz val="1.5"/>
      <color indexed="8"/>
      <name val="Arial"/>
      <family val="0"/>
    </font>
    <font>
      <sz val="6.3"/>
      <color indexed="8"/>
      <name val="Arial"/>
      <family val="0"/>
    </font>
    <font>
      <sz val="1.5"/>
      <color indexed="8"/>
      <name val="Arial"/>
      <family val="0"/>
    </font>
    <font>
      <sz val="10"/>
      <color indexed="8"/>
      <name val="Calibri"/>
      <family val="0"/>
    </font>
    <font>
      <b/>
      <sz val="10"/>
      <color indexed="8"/>
      <name val="Calibri"/>
      <family val="0"/>
    </font>
    <font>
      <sz val="1"/>
      <color indexed="8"/>
      <name val="Arial"/>
      <family val="0"/>
    </font>
    <font>
      <b/>
      <sz val="1"/>
      <color indexed="8"/>
      <name val="Arial"/>
      <family val="0"/>
    </font>
    <font>
      <sz val="4.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6"/>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78">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172" fontId="10" fillId="0" borderId="13"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172" fontId="10" fillId="0" borderId="11" xfId="0" applyNumberFormat="1" applyFont="1" applyFill="1" applyBorder="1" applyAlignment="1">
      <alignment horizontal="center"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9"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0" xfId="0" applyFont="1" applyBorder="1" applyAlignment="1">
      <alignment/>
    </xf>
    <xf numFmtId="0" fontId="60" fillId="0" borderId="0" xfId="0" applyFont="1" applyAlignment="1">
      <alignment/>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17" fontId="5" fillId="0" borderId="0" xfId="0" applyNumberFormat="1"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0" xfId="0" applyBorder="1" applyAlignment="1">
      <alignment/>
    </xf>
    <xf numFmtId="0" fontId="0" fillId="0" borderId="13" xfId="0" applyBorder="1" applyAlignment="1">
      <alignment horizontal="center" vertical="distributed"/>
    </xf>
    <xf numFmtId="0" fontId="0" fillId="0" borderId="0" xfId="0" applyBorder="1" applyAlignment="1">
      <alignment horizontal="center" vertical="distributed"/>
    </xf>
    <xf numFmtId="0" fontId="0" fillId="0" borderId="11" xfId="0" applyBorder="1" applyAlignment="1">
      <alignment vertical="distributed"/>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agosto 2009</a:t>
            </a:r>
          </a:p>
        </c:rich>
      </c:tx>
      <c:layout>
        <c:manualLayout>
          <c:xMode val="factor"/>
          <c:yMode val="factor"/>
          <c:x val="-0.0035"/>
          <c:y val="-0.013"/>
        </c:manualLayout>
      </c:layout>
      <c:spPr>
        <a:noFill/>
        <a:ln w="3175">
          <a:noFill/>
        </a:ln>
      </c:spPr>
    </c:title>
    <c:view3D>
      <c:rotX val="15"/>
      <c:hPercent val="41"/>
      <c:rotY val="20"/>
      <c:depthPercent val="100"/>
      <c:rAngAx val="1"/>
    </c:view3D>
    <c:plotArea>
      <c:layout>
        <c:manualLayout>
          <c:xMode val="edge"/>
          <c:yMode val="edge"/>
          <c:x val="0.0165"/>
          <c:y val="0.2275"/>
          <c:w val="0.964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19034308"/>
        <c:axId val="37091045"/>
      </c:bar3DChart>
      <c:catAx>
        <c:axId val="1903430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091045"/>
        <c:crosses val="autoZero"/>
        <c:auto val="1"/>
        <c:lblOffset val="100"/>
        <c:tickLblSkip val="1"/>
        <c:noMultiLvlLbl val="0"/>
      </c:catAx>
      <c:valAx>
        <c:axId val="370910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3430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48196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48672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458950" y="0"/>
          <a:ext cx="340042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591175"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574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609600</xdr:colOff>
      <xdr:row>0</xdr:row>
      <xdr:rowOff>0</xdr:rowOff>
    </xdr:to>
    <xdr:graphicFrame>
      <xdr:nvGraphicFramePr>
        <xdr:cNvPr id="1" name="Chart 1"/>
        <xdr:cNvGraphicFramePr/>
      </xdr:nvGraphicFramePr>
      <xdr:xfrm>
        <a:off x="57150" y="0"/>
        <a:ext cx="4943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609600</xdr:colOff>
      <xdr:row>0</xdr:row>
      <xdr:rowOff>0</xdr:rowOff>
    </xdr:to>
    <xdr:graphicFrame>
      <xdr:nvGraphicFramePr>
        <xdr:cNvPr id="2" name="Chart 2"/>
        <xdr:cNvGraphicFramePr/>
      </xdr:nvGraphicFramePr>
      <xdr:xfrm>
        <a:off x="9525" y="0"/>
        <a:ext cx="49911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6870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76800"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384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686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Q91"/>
  <sheetViews>
    <sheetView tabSelected="1" zoomScaleSheetLayoutView="100" workbookViewId="0" topLeftCell="A33">
      <selection activeCell="I60" sqref="I60"/>
    </sheetView>
  </sheetViews>
  <sheetFormatPr defaultColWidth="11.421875" defaultRowHeight="12.75"/>
  <cols>
    <col min="8" max="8" width="11.421875" style="0" customWidth="1"/>
  </cols>
  <sheetData>
    <row r="1" s="140" customFormat="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10" ht="21">
      <c r="A12" s="3"/>
      <c r="B12" s="2"/>
      <c r="C12" s="2"/>
      <c r="D12" s="2"/>
      <c r="E12" s="2"/>
      <c r="F12" s="2"/>
      <c r="G12" s="2"/>
      <c r="J12" s="141"/>
    </row>
    <row r="13" spans="1:7" ht="20.25">
      <c r="A13" s="3"/>
      <c r="B13" s="2"/>
      <c r="C13" s="2"/>
      <c r="D13" s="2"/>
      <c r="E13" s="2"/>
      <c r="F13" s="2"/>
      <c r="G13" s="2"/>
    </row>
    <row r="14" spans="1:7" ht="27" customHeight="1">
      <c r="A14" s="3"/>
      <c r="B14" s="2"/>
      <c r="C14" s="2"/>
      <c r="D14" s="2"/>
      <c r="E14" s="2"/>
      <c r="F14" s="2"/>
      <c r="G14" s="2"/>
    </row>
    <row r="15" spans="1:7" ht="20.25">
      <c r="A15" s="3"/>
      <c r="B15" s="2"/>
      <c r="C15" s="2"/>
      <c r="D15" s="2"/>
      <c r="E15" s="2"/>
      <c r="F15" s="2"/>
      <c r="G15" s="2"/>
    </row>
    <row r="16" spans="1:7" ht="20.25">
      <c r="A16" s="3"/>
      <c r="B16" s="2"/>
      <c r="C16" s="2"/>
      <c r="D16" s="2"/>
      <c r="E16" s="2"/>
      <c r="F16" s="2"/>
      <c r="G16" s="2"/>
    </row>
    <row r="17" spans="1:7" ht="20.25">
      <c r="A17" s="3"/>
      <c r="B17" s="2"/>
      <c r="C17" s="2"/>
      <c r="D17" s="2"/>
      <c r="E17" s="2"/>
      <c r="F17" s="2"/>
      <c r="G17" s="2"/>
    </row>
    <row r="18" spans="1:7" ht="20.25">
      <c r="A18" s="3"/>
      <c r="B18" s="2"/>
      <c r="C18" s="2"/>
      <c r="D18" s="2"/>
      <c r="E18" s="2"/>
      <c r="F18" s="2"/>
      <c r="G18" s="2"/>
    </row>
    <row r="19" spans="1:7" ht="20.25">
      <c r="A19" s="3"/>
      <c r="B19" s="2"/>
      <c r="C19" s="2"/>
      <c r="D19" s="2"/>
      <c r="E19" s="2"/>
      <c r="F19" s="2"/>
      <c r="G19" s="2"/>
    </row>
    <row r="20" spans="1:7" ht="20.25">
      <c r="A20" s="3"/>
      <c r="B20" s="2"/>
      <c r="C20" s="2"/>
      <c r="D20" s="2"/>
      <c r="E20" s="2"/>
      <c r="F20" s="2"/>
      <c r="G20" s="2"/>
    </row>
    <row r="21" spans="1:7" ht="20.25">
      <c r="A21" s="3"/>
      <c r="B21" s="2"/>
      <c r="C21" s="2"/>
      <c r="D21" s="2"/>
      <c r="E21" s="2"/>
      <c r="F21" s="2"/>
      <c r="G21" s="2"/>
    </row>
    <row r="22" spans="1:7" ht="20.25">
      <c r="A22" s="3"/>
      <c r="B22" s="2"/>
      <c r="C22" s="2"/>
      <c r="D22" s="2"/>
      <c r="E22" s="2"/>
      <c r="F22" s="2"/>
      <c r="G22" s="2"/>
    </row>
    <row r="23" spans="1:17" ht="20.25">
      <c r="A23" s="151" t="s">
        <v>411</v>
      </c>
      <c r="B23" s="151"/>
      <c r="C23" s="151"/>
      <c r="D23" s="151"/>
      <c r="E23" s="151"/>
      <c r="F23" s="151"/>
      <c r="G23" s="151"/>
      <c r="H23" s="151"/>
      <c r="J23" s="151"/>
      <c r="K23" s="151"/>
      <c r="L23" s="151"/>
      <c r="M23" s="151"/>
      <c r="N23" s="151"/>
      <c r="O23" s="151"/>
      <c r="P23" s="151"/>
      <c r="Q23" s="151"/>
    </row>
    <row r="24" spans="1:17" ht="20.25">
      <c r="A24" s="152" t="s">
        <v>434</v>
      </c>
      <c r="B24" s="152"/>
      <c r="C24" s="152"/>
      <c r="D24" s="152"/>
      <c r="E24" s="152"/>
      <c r="F24" s="152"/>
      <c r="G24" s="152"/>
      <c r="H24" s="152"/>
      <c r="J24" s="152"/>
      <c r="K24" s="152"/>
      <c r="L24" s="152"/>
      <c r="M24" s="152"/>
      <c r="N24" s="152"/>
      <c r="O24" s="152"/>
      <c r="P24" s="152"/>
      <c r="Q24" s="152"/>
    </row>
    <row r="25" spans="1:7" ht="20.25">
      <c r="A25" s="3"/>
      <c r="B25" s="2"/>
      <c r="C25" s="2"/>
      <c r="D25" s="2"/>
      <c r="E25" s="2"/>
      <c r="F25" s="2"/>
      <c r="G25" s="2"/>
    </row>
    <row r="26" spans="1:7" ht="20.25">
      <c r="A26" s="3"/>
      <c r="B26" s="2"/>
      <c r="C26" s="2"/>
      <c r="D26" s="2"/>
      <c r="E26" s="2"/>
      <c r="F26" s="2"/>
      <c r="G26" s="2"/>
    </row>
    <row r="27" spans="1:7" ht="20.25">
      <c r="A27" s="3"/>
      <c r="G27" s="2"/>
    </row>
    <row r="28" spans="1:7" ht="20.25">
      <c r="A28" s="3"/>
      <c r="G28" s="2"/>
    </row>
    <row r="29" spans="1:7" ht="20.25">
      <c r="A29" s="3"/>
      <c r="G29" s="2"/>
    </row>
    <row r="30" spans="1:7" ht="20.25">
      <c r="A30" s="3"/>
      <c r="B30" s="2"/>
      <c r="C30" s="2"/>
      <c r="D30" s="2"/>
      <c r="E30" s="2"/>
      <c r="F30" s="2"/>
      <c r="G30" s="2"/>
    </row>
    <row r="31" spans="1:7" ht="20.25">
      <c r="A31" s="3"/>
      <c r="B31" s="2"/>
      <c r="C31" s="2"/>
      <c r="D31" s="2"/>
      <c r="E31" s="2"/>
      <c r="F31" s="2"/>
      <c r="G31" s="2"/>
    </row>
    <row r="32" spans="1:7" ht="20.25">
      <c r="A32" s="3"/>
      <c r="B32" s="2"/>
      <c r="C32" s="2"/>
      <c r="D32" s="2"/>
      <c r="E32" s="2"/>
      <c r="F32" s="2"/>
      <c r="G32" s="2"/>
    </row>
    <row r="33" spans="1:7" ht="20.25">
      <c r="A33" s="3"/>
      <c r="B33" s="2"/>
      <c r="C33" s="2"/>
      <c r="D33" s="2"/>
      <c r="E33" s="2"/>
      <c r="F33" s="2"/>
      <c r="G33" s="2"/>
    </row>
    <row r="34" spans="1:7" ht="20.25">
      <c r="A34" s="3"/>
      <c r="B34" s="2"/>
      <c r="C34" s="2"/>
      <c r="D34" s="2"/>
      <c r="E34" s="2"/>
      <c r="F34" s="2"/>
      <c r="G34" s="2"/>
    </row>
    <row r="35" s="2" customFormat="1" ht="20.25">
      <c r="A35" s="3"/>
    </row>
    <row r="36" s="2" customFormat="1" ht="20.25">
      <c r="A36" s="3"/>
    </row>
    <row r="37" spans="1:7" s="2" customFormat="1" ht="18">
      <c r="A37" s="153"/>
      <c r="B37" s="156"/>
      <c r="C37" s="156"/>
      <c r="D37" s="156"/>
      <c r="E37" s="156"/>
      <c r="F37" s="156"/>
      <c r="G37" s="156"/>
    </row>
    <row r="38" spans="1:8" s="2" customFormat="1" ht="18">
      <c r="A38" s="153" t="s">
        <v>441</v>
      </c>
      <c r="B38" s="153"/>
      <c r="C38" s="153"/>
      <c r="D38" s="153"/>
      <c r="E38" s="153"/>
      <c r="F38" s="153"/>
      <c r="G38" s="153"/>
      <c r="H38" s="153"/>
    </row>
    <row r="39" s="2" customFormat="1" ht="20.25">
      <c r="A39" s="4"/>
    </row>
    <row r="40" spans="1:8" ht="12.75">
      <c r="A40" s="2"/>
      <c r="B40" s="2"/>
      <c r="C40" s="2"/>
      <c r="D40" s="2"/>
      <c r="E40" s="2"/>
      <c r="F40" s="2"/>
      <c r="G40" s="2"/>
      <c r="H40" s="2"/>
    </row>
    <row r="46" spans="1:8" ht="12.75">
      <c r="A46" s="155" t="s">
        <v>411</v>
      </c>
      <c r="B46" s="155"/>
      <c r="C46" s="155"/>
      <c r="D46" s="155"/>
      <c r="E46" s="155"/>
      <c r="F46" s="155"/>
      <c r="G46" s="155"/>
      <c r="H46" s="155"/>
    </row>
    <row r="47" spans="1:8" ht="12.75">
      <c r="A47" s="155" t="s">
        <v>434</v>
      </c>
      <c r="B47" s="155"/>
      <c r="C47" s="155"/>
      <c r="D47" s="155"/>
      <c r="E47" s="155"/>
      <c r="F47" s="155"/>
      <c r="G47" s="155"/>
      <c r="H47" s="155"/>
    </row>
    <row r="48" spans="1:8" ht="12.75">
      <c r="A48" s="139"/>
      <c r="B48" s="139"/>
      <c r="C48" s="139"/>
      <c r="D48" s="139"/>
      <c r="E48" s="139"/>
      <c r="F48" s="139"/>
      <c r="G48" s="139"/>
      <c r="H48" s="139"/>
    </row>
    <row r="49" spans="1:8" ht="12.75">
      <c r="A49" s="155" t="s">
        <v>7</v>
      </c>
      <c r="B49" s="155"/>
      <c r="C49" s="155"/>
      <c r="D49" s="155"/>
      <c r="E49" s="155"/>
      <c r="F49" s="155"/>
      <c r="G49" s="155"/>
      <c r="H49" s="155"/>
    </row>
    <row r="50" spans="1:7" ht="12.75">
      <c r="A50" s="139"/>
      <c r="B50" s="139"/>
      <c r="C50" s="139"/>
      <c r="D50" s="139"/>
      <c r="E50" s="139"/>
      <c r="F50" s="139"/>
      <c r="G50" s="139"/>
    </row>
    <row r="51" spans="1:7" ht="12.75">
      <c r="A51" s="139"/>
      <c r="B51" s="139"/>
      <c r="C51" s="139"/>
      <c r="D51" s="139"/>
      <c r="E51" s="139"/>
      <c r="F51" s="139"/>
      <c r="G51" s="139"/>
    </row>
    <row r="52" spans="1:8" ht="12.75">
      <c r="A52" s="154" t="s">
        <v>405</v>
      </c>
      <c r="B52" s="154"/>
      <c r="C52" s="154"/>
      <c r="D52" s="154"/>
      <c r="E52" s="154"/>
      <c r="F52" s="154"/>
      <c r="G52" s="154"/>
      <c r="H52" s="154"/>
    </row>
    <row r="53" spans="1:8" ht="12.75">
      <c r="A53" s="154" t="s">
        <v>4</v>
      </c>
      <c r="B53" s="154"/>
      <c r="C53" s="154"/>
      <c r="D53" s="154"/>
      <c r="E53" s="154"/>
      <c r="F53" s="154"/>
      <c r="G53" s="154"/>
      <c r="H53" s="154"/>
    </row>
    <row r="54" spans="1:7" ht="12.75">
      <c r="A54" s="5"/>
      <c r="B54" s="5"/>
      <c r="C54" s="5"/>
      <c r="D54" s="5"/>
      <c r="E54" s="5"/>
      <c r="F54" s="5"/>
      <c r="G54" s="5"/>
    </row>
    <row r="55" spans="1:7" ht="12.75">
      <c r="A55" s="154"/>
      <c r="B55" s="154"/>
      <c r="C55" s="154"/>
      <c r="D55" s="154"/>
      <c r="E55" s="154"/>
      <c r="F55" s="154"/>
      <c r="G55" s="154"/>
    </row>
    <row r="56" spans="1:7" ht="12.75">
      <c r="A56" s="154"/>
      <c r="B56" s="154"/>
      <c r="C56" s="154"/>
      <c r="D56" s="154"/>
      <c r="E56" s="154"/>
      <c r="F56" s="154"/>
      <c r="G56" s="154"/>
    </row>
    <row r="57" spans="1:7" ht="12.75">
      <c r="A57" s="6"/>
      <c r="B57" s="5"/>
      <c r="C57" s="5"/>
      <c r="D57" s="5"/>
      <c r="E57" s="5"/>
      <c r="F57" s="5"/>
      <c r="G57" s="5"/>
    </row>
    <row r="60" spans="1:7" ht="12.75">
      <c r="A60" s="6"/>
      <c r="B60" s="5"/>
      <c r="C60" s="5"/>
      <c r="D60" s="5"/>
      <c r="E60" s="5"/>
      <c r="F60" s="5"/>
      <c r="G60" s="5"/>
    </row>
    <row r="62" spans="1:8" ht="12.75">
      <c r="A62" s="155" t="s">
        <v>5</v>
      </c>
      <c r="B62" s="155"/>
      <c r="C62" s="155"/>
      <c r="D62" s="155"/>
      <c r="E62" s="155"/>
      <c r="F62" s="155"/>
      <c r="G62" s="155"/>
      <c r="H62" s="155"/>
    </row>
    <row r="63" spans="1:8" ht="12.75">
      <c r="A63" s="154" t="s">
        <v>6</v>
      </c>
      <c r="B63" s="154"/>
      <c r="C63" s="154"/>
      <c r="D63" s="154"/>
      <c r="E63" s="154"/>
      <c r="F63" s="154"/>
      <c r="G63" s="154"/>
      <c r="H63" s="154"/>
    </row>
    <row r="64" spans="1:7" ht="12.75">
      <c r="A64" s="6"/>
      <c r="B64" s="5"/>
      <c r="C64" s="5"/>
      <c r="D64" s="5"/>
      <c r="E64" s="5"/>
      <c r="F64" s="5"/>
      <c r="G64" s="5"/>
    </row>
    <row r="67" spans="1:7" ht="12.75">
      <c r="A67" s="6"/>
      <c r="B67" s="5"/>
      <c r="C67" s="5"/>
      <c r="D67" s="5"/>
      <c r="E67" s="5"/>
      <c r="F67" s="5"/>
      <c r="G67" s="5"/>
    </row>
    <row r="68" spans="1:8" ht="12.75">
      <c r="A68" s="155" t="s">
        <v>406</v>
      </c>
      <c r="B68" s="155"/>
      <c r="C68" s="155"/>
      <c r="D68" s="155"/>
      <c r="E68" s="155"/>
      <c r="F68" s="155"/>
      <c r="G68" s="155"/>
      <c r="H68" s="155"/>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9" spans="1:7" ht="12.75" customHeight="1">
      <c r="A79" s="5"/>
      <c r="B79" s="1"/>
      <c r="C79" s="5"/>
      <c r="D79" s="5"/>
      <c r="E79" s="5"/>
      <c r="F79" s="5"/>
      <c r="G79" s="5"/>
    </row>
    <row r="80" ht="12.75" customHeight="1">
      <c r="G80" s="5"/>
    </row>
    <row r="81" spans="1:7" ht="12.75">
      <c r="A81" s="5"/>
      <c r="B81" s="5"/>
      <c r="C81" s="5"/>
      <c r="D81" s="5"/>
      <c r="E81" s="5"/>
      <c r="F81" s="5"/>
      <c r="G81" s="5"/>
    </row>
    <row r="82" spans="1:7" ht="12.75">
      <c r="A82" s="7"/>
      <c r="B82" s="5"/>
      <c r="C82" s="5"/>
      <c r="D82" s="5"/>
      <c r="E82" s="5"/>
      <c r="F82" s="5"/>
      <c r="G82" s="5"/>
    </row>
    <row r="83" spans="1:7" ht="12.75">
      <c r="A83" s="5"/>
      <c r="B83" s="5"/>
      <c r="C83" s="5"/>
      <c r="D83" s="5"/>
      <c r="E83" s="5"/>
      <c r="F83" s="5"/>
      <c r="G83" s="5"/>
    </row>
    <row r="85" spans="1:8" ht="12.75">
      <c r="A85" s="154" t="s">
        <v>410</v>
      </c>
      <c r="B85" s="154"/>
      <c r="C85" s="154"/>
      <c r="D85" s="154"/>
      <c r="E85" s="154"/>
      <c r="F85" s="154"/>
      <c r="G85" s="154"/>
      <c r="H85" s="154"/>
    </row>
    <row r="86" spans="1:8" ht="12.75">
      <c r="A86" s="154" t="s">
        <v>409</v>
      </c>
      <c r="B86" s="154"/>
      <c r="C86" s="154"/>
      <c r="D86" s="154"/>
      <c r="E86" s="154"/>
      <c r="F86" s="154"/>
      <c r="G86" s="154"/>
      <c r="H86" s="154"/>
    </row>
    <row r="87" spans="1:8" ht="12.75">
      <c r="A87" s="154" t="s">
        <v>408</v>
      </c>
      <c r="B87" s="154"/>
      <c r="C87" s="154"/>
      <c r="D87" s="154"/>
      <c r="E87" s="154"/>
      <c r="F87" s="154"/>
      <c r="G87" s="154"/>
      <c r="H87" s="154"/>
    </row>
    <row r="88" spans="1:8" ht="12.75">
      <c r="A88" s="154" t="s">
        <v>407</v>
      </c>
      <c r="B88" s="154"/>
      <c r="C88" s="154"/>
      <c r="D88" s="154"/>
      <c r="E88" s="154"/>
      <c r="F88" s="154"/>
      <c r="G88" s="154"/>
      <c r="H88" s="154"/>
    </row>
    <row r="89" spans="1:8" ht="12.75">
      <c r="A89" s="154" t="s">
        <v>8</v>
      </c>
      <c r="B89" s="154"/>
      <c r="C89" s="154"/>
      <c r="D89" s="154"/>
      <c r="E89" s="154"/>
      <c r="F89" s="154"/>
      <c r="G89" s="154"/>
      <c r="H89" s="154"/>
    </row>
    <row r="90" spans="1:8" ht="12.75">
      <c r="A90" s="154" t="s">
        <v>9</v>
      </c>
      <c r="B90" s="154"/>
      <c r="C90" s="154"/>
      <c r="D90" s="154"/>
      <c r="E90" s="154"/>
      <c r="F90" s="154"/>
      <c r="G90" s="154"/>
      <c r="H90" s="154"/>
    </row>
    <row r="91" spans="1:7" ht="12.75">
      <c r="A91" s="154"/>
      <c r="B91" s="154"/>
      <c r="C91" s="154"/>
      <c r="D91" s="154"/>
      <c r="E91" s="154"/>
      <c r="F91" s="154"/>
      <c r="G91" s="154"/>
    </row>
  </sheetData>
  <sheetProtection/>
  <mergeCells count="23">
    <mergeCell ref="A24:H24"/>
    <mergeCell ref="A46:H46"/>
    <mergeCell ref="A47:H47"/>
    <mergeCell ref="A91:G91"/>
    <mergeCell ref="A89:H89"/>
    <mergeCell ref="A56:G56"/>
    <mergeCell ref="A55:G55"/>
    <mergeCell ref="A49:H49"/>
    <mergeCell ref="A37:G37"/>
    <mergeCell ref="A90:H90"/>
    <mergeCell ref="A63:H63"/>
    <mergeCell ref="A68:H68"/>
    <mergeCell ref="A88:H88"/>
    <mergeCell ref="J23:Q23"/>
    <mergeCell ref="J24:Q24"/>
    <mergeCell ref="A38:H38"/>
    <mergeCell ref="A86:H86"/>
    <mergeCell ref="A85:H85"/>
    <mergeCell ref="A87:H87"/>
    <mergeCell ref="A23:H23"/>
    <mergeCell ref="A52:H52"/>
    <mergeCell ref="A53:H53"/>
    <mergeCell ref="A62:H62"/>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40"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H18" sqref="H1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57" t="s">
        <v>10</v>
      </c>
      <c r="B7" s="157"/>
      <c r="C7" s="157"/>
      <c r="D7" s="157"/>
      <c r="E7" s="157"/>
      <c r="F7" s="157"/>
      <c r="G7" s="157"/>
    </row>
    <row r="8" spans="1:7" ht="12.75">
      <c r="A8" s="12"/>
      <c r="B8" s="12"/>
      <c r="C8" s="12"/>
      <c r="D8" s="12"/>
      <c r="E8" s="12"/>
      <c r="F8" s="12"/>
      <c r="G8" s="12"/>
    </row>
    <row r="9" spans="1:7" ht="12.75">
      <c r="A9" s="12"/>
      <c r="B9" s="12"/>
      <c r="C9" s="12"/>
      <c r="D9" s="12"/>
      <c r="E9" s="12"/>
      <c r="F9" s="12"/>
      <c r="G9" s="12"/>
    </row>
    <row r="10" spans="1:7" ht="12.75">
      <c r="A10" s="142" t="s">
        <v>11</v>
      </c>
      <c r="B10" s="143" t="s">
        <v>12</v>
      </c>
      <c r="C10" s="143"/>
      <c r="D10" s="143"/>
      <c r="E10" s="143"/>
      <c r="F10" s="143"/>
      <c r="G10" s="144" t="s">
        <v>13</v>
      </c>
    </row>
    <row r="11" spans="1:7" ht="12.75">
      <c r="A11" s="145"/>
      <c r="B11" s="145"/>
      <c r="C11" s="145"/>
      <c r="D11" s="145"/>
      <c r="E11" s="145"/>
      <c r="F11" s="145"/>
      <c r="G11" s="146"/>
    </row>
    <row r="12" spans="1:7" ht="12.75">
      <c r="A12" s="147" t="s">
        <v>14</v>
      </c>
      <c r="B12" s="148" t="s">
        <v>412</v>
      </c>
      <c r="C12" s="145"/>
      <c r="D12" s="145"/>
      <c r="E12" s="145"/>
      <c r="F12" s="145"/>
      <c r="G12" s="149">
        <v>4</v>
      </c>
    </row>
    <row r="13" spans="1:7" ht="12.75">
      <c r="A13" s="147" t="s">
        <v>15</v>
      </c>
      <c r="B13" s="148" t="s">
        <v>413</v>
      </c>
      <c r="C13" s="145"/>
      <c r="D13" s="145"/>
      <c r="E13" s="145"/>
      <c r="F13" s="145"/>
      <c r="G13" s="149">
        <v>5</v>
      </c>
    </row>
    <row r="14" spans="1:7" ht="12.75">
      <c r="A14" s="147" t="s">
        <v>16</v>
      </c>
      <c r="B14" s="148" t="s">
        <v>414</v>
      </c>
      <c r="C14" s="145"/>
      <c r="D14" s="145"/>
      <c r="E14" s="145"/>
      <c r="F14" s="145"/>
      <c r="G14" s="149">
        <v>6</v>
      </c>
    </row>
    <row r="15" spans="1:7" ht="12.75">
      <c r="A15" s="147" t="s">
        <v>17</v>
      </c>
      <c r="B15" s="148" t="s">
        <v>415</v>
      </c>
      <c r="C15" s="145"/>
      <c r="D15" s="145"/>
      <c r="E15" s="145"/>
      <c r="F15" s="145"/>
      <c r="G15" s="149">
        <v>8</v>
      </c>
    </row>
    <row r="16" spans="1:7" ht="12.75">
      <c r="A16" s="147" t="s">
        <v>18</v>
      </c>
      <c r="B16" s="148" t="s">
        <v>416</v>
      </c>
      <c r="C16" s="145"/>
      <c r="D16" s="145"/>
      <c r="E16" s="145"/>
      <c r="F16" s="145"/>
      <c r="G16" s="149">
        <v>10</v>
      </c>
    </row>
    <row r="17" spans="1:7" ht="12.75">
      <c r="A17" s="147" t="s">
        <v>19</v>
      </c>
      <c r="B17" s="148" t="s">
        <v>417</v>
      </c>
      <c r="C17" s="145"/>
      <c r="D17" s="145"/>
      <c r="E17" s="145"/>
      <c r="F17" s="145"/>
      <c r="G17" s="149">
        <v>11</v>
      </c>
    </row>
    <row r="18" spans="1:7" ht="12.75">
      <c r="A18" s="147" t="s">
        <v>20</v>
      </c>
      <c r="B18" s="148" t="s">
        <v>418</v>
      </c>
      <c r="C18" s="145"/>
      <c r="D18" s="145"/>
      <c r="E18" s="145"/>
      <c r="F18" s="145"/>
      <c r="G18" s="149">
        <v>12</v>
      </c>
    </row>
    <row r="19" spans="1:7" ht="12.75">
      <c r="A19" s="147" t="s">
        <v>21</v>
      </c>
      <c r="B19" s="148" t="s">
        <v>419</v>
      </c>
      <c r="C19" s="145"/>
      <c r="D19" s="145"/>
      <c r="E19" s="145"/>
      <c r="F19" s="145"/>
      <c r="G19" s="149">
        <v>13</v>
      </c>
    </row>
    <row r="20" spans="1:7" ht="12.75">
      <c r="A20" s="147" t="s">
        <v>22</v>
      </c>
      <c r="B20" s="148" t="s">
        <v>420</v>
      </c>
      <c r="C20" s="145"/>
      <c r="D20" s="145"/>
      <c r="E20" s="145"/>
      <c r="F20" s="145"/>
      <c r="G20" s="149">
        <v>14</v>
      </c>
    </row>
    <row r="21" spans="1:7" ht="12.75">
      <c r="A21" s="147" t="s">
        <v>23</v>
      </c>
      <c r="B21" s="148" t="s">
        <v>421</v>
      </c>
      <c r="C21" s="145"/>
      <c r="D21" s="145"/>
      <c r="E21" s="145"/>
      <c r="F21" s="145"/>
      <c r="G21" s="149">
        <v>15</v>
      </c>
    </row>
    <row r="22" spans="1:7" ht="12.75">
      <c r="A22" s="147" t="s">
        <v>24</v>
      </c>
      <c r="B22" s="148" t="s">
        <v>422</v>
      </c>
      <c r="C22" s="145"/>
      <c r="D22" s="145"/>
      <c r="E22" s="145"/>
      <c r="F22" s="145"/>
      <c r="G22" s="149">
        <v>16</v>
      </c>
    </row>
    <row r="23" spans="1:7" ht="12.75">
      <c r="A23" s="147" t="s">
        <v>25</v>
      </c>
      <c r="B23" s="148" t="s">
        <v>423</v>
      </c>
      <c r="C23" s="145"/>
      <c r="D23" s="145"/>
      <c r="E23" s="145"/>
      <c r="F23" s="145"/>
      <c r="G23" s="149">
        <v>17</v>
      </c>
    </row>
    <row r="24" spans="1:7" ht="12.75">
      <c r="A24" s="147" t="s">
        <v>26</v>
      </c>
      <c r="B24" s="148" t="s">
        <v>424</v>
      </c>
      <c r="C24" s="145"/>
      <c r="D24" s="145"/>
      <c r="E24" s="145"/>
      <c r="F24" s="145"/>
      <c r="G24" s="149">
        <v>18</v>
      </c>
    </row>
    <row r="25" spans="1:7" ht="12.75">
      <c r="A25" s="147" t="s">
        <v>27</v>
      </c>
      <c r="B25" s="148" t="s">
        <v>425</v>
      </c>
      <c r="C25" s="145"/>
      <c r="D25" s="145"/>
      <c r="E25" s="145"/>
      <c r="F25" s="145"/>
      <c r="G25" s="149">
        <v>19</v>
      </c>
    </row>
    <row r="26" spans="1:7" ht="12.75">
      <c r="A26" s="147" t="s">
        <v>28</v>
      </c>
      <c r="B26" s="148" t="s">
        <v>426</v>
      </c>
      <c r="C26" s="145"/>
      <c r="D26" s="145"/>
      <c r="E26" s="145"/>
      <c r="F26" s="145"/>
      <c r="G26" s="149">
        <v>20</v>
      </c>
    </row>
    <row r="27" spans="1:7" ht="12.75">
      <c r="A27" s="147" t="s">
        <v>29</v>
      </c>
      <c r="B27" s="148" t="s">
        <v>427</v>
      </c>
      <c r="C27" s="145"/>
      <c r="D27" s="145"/>
      <c r="E27" s="145"/>
      <c r="F27" s="145"/>
      <c r="G27" s="149">
        <v>21</v>
      </c>
    </row>
    <row r="28" spans="1:7" ht="12.75">
      <c r="A28" s="147" t="s">
        <v>258</v>
      </c>
      <c r="B28" s="148" t="s">
        <v>428</v>
      </c>
      <c r="C28" s="145"/>
      <c r="D28" s="145"/>
      <c r="E28" s="145"/>
      <c r="F28" s="145"/>
      <c r="G28" s="149">
        <v>22</v>
      </c>
    </row>
    <row r="29" spans="1:7" ht="12.75">
      <c r="A29" s="147" t="s">
        <v>277</v>
      </c>
      <c r="B29" s="148" t="s">
        <v>429</v>
      </c>
      <c r="C29" s="145"/>
      <c r="D29" s="145"/>
      <c r="E29" s="145"/>
      <c r="F29" s="145"/>
      <c r="G29" s="149">
        <v>23</v>
      </c>
    </row>
    <row r="30" spans="1:7" ht="12.75">
      <c r="A30" s="147" t="s">
        <v>278</v>
      </c>
      <c r="B30" s="148" t="s">
        <v>430</v>
      </c>
      <c r="C30" s="145"/>
      <c r="D30" s="145"/>
      <c r="E30" s="145"/>
      <c r="F30" s="145"/>
      <c r="G30" s="149">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30</v>
      </c>
      <c r="B35" s="14" t="s">
        <v>12</v>
      </c>
      <c r="C35" s="14"/>
      <c r="D35" s="14"/>
      <c r="E35" s="14"/>
      <c r="F35" s="14"/>
      <c r="G35" s="15" t="s">
        <v>13</v>
      </c>
    </row>
    <row r="36" spans="1:7" ht="12.75">
      <c r="A36" s="18"/>
      <c r="B36" s="12"/>
      <c r="C36" s="12"/>
      <c r="D36" s="12"/>
      <c r="E36" s="12"/>
      <c r="F36" s="12"/>
      <c r="G36" s="17"/>
    </row>
    <row r="37" spans="1:7" s="2" customFormat="1" ht="12.75">
      <c r="A37" s="147" t="s">
        <v>14</v>
      </c>
      <c r="B37" s="147" t="s">
        <v>431</v>
      </c>
      <c r="C37" s="145"/>
      <c r="D37" s="145"/>
      <c r="E37" s="145"/>
      <c r="F37" s="145"/>
      <c r="G37" s="149">
        <v>4</v>
      </c>
    </row>
    <row r="38" spans="1:7" ht="12.75">
      <c r="A38" s="19"/>
      <c r="B38" s="19"/>
      <c r="C38" s="20"/>
      <c r="D38" s="20"/>
      <c r="E38" s="20"/>
      <c r="F38" s="20"/>
      <c r="G38" s="21"/>
    </row>
    <row r="39" spans="1:7" ht="12.75">
      <c r="A39" s="16"/>
      <c r="B39" s="12"/>
      <c r="C39" s="12"/>
      <c r="D39" s="12"/>
      <c r="E39" s="12"/>
      <c r="F39" s="12"/>
      <c r="G39" s="17"/>
    </row>
    <row r="40" spans="1:7" ht="81.75" customHeight="1">
      <c r="A40" s="158" t="s">
        <v>232</v>
      </c>
      <c r="B40" s="158"/>
      <c r="C40" s="158"/>
      <c r="D40" s="158"/>
      <c r="E40" s="158"/>
      <c r="F40" s="158"/>
      <c r="G40" s="158"/>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H23" sqref="H23"/>
    </sheetView>
  </sheetViews>
  <sheetFormatPr defaultColWidth="11.421875" defaultRowHeight="12.75"/>
  <cols>
    <col min="1" max="1" width="34.421875" style="42" customWidth="1"/>
    <col min="2" max="2" width="10.140625" style="42" bestFit="1" customWidth="1"/>
    <col min="3" max="4" width="9.140625" style="42" bestFit="1" customWidth="1"/>
    <col min="5" max="5" width="10.28125" style="42" bestFit="1" customWidth="1"/>
    <col min="6" max="6" width="14.003906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19.28125" style="42" customWidth="1"/>
    <col min="20" max="20" width="20.28125" style="42" customWidth="1"/>
    <col min="21" max="16384" width="11.421875" style="42" customWidth="1"/>
  </cols>
  <sheetData>
    <row r="1" spans="1:26" s="95" customFormat="1" ht="15.75" customHeight="1">
      <c r="A1" s="159" t="s">
        <v>31</v>
      </c>
      <c r="B1" s="159"/>
      <c r="C1" s="159"/>
      <c r="D1" s="159"/>
      <c r="E1" s="159"/>
      <c r="F1" s="159"/>
      <c r="G1" s="94"/>
      <c r="P1" s="94"/>
      <c r="Q1" s="94"/>
      <c r="R1" s="94"/>
      <c r="S1" s="94"/>
      <c r="T1" s="94"/>
      <c r="W1" s="96"/>
      <c r="X1" s="96"/>
      <c r="Y1" s="96"/>
      <c r="Z1" s="94"/>
    </row>
    <row r="2" spans="1:26" s="95" customFormat="1" ht="15.75" customHeight="1">
      <c r="A2" s="160" t="s">
        <v>1</v>
      </c>
      <c r="B2" s="160"/>
      <c r="C2" s="160"/>
      <c r="D2" s="160"/>
      <c r="E2" s="160"/>
      <c r="F2" s="160"/>
      <c r="G2" s="94"/>
      <c r="P2" s="94"/>
      <c r="Q2" s="94"/>
      <c r="R2" s="94"/>
      <c r="S2" s="94"/>
      <c r="T2" s="94"/>
      <c r="W2" s="96"/>
      <c r="Z2" s="94"/>
    </row>
    <row r="3" spans="1:26" s="95" customFormat="1" ht="15.75" customHeight="1">
      <c r="A3" s="160" t="s">
        <v>32</v>
      </c>
      <c r="B3" s="160"/>
      <c r="C3" s="160"/>
      <c r="D3" s="160"/>
      <c r="E3" s="160"/>
      <c r="F3" s="160"/>
      <c r="G3" s="94"/>
      <c r="P3" s="94"/>
      <c r="Q3" s="94"/>
      <c r="R3" s="94"/>
      <c r="S3" s="94"/>
      <c r="T3" s="94"/>
      <c r="V3" s="73"/>
      <c r="W3" s="96"/>
      <c r="X3" s="96"/>
      <c r="Y3" s="96"/>
      <c r="Z3" s="94"/>
    </row>
    <row r="4" spans="1:26" s="95" customFormat="1" ht="15.75" customHeight="1">
      <c r="A4" s="161"/>
      <c r="B4" s="161"/>
      <c r="C4" s="161"/>
      <c r="D4" s="161"/>
      <c r="E4" s="161"/>
      <c r="F4" s="161"/>
      <c r="G4" s="94"/>
      <c r="I4" s="96"/>
      <c r="P4" s="94"/>
      <c r="Q4" s="94"/>
      <c r="R4" s="94"/>
      <c r="S4" s="94"/>
      <c r="T4" s="94"/>
      <c r="Z4" s="94"/>
    </row>
    <row r="5" spans="1:26" s="5" customFormat="1" ht="12.75">
      <c r="A5" s="23" t="s">
        <v>33</v>
      </c>
      <c r="B5" s="24">
        <v>2008</v>
      </c>
      <c r="C5" s="25">
        <v>2008</v>
      </c>
      <c r="D5" s="25">
        <v>2009</v>
      </c>
      <c r="E5" s="26" t="s">
        <v>34</v>
      </c>
      <c r="F5" s="26" t="s">
        <v>35</v>
      </c>
      <c r="P5" s="22"/>
      <c r="Q5" s="22"/>
      <c r="R5" s="22"/>
      <c r="S5" s="22"/>
      <c r="T5" s="22"/>
      <c r="Z5" s="22"/>
    </row>
    <row r="6" spans="1:26" s="5" customFormat="1" ht="12.75">
      <c r="A6" s="27"/>
      <c r="B6" s="27" t="s">
        <v>36</v>
      </c>
      <c r="C6" s="25" t="s">
        <v>435</v>
      </c>
      <c r="D6" s="25" t="str">
        <f>+C6</f>
        <v>ene-ago</v>
      </c>
      <c r="E6" s="26" t="s">
        <v>269</v>
      </c>
      <c r="F6" s="28">
        <v>2009</v>
      </c>
      <c r="P6" s="22"/>
      <c r="Q6" s="22"/>
      <c r="R6" s="22"/>
      <c r="S6" s="22"/>
      <c r="T6" s="22"/>
      <c r="W6" s="29"/>
      <c r="X6" s="30"/>
      <c r="Y6" s="31"/>
      <c r="Z6" s="22"/>
    </row>
    <row r="7" spans="1:21" ht="12.75">
      <c r="A7" t="s">
        <v>37</v>
      </c>
      <c r="B7" s="60">
        <v>8406.443</v>
      </c>
      <c r="C7" s="60">
        <v>4713.329</v>
      </c>
      <c r="D7" s="60">
        <v>4652.767</v>
      </c>
      <c r="E7" s="34">
        <f aca="true" t="shared" si="0" ref="E7:E20">+(D7-C7)/C7</f>
        <v>-0.012849092435516362</v>
      </c>
      <c r="F7" s="34">
        <f aca="true" t="shared" si="1" ref="F7:F23">+D7/$D$23</f>
        <v>0.0006358084826537759</v>
      </c>
      <c r="G7" s="33"/>
      <c r="Q7" s="32"/>
      <c r="S7" t="str">
        <f>+A7</f>
        <v>Región de Arica y Parinacota</v>
      </c>
      <c r="T7" s="47">
        <f>+D7</f>
        <v>4652.767</v>
      </c>
      <c r="U7" s="33"/>
    </row>
    <row r="8" spans="1:21" ht="12.75">
      <c r="A8" s="2" t="s">
        <v>38</v>
      </c>
      <c r="B8" s="47">
        <v>14963.01</v>
      </c>
      <c r="C8" s="47">
        <v>10155.119</v>
      </c>
      <c r="D8" s="47">
        <v>3404.826</v>
      </c>
      <c r="E8" s="34">
        <f t="shared" si="0"/>
        <v>-0.6647182568712391</v>
      </c>
      <c r="F8" s="34">
        <f t="shared" si="1"/>
        <v>0.0004652752335889859</v>
      </c>
      <c r="I8" s="33"/>
      <c r="J8" s="33"/>
      <c r="K8" s="33"/>
      <c r="O8">
        <v>1</v>
      </c>
      <c r="P8" s="5" t="s">
        <v>436</v>
      </c>
      <c r="Q8" s="47">
        <f>+T24</f>
        <v>2186986.861</v>
      </c>
      <c r="R8" s="33"/>
      <c r="S8" t="str">
        <f aca="true" t="shared" si="2" ref="S8:S22">+A8</f>
        <v>Región de Tarapacá</v>
      </c>
      <c r="T8" s="47">
        <f aca="true" t="shared" si="3" ref="T8:T22">+D8</f>
        <v>3404.826</v>
      </c>
      <c r="U8" s="33"/>
    </row>
    <row r="9" spans="1:21" ht="12.75">
      <c r="A9" s="2" t="s">
        <v>39</v>
      </c>
      <c r="B9" s="47">
        <v>2386.863</v>
      </c>
      <c r="C9" s="47">
        <v>1825.083</v>
      </c>
      <c r="D9" s="47">
        <v>1552.485</v>
      </c>
      <c r="E9" s="34">
        <f t="shared" si="0"/>
        <v>-0.1493619742225423</v>
      </c>
      <c r="F9" s="34">
        <f t="shared" si="1"/>
        <v>0.00021214970192849698</v>
      </c>
      <c r="I9" s="33"/>
      <c r="J9" s="33"/>
      <c r="K9" s="33"/>
      <c r="O9">
        <v>2</v>
      </c>
      <c r="P9" s="57" t="s">
        <v>234</v>
      </c>
      <c r="Q9" s="47">
        <f aca="true" t="shared" si="4" ref="Q9:Q14">+T25</f>
        <v>1340790.571</v>
      </c>
      <c r="R9" s="33"/>
      <c r="S9" t="str">
        <f t="shared" si="2"/>
        <v>Región de Antofagasta</v>
      </c>
      <c r="T9" s="47">
        <f t="shared" si="3"/>
        <v>1552.485</v>
      </c>
      <c r="U9" s="33"/>
    </row>
    <row r="10" spans="1:21" ht="12.75">
      <c r="A10" s="2" t="s">
        <v>40</v>
      </c>
      <c r="B10" s="47">
        <v>270120.386</v>
      </c>
      <c r="C10" s="47">
        <v>229852.346</v>
      </c>
      <c r="D10" s="47">
        <v>149728.68</v>
      </c>
      <c r="E10" s="34">
        <f t="shared" si="0"/>
        <v>-0.3485875493304732</v>
      </c>
      <c r="F10" s="34">
        <f t="shared" si="1"/>
        <v>0.020460677450762688</v>
      </c>
      <c r="G10" s="33"/>
      <c r="I10" s="33"/>
      <c r="J10" s="33"/>
      <c r="K10" s="33"/>
      <c r="O10">
        <v>3</v>
      </c>
      <c r="P10" s="57" t="s">
        <v>235</v>
      </c>
      <c r="Q10" s="47">
        <f t="shared" si="4"/>
        <v>1193206.489</v>
      </c>
      <c r="R10" s="33"/>
      <c r="S10" t="str">
        <f t="shared" si="2"/>
        <v>Región de Atacama</v>
      </c>
      <c r="T10" s="47">
        <f t="shared" si="3"/>
        <v>149728.68</v>
      </c>
      <c r="U10" s="33"/>
    </row>
    <row r="11" spans="1:21" ht="12.75">
      <c r="A11" s="2" t="s">
        <v>41</v>
      </c>
      <c r="B11" s="47">
        <v>424588.715</v>
      </c>
      <c r="C11" s="47">
        <v>328659.06</v>
      </c>
      <c r="D11" s="47">
        <v>321706.487</v>
      </c>
      <c r="E11" s="34">
        <f t="shared" si="0"/>
        <v>-0.021154362822068482</v>
      </c>
      <c r="F11" s="34">
        <f t="shared" si="1"/>
        <v>0.04396173574979075</v>
      </c>
      <c r="I11" s="33"/>
      <c r="J11" s="33"/>
      <c r="K11" s="33"/>
      <c r="O11">
        <v>4</v>
      </c>
      <c r="P11" s="57" t="s">
        <v>237</v>
      </c>
      <c r="Q11" s="47">
        <f t="shared" si="4"/>
        <v>821985.451</v>
      </c>
      <c r="R11" s="33"/>
      <c r="S11" t="str">
        <f t="shared" si="2"/>
        <v>Región de Coquimbo</v>
      </c>
      <c r="T11" s="47">
        <f t="shared" si="3"/>
        <v>321706.487</v>
      </c>
      <c r="U11" s="33"/>
    </row>
    <row r="12" spans="1:21" ht="12.75">
      <c r="A12" s="2" t="s">
        <v>42</v>
      </c>
      <c r="B12" s="47">
        <v>1351498.903</v>
      </c>
      <c r="C12" s="47">
        <v>1037897.687</v>
      </c>
      <c r="D12" s="47">
        <v>821985.451</v>
      </c>
      <c r="E12" s="34">
        <f t="shared" si="0"/>
        <v>-0.20802843931956852</v>
      </c>
      <c r="F12" s="34">
        <f t="shared" si="1"/>
        <v>0.11232570261175547</v>
      </c>
      <c r="I12" s="33"/>
      <c r="J12" s="33"/>
      <c r="K12" s="33"/>
      <c r="O12">
        <v>5</v>
      </c>
      <c r="P12" s="57" t="s">
        <v>236</v>
      </c>
      <c r="Q12" s="47">
        <f t="shared" si="4"/>
        <v>778058.293</v>
      </c>
      <c r="R12" s="33"/>
      <c r="S12" t="str">
        <f t="shared" si="2"/>
        <v>Región de Valparaíso</v>
      </c>
      <c r="T12" s="47">
        <f t="shared" si="3"/>
        <v>821985.451</v>
      </c>
      <c r="U12" s="33"/>
    </row>
    <row r="13" spans="1:22" ht="12.75">
      <c r="A13" s="2" t="s">
        <v>43</v>
      </c>
      <c r="B13" s="47">
        <v>1854573.084</v>
      </c>
      <c r="C13" s="47">
        <v>1239902.657</v>
      </c>
      <c r="D13" s="47">
        <v>1193206.489</v>
      </c>
      <c r="E13" s="34">
        <f t="shared" si="0"/>
        <v>-0.03766115649190018</v>
      </c>
      <c r="F13" s="34">
        <f t="shared" si="1"/>
        <v>0.16305368553029398</v>
      </c>
      <c r="I13" s="33"/>
      <c r="J13" s="33"/>
      <c r="K13" s="33"/>
      <c r="O13">
        <v>6</v>
      </c>
      <c r="P13" s="57" t="s">
        <v>238</v>
      </c>
      <c r="Q13" s="47">
        <f t="shared" si="4"/>
        <v>321706.487</v>
      </c>
      <c r="R13" s="33"/>
      <c r="S13" t="str">
        <f t="shared" si="2"/>
        <v>Región Metropolitana de Santiago</v>
      </c>
      <c r="T13" s="47">
        <f t="shared" si="3"/>
        <v>1193206.489</v>
      </c>
      <c r="U13" s="33"/>
      <c r="V13" s="33"/>
    </row>
    <row r="14" spans="1:21" ht="12.75">
      <c r="A14" s="2" t="s">
        <v>44</v>
      </c>
      <c r="B14" s="47">
        <v>2048616.424</v>
      </c>
      <c r="C14" s="47">
        <v>1601518.235</v>
      </c>
      <c r="D14" s="47">
        <v>1340790.571</v>
      </c>
      <c r="E14" s="34">
        <f t="shared" si="0"/>
        <v>-0.16280030929526074</v>
      </c>
      <c r="F14" s="34">
        <f t="shared" si="1"/>
        <v>0.18322130003587106</v>
      </c>
      <c r="I14" s="33"/>
      <c r="J14" s="33"/>
      <c r="K14" s="33"/>
      <c r="O14">
        <v>7</v>
      </c>
      <c r="P14" s="5" t="s">
        <v>437</v>
      </c>
      <c r="Q14" s="47">
        <f t="shared" si="4"/>
        <v>232185.548</v>
      </c>
      <c r="R14" s="33"/>
      <c r="S14" t="str">
        <f t="shared" si="2"/>
        <v>Región del Libertador Bernardo O'Higgins</v>
      </c>
      <c r="T14" s="47">
        <f t="shared" si="3"/>
        <v>1340790.571</v>
      </c>
      <c r="U14" s="33"/>
    </row>
    <row r="15" spans="1:21" ht="12.75">
      <c r="A15" s="2" t="s">
        <v>45</v>
      </c>
      <c r="B15" s="47">
        <v>1348118.884</v>
      </c>
      <c r="C15" s="47">
        <v>1018457.403</v>
      </c>
      <c r="D15" s="47">
        <v>778058.293</v>
      </c>
      <c r="E15" s="34">
        <f t="shared" si="0"/>
        <v>-0.23604238065516825</v>
      </c>
      <c r="F15" s="34">
        <f t="shared" si="1"/>
        <v>0.10632298214987274</v>
      </c>
      <c r="I15" s="33"/>
      <c r="J15" s="33"/>
      <c r="K15" s="33"/>
      <c r="O15">
        <v>8</v>
      </c>
      <c r="P15" s="43" t="s">
        <v>233</v>
      </c>
      <c r="Q15" s="33">
        <f>+T40</f>
        <v>442955.30000000075</v>
      </c>
      <c r="S15" t="str">
        <f t="shared" si="2"/>
        <v>Región del Maule</v>
      </c>
      <c r="T15" s="47">
        <f t="shared" si="3"/>
        <v>778058.293</v>
      </c>
      <c r="U15" s="33"/>
    </row>
    <row r="16" spans="1:22" ht="12.75">
      <c r="A16" s="2" t="s">
        <v>46</v>
      </c>
      <c r="B16" s="47">
        <v>4541784.921</v>
      </c>
      <c r="C16" s="47">
        <v>3176559.963</v>
      </c>
      <c r="D16" s="47">
        <v>2186986.861</v>
      </c>
      <c r="E16" s="34">
        <f t="shared" si="0"/>
        <v>-0.31152350767067827</v>
      </c>
      <c r="F16" s="34">
        <f t="shared" si="1"/>
        <v>0.29885545475974923</v>
      </c>
      <c r="I16" s="33"/>
      <c r="J16" s="33"/>
      <c r="K16" s="33"/>
      <c r="O16">
        <v>9</v>
      </c>
      <c r="P16" s="57"/>
      <c r="Q16" s="47"/>
      <c r="S16" t="str">
        <f t="shared" si="2"/>
        <v>Región del Bio Bio</v>
      </c>
      <c r="T16" s="47">
        <f t="shared" si="3"/>
        <v>2186986.861</v>
      </c>
      <c r="V16" s="33"/>
    </row>
    <row r="17" spans="1:21" ht="12.75">
      <c r="A17" s="2" t="s">
        <v>47</v>
      </c>
      <c r="B17" s="47">
        <v>436583.647</v>
      </c>
      <c r="C17" s="47">
        <v>307229.364</v>
      </c>
      <c r="D17" s="47">
        <v>232185.548</v>
      </c>
      <c r="E17" s="34">
        <f t="shared" si="0"/>
        <v>-0.24425990739609119</v>
      </c>
      <c r="F17" s="34">
        <f t="shared" si="1"/>
        <v>0.031728547973284595</v>
      </c>
      <c r="I17" s="33"/>
      <c r="J17" s="33"/>
      <c r="K17" s="33"/>
      <c r="O17">
        <v>10</v>
      </c>
      <c r="Q17" s="33"/>
      <c r="S17" t="str">
        <f t="shared" si="2"/>
        <v>Región de La Araucanía</v>
      </c>
      <c r="T17" s="47">
        <f t="shared" si="3"/>
        <v>232185.548</v>
      </c>
      <c r="U17" s="42"/>
    </row>
    <row r="18" spans="1:21" ht="12.75">
      <c r="A18" s="2" t="s">
        <v>48</v>
      </c>
      <c r="B18" s="47">
        <v>4782.267</v>
      </c>
      <c r="C18" s="47">
        <v>3024.81</v>
      </c>
      <c r="D18" s="47">
        <v>10434.814</v>
      </c>
      <c r="E18" s="34">
        <f t="shared" si="0"/>
        <v>2.44974196726406</v>
      </c>
      <c r="F18" s="34">
        <f t="shared" si="1"/>
        <v>0.0014259349879575697</v>
      </c>
      <c r="I18" s="33"/>
      <c r="J18" s="33"/>
      <c r="K18" s="33"/>
      <c r="P18" s="2"/>
      <c r="Q18" s="33">
        <f>SUM(Q8:Q17)</f>
        <v>7317875.000000001</v>
      </c>
      <c r="S18" t="str">
        <f t="shared" si="2"/>
        <v>Región de Los Ríos</v>
      </c>
      <c r="T18" s="47">
        <f t="shared" si="3"/>
        <v>10434.814</v>
      </c>
      <c r="U18" s="42"/>
    </row>
    <row r="19" spans="1:21" ht="12.75">
      <c r="A19" s="2" t="s">
        <v>49</v>
      </c>
      <c r="B19" s="47">
        <v>376191.269</v>
      </c>
      <c r="C19" s="47">
        <v>247332.804</v>
      </c>
      <c r="D19" s="47">
        <v>221449.844</v>
      </c>
      <c r="E19" s="34">
        <f t="shared" si="0"/>
        <v>-0.10464831021767736</v>
      </c>
      <c r="F19" s="34">
        <f t="shared" si="1"/>
        <v>0.03026149585774559</v>
      </c>
      <c r="I19" s="33"/>
      <c r="J19" s="33"/>
      <c r="K19" s="33"/>
      <c r="P19" s="2"/>
      <c r="Q19" s="33"/>
      <c r="S19" t="str">
        <f t="shared" si="2"/>
        <v>Región de Los Lagos</v>
      </c>
      <c r="T19" s="47">
        <f t="shared" si="3"/>
        <v>221449.844</v>
      </c>
      <c r="U19" s="33"/>
    </row>
    <row r="20" spans="1:21" ht="12.75">
      <c r="A20" s="2" t="s">
        <v>50</v>
      </c>
      <c r="B20" s="47">
        <v>3262.451</v>
      </c>
      <c r="C20" s="47">
        <v>2461.97</v>
      </c>
      <c r="D20" s="47">
        <v>2522.895</v>
      </c>
      <c r="E20" s="34">
        <f t="shared" si="0"/>
        <v>0.024746442889231057</v>
      </c>
      <c r="F20" s="34">
        <f t="shared" si="1"/>
        <v>0.00034475787028338144</v>
      </c>
      <c r="I20" s="33"/>
      <c r="J20" s="33"/>
      <c r="K20" s="33"/>
      <c r="Q20" s="33"/>
      <c r="S20" t="str">
        <f t="shared" si="2"/>
        <v>Región Aysén del Gral. Carlos Ibañez Del Campo</v>
      </c>
      <c r="T20" s="47">
        <f t="shared" si="3"/>
        <v>2522.895</v>
      </c>
      <c r="U20" s="33"/>
    </row>
    <row r="21" spans="1:21" ht="12.75">
      <c r="A21" s="2" t="s">
        <v>51</v>
      </c>
      <c r="B21" s="47">
        <v>54533.924</v>
      </c>
      <c r="C21" s="47">
        <v>44036.302</v>
      </c>
      <c r="D21" s="47">
        <v>38287.623</v>
      </c>
      <c r="E21" s="34">
        <f>+(D21-C21)/C21</f>
        <v>-0.13054409064594033</v>
      </c>
      <c r="F21" s="34">
        <f t="shared" si="1"/>
        <v>0.005232068462497652</v>
      </c>
      <c r="I21" s="33"/>
      <c r="J21" s="33"/>
      <c r="K21" s="33"/>
      <c r="P21" s="64"/>
      <c r="Q21" s="33"/>
      <c r="S21" t="str">
        <f t="shared" si="2"/>
        <v>Región de Magallanes</v>
      </c>
      <c r="T21" s="47">
        <f t="shared" si="3"/>
        <v>38287.623</v>
      </c>
      <c r="U21" s="33"/>
    </row>
    <row r="22" spans="1:21" ht="12.75">
      <c r="A22" s="2" t="s">
        <v>52</v>
      </c>
      <c r="B22" s="47">
        <v>13446.809000001087</v>
      </c>
      <c r="C22" s="47">
        <v>10465.86800000155</v>
      </c>
      <c r="D22" s="47">
        <v>10921.366000000722</v>
      </c>
      <c r="E22" s="34">
        <f>+(D22-C22)/C22</f>
        <v>0.04352223819363138</v>
      </c>
      <c r="F22" s="34">
        <f t="shared" si="1"/>
        <v>0.001492423141964125</v>
      </c>
      <c r="I22" s="33"/>
      <c r="J22" s="33"/>
      <c r="K22" s="33"/>
      <c r="Q22" s="33"/>
      <c r="S22" t="str">
        <f t="shared" si="2"/>
        <v>Otras operaciones</v>
      </c>
      <c r="T22" s="47">
        <f t="shared" si="3"/>
        <v>10921.366000000722</v>
      </c>
      <c r="U22" s="33"/>
    </row>
    <row r="23" spans="1:21" s="1" customFormat="1" ht="12.75">
      <c r="A23" s="35" t="s">
        <v>53</v>
      </c>
      <c r="B23" s="58">
        <f>SUM(B7:B22)</f>
        <v>12753858</v>
      </c>
      <c r="C23" s="58">
        <f>SUM(C7:C22)</f>
        <v>9264092</v>
      </c>
      <c r="D23" s="58">
        <f>SUM(D7:D22)</f>
        <v>7317875</v>
      </c>
      <c r="E23" s="37">
        <f>+(D23-C23)/C23</f>
        <v>-0.21008178675254952</v>
      </c>
      <c r="F23" s="37">
        <f t="shared" si="1"/>
        <v>1</v>
      </c>
      <c r="H23"/>
      <c r="I23" s="33"/>
      <c r="J23" s="33"/>
      <c r="K23" s="33"/>
      <c r="P23" s="2"/>
      <c r="Q23" s="33"/>
      <c r="R23" s="1" t="s">
        <v>240</v>
      </c>
      <c r="S23"/>
      <c r="U23" s="36"/>
    </row>
    <row r="24" spans="1:20" s="40" customFormat="1" ht="12.75">
      <c r="A24" s="38"/>
      <c r="B24" s="39"/>
      <c r="C24" s="39"/>
      <c r="D24" s="39"/>
      <c r="E24" s="39"/>
      <c r="F24" s="39"/>
      <c r="G24" s="75"/>
      <c r="H24" s="75"/>
      <c r="I24" s="75"/>
      <c r="J24" s="33"/>
      <c r="K24" s="33"/>
      <c r="P24" s="2"/>
      <c r="Q24" s="33"/>
      <c r="R24" s="40">
        <v>1</v>
      </c>
      <c r="S24" s="72" t="s">
        <v>46</v>
      </c>
      <c r="T24" s="90">
        <v>2186986.861</v>
      </c>
    </row>
    <row r="25" spans="1:20" s="40" customFormat="1" ht="12.75">
      <c r="A25" s="41" t="s">
        <v>54</v>
      </c>
      <c r="B25" s="41"/>
      <c r="C25" s="41"/>
      <c r="D25" s="41"/>
      <c r="E25" s="41"/>
      <c r="F25" s="41"/>
      <c r="G25" s="89"/>
      <c r="H25" s="89"/>
      <c r="I25" s="89"/>
      <c r="J25" s="89"/>
      <c r="R25" s="40">
        <v>2</v>
      </c>
      <c r="S25" s="136" t="s">
        <v>44</v>
      </c>
      <c r="T25" s="137">
        <v>1340790.571</v>
      </c>
    </row>
    <row r="26" spans="1:20" ht="12.75">
      <c r="A26" s="41" t="s">
        <v>2</v>
      </c>
      <c r="B26" s="33"/>
      <c r="C26" s="33"/>
      <c r="D26" s="33"/>
      <c r="E26" s="33"/>
      <c r="F26" s="33"/>
      <c r="G26" s="33"/>
      <c r="H26" s="33"/>
      <c r="I26" s="33"/>
      <c r="J26" s="33"/>
      <c r="R26" s="40">
        <v>3</v>
      </c>
      <c r="S26" s="72" t="s">
        <v>43</v>
      </c>
      <c r="T26" s="90">
        <v>1193206.489</v>
      </c>
    </row>
    <row r="27" spans="2:20" ht="12.75">
      <c r="B27" s="33"/>
      <c r="C27" s="33"/>
      <c r="D27" s="33"/>
      <c r="E27" s="33"/>
      <c r="F27" s="33"/>
      <c r="G27" s="33"/>
      <c r="H27" s="33"/>
      <c r="I27" s="33"/>
      <c r="J27" s="40"/>
      <c r="R27" s="40">
        <v>4</v>
      </c>
      <c r="S27" s="136" t="s">
        <v>42</v>
      </c>
      <c r="T27" s="137">
        <v>821985.451</v>
      </c>
    </row>
    <row r="28" spans="2:20" ht="12.75">
      <c r="B28" s="33"/>
      <c r="C28" s="33"/>
      <c r="D28" s="33"/>
      <c r="H28" s="40"/>
      <c r="I28" s="40"/>
      <c r="J28" s="40"/>
      <c r="R28" s="40">
        <v>5</v>
      </c>
      <c r="S28" s="136" t="s">
        <v>45</v>
      </c>
      <c r="T28" s="137">
        <v>778058.293</v>
      </c>
    </row>
    <row r="29" spans="18:20" ht="12.75">
      <c r="R29" s="40">
        <v>6</v>
      </c>
      <c r="S29" s="136" t="s">
        <v>41</v>
      </c>
      <c r="T29" s="137">
        <v>321706.487</v>
      </c>
    </row>
    <row r="30" spans="18:20" ht="12.75">
      <c r="R30" s="40">
        <v>7</v>
      </c>
      <c r="S30" t="s">
        <v>47</v>
      </c>
      <c r="T30" s="33">
        <v>232185.548</v>
      </c>
    </row>
    <row r="31" spans="18:20" ht="12.75">
      <c r="R31" s="40"/>
      <c r="S31" s="88" t="s">
        <v>49</v>
      </c>
      <c r="T31" s="87">
        <v>221449.844</v>
      </c>
    </row>
    <row r="32" spans="10:20" ht="12.75">
      <c r="J32" s="134"/>
      <c r="R32" s="135"/>
      <c r="S32" s="88" t="s">
        <v>40</v>
      </c>
      <c r="T32" s="87">
        <v>149728.68</v>
      </c>
    </row>
    <row r="33" spans="10:20" ht="12.75">
      <c r="J33" s="133"/>
      <c r="R33" s="40"/>
      <c r="S33" s="88" t="s">
        <v>51</v>
      </c>
      <c r="T33" s="87">
        <v>38287.623</v>
      </c>
    </row>
    <row r="34" spans="10:20" ht="12.75">
      <c r="J34" s="134"/>
      <c r="S34" s="72" t="s">
        <v>52</v>
      </c>
      <c r="T34" s="90">
        <v>10921.366000000722</v>
      </c>
    </row>
    <row r="35" spans="10:20" ht="12.75">
      <c r="J35" s="134"/>
      <c r="R35" s="40"/>
      <c r="S35" s="88" t="s">
        <v>48</v>
      </c>
      <c r="T35" s="87">
        <v>10434.814</v>
      </c>
    </row>
    <row r="36" spans="10:20" ht="12.75">
      <c r="J36" s="134"/>
      <c r="R36" s="135"/>
      <c r="S36" s="136" t="s">
        <v>37</v>
      </c>
      <c r="T36" s="137">
        <v>4652.767</v>
      </c>
    </row>
    <row r="37" spans="18:20" ht="12.75">
      <c r="R37" s="135"/>
      <c r="S37" s="72" t="s">
        <v>38</v>
      </c>
      <c r="T37" s="90">
        <v>3404.826</v>
      </c>
    </row>
    <row r="38" spans="18:20" ht="12.75">
      <c r="R38" s="40"/>
      <c r="S38" s="88" t="s">
        <v>50</v>
      </c>
      <c r="T38" s="87">
        <v>2522.895</v>
      </c>
    </row>
    <row r="39" spans="18:20" ht="12.75">
      <c r="R39" s="135"/>
      <c r="S39" s="136" t="s">
        <v>39</v>
      </c>
      <c r="T39" s="137">
        <v>1552.485</v>
      </c>
    </row>
    <row r="40" ht="12.75">
      <c r="T40" s="33">
        <f>SUM(T31:T39)</f>
        <v>442955.30000000075</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32">
      <selection activeCell="M64" sqref="M64"/>
    </sheetView>
  </sheetViews>
  <sheetFormatPr defaultColWidth="11.421875" defaultRowHeight="12.75"/>
  <cols>
    <col min="1" max="1" width="32.140625" style="42" customWidth="1"/>
    <col min="2" max="2" width="14.140625" style="42" bestFit="1" customWidth="1"/>
    <col min="3" max="3" width="10.28125" style="42" bestFit="1" customWidth="1"/>
    <col min="4" max="4" width="9.28125" style="42" bestFit="1" customWidth="1"/>
    <col min="5" max="5" width="9.140625" style="42" bestFit="1"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5" customFormat="1" ht="15.75" customHeight="1">
      <c r="A1" s="159" t="s">
        <v>183</v>
      </c>
      <c r="B1" s="159"/>
      <c r="C1" s="159"/>
      <c r="D1" s="159"/>
      <c r="E1" s="159"/>
      <c r="F1" s="159"/>
      <c r="G1" s="159"/>
      <c r="H1" s="94"/>
      <c r="J1" s="68"/>
      <c r="K1" s="68"/>
      <c r="L1" s="68"/>
      <c r="M1" s="94"/>
      <c r="N1" s="94"/>
      <c r="O1" s="94"/>
      <c r="P1" s="94"/>
      <c r="Q1" s="94"/>
      <c r="T1" s="96"/>
      <c r="U1" s="96"/>
      <c r="V1" s="96"/>
      <c r="W1" s="94"/>
    </row>
    <row r="2" spans="1:23" s="95" customFormat="1" ht="15.75" customHeight="1">
      <c r="A2" s="160" t="s">
        <v>0</v>
      </c>
      <c r="B2" s="160"/>
      <c r="C2" s="160"/>
      <c r="D2" s="160"/>
      <c r="E2" s="160"/>
      <c r="F2" s="160"/>
      <c r="G2" s="160"/>
      <c r="H2" s="94"/>
      <c r="J2" s="68"/>
      <c r="K2" s="68"/>
      <c r="L2" s="68"/>
      <c r="M2" s="94"/>
      <c r="N2" s="94"/>
      <c r="O2" s="94"/>
      <c r="P2" s="94"/>
      <c r="Q2" s="94"/>
      <c r="T2" s="96"/>
      <c r="W2" s="94"/>
    </row>
    <row r="3" spans="1:23" s="95" customFormat="1" ht="15.75" customHeight="1">
      <c r="A3" s="160" t="s">
        <v>32</v>
      </c>
      <c r="B3" s="160"/>
      <c r="C3" s="160"/>
      <c r="D3" s="160"/>
      <c r="E3" s="160"/>
      <c r="F3" s="160"/>
      <c r="G3" s="160"/>
      <c r="H3" s="94"/>
      <c r="J3" s="68"/>
      <c r="K3" s="68"/>
      <c r="L3" s="68"/>
      <c r="M3" s="94"/>
      <c r="N3" s="94"/>
      <c r="O3" s="94"/>
      <c r="P3" s="94"/>
      <c r="Q3" s="94"/>
      <c r="S3" s="73"/>
      <c r="T3" s="96"/>
      <c r="U3" s="96"/>
      <c r="V3" s="96"/>
      <c r="W3" s="94"/>
    </row>
    <row r="4" spans="1:23" s="95" customFormat="1" ht="15.75" customHeight="1">
      <c r="A4" s="161"/>
      <c r="B4" s="161"/>
      <c r="C4" s="161"/>
      <c r="D4" s="161"/>
      <c r="E4" s="161"/>
      <c r="F4" s="161"/>
      <c r="G4" s="161"/>
      <c r="H4" s="94"/>
      <c r="J4" s="68"/>
      <c r="K4" s="68"/>
      <c r="L4" s="68"/>
      <c r="M4" s="94"/>
      <c r="N4" s="94"/>
      <c r="O4" s="94"/>
      <c r="P4" s="94"/>
      <c r="Q4" s="94"/>
      <c r="W4" s="94"/>
    </row>
    <row r="5" spans="1:23" s="5" customFormat="1" ht="12.75">
      <c r="A5" s="23" t="s">
        <v>33</v>
      </c>
      <c r="B5" s="1" t="s">
        <v>185</v>
      </c>
      <c r="C5" s="24">
        <v>2008</v>
      </c>
      <c r="D5" s="25">
        <v>2008</v>
      </c>
      <c r="E5" s="25">
        <v>2009</v>
      </c>
      <c r="F5" s="77" t="s">
        <v>34</v>
      </c>
      <c r="G5" s="26" t="s">
        <v>35</v>
      </c>
      <c r="J5"/>
      <c r="K5"/>
      <c r="L5"/>
      <c r="M5" s="22"/>
      <c r="N5" s="22"/>
      <c r="O5" s="22"/>
      <c r="P5" s="22"/>
      <c r="Q5" s="22"/>
      <c r="W5" s="22"/>
    </row>
    <row r="6" spans="1:23" s="5" customFormat="1" ht="12.75">
      <c r="A6" s="27"/>
      <c r="B6" s="27"/>
      <c r="C6" s="27" t="s">
        <v>36</v>
      </c>
      <c r="D6" s="25" t="str">
        <f>+'Exportacion_regional '!C6</f>
        <v>ene-ago</v>
      </c>
      <c r="E6" s="25" t="str">
        <f>+D6</f>
        <v>ene-ago</v>
      </c>
      <c r="F6" s="77" t="s">
        <v>269</v>
      </c>
      <c r="G6" s="28">
        <v>2009</v>
      </c>
      <c r="J6"/>
      <c r="K6"/>
      <c r="L6"/>
      <c r="M6" s="22"/>
      <c r="N6" s="22"/>
      <c r="O6" s="22"/>
      <c r="P6" s="22"/>
      <c r="Q6" s="22"/>
      <c r="T6" s="29"/>
      <c r="U6" s="30"/>
      <c r="V6" s="31"/>
      <c r="W6" s="22"/>
    </row>
    <row r="7" spans="1:7" ht="12.75">
      <c r="A7" s="59" t="s">
        <v>186</v>
      </c>
      <c r="B7" s="59" t="s">
        <v>187</v>
      </c>
      <c r="C7" s="60">
        <v>7476.396</v>
      </c>
      <c r="D7" s="60">
        <v>4066.832</v>
      </c>
      <c r="E7" s="60">
        <v>4189.336</v>
      </c>
      <c r="F7" s="74">
        <f>+(E7-D7)/D7</f>
        <v>0.03012270976524242</v>
      </c>
      <c r="G7" s="74">
        <f>+E7/$E$10</f>
        <v>0.9003966886800909</v>
      </c>
    </row>
    <row r="8" spans="1:7" ht="12.75">
      <c r="A8" s="2"/>
      <c r="B8" s="2" t="s">
        <v>188</v>
      </c>
      <c r="C8" s="47">
        <v>0</v>
      </c>
      <c r="D8" s="47">
        <v>0</v>
      </c>
      <c r="E8" s="47">
        <v>0.164</v>
      </c>
      <c r="F8" s="48"/>
      <c r="G8" s="48">
        <f>+E8/$E$10</f>
        <v>3.524784284276432E-05</v>
      </c>
    </row>
    <row r="9" spans="1:7" ht="12.75">
      <c r="A9" s="2"/>
      <c r="B9" s="2" t="s">
        <v>189</v>
      </c>
      <c r="C9" s="47">
        <v>930.047</v>
      </c>
      <c r="D9" s="47">
        <v>646.497</v>
      </c>
      <c r="E9" s="47">
        <v>463.267</v>
      </c>
      <c r="F9" s="48">
        <f>+(E9-D9)/D9</f>
        <v>-0.28341972197860155</v>
      </c>
      <c r="G9" s="48">
        <f>+E9/$E$10</f>
        <v>0.09956806347706644</v>
      </c>
    </row>
    <row r="10" spans="1:7" ht="12.75">
      <c r="A10" s="44"/>
      <c r="B10" s="44" t="s">
        <v>190</v>
      </c>
      <c r="C10" s="45">
        <v>8406.443</v>
      </c>
      <c r="D10" s="45">
        <v>4713.329</v>
      </c>
      <c r="E10" s="45">
        <v>4652.767</v>
      </c>
      <c r="F10" s="46">
        <f>+(E10-D10)/D10</f>
        <v>-0.012849092435516362</v>
      </c>
      <c r="G10" s="46">
        <f>+E10/$E$10</f>
        <v>1</v>
      </c>
    </row>
    <row r="11" spans="1:7" ht="12.75">
      <c r="A11" s="59" t="s">
        <v>191</v>
      </c>
      <c r="B11" s="59" t="s">
        <v>187</v>
      </c>
      <c r="C11" s="60">
        <v>3987.21</v>
      </c>
      <c r="D11" s="60">
        <v>2752.859</v>
      </c>
      <c r="E11" s="60">
        <v>1179.253</v>
      </c>
      <c r="F11" s="74">
        <f aca="true" t="shared" si="0" ref="F11:F17">+(E11-D11)/D11</f>
        <v>-0.571626080376801</v>
      </c>
      <c r="G11" s="74">
        <f>+E11/$E$14</f>
        <v>0.3463475079196411</v>
      </c>
    </row>
    <row r="12" spans="1:7" ht="12.75">
      <c r="A12" s="2"/>
      <c r="B12" s="2" t="s">
        <v>188</v>
      </c>
      <c r="C12" s="47">
        <v>261.091</v>
      </c>
      <c r="D12" s="47">
        <v>169.518</v>
      </c>
      <c r="E12" s="47">
        <v>145.807</v>
      </c>
      <c r="F12" s="48">
        <f t="shared" si="0"/>
        <v>-0.13987305182930435</v>
      </c>
      <c r="G12" s="48">
        <f>+E12/$E$14</f>
        <v>0.042823627404161034</v>
      </c>
    </row>
    <row r="13" spans="1:7" ht="12.75">
      <c r="A13" s="2"/>
      <c r="B13" s="2" t="s">
        <v>189</v>
      </c>
      <c r="C13" s="47">
        <v>10714.709</v>
      </c>
      <c r="D13" s="47">
        <v>7232.742</v>
      </c>
      <c r="E13" s="47">
        <v>2079.766</v>
      </c>
      <c r="F13" s="48">
        <f t="shared" si="0"/>
        <v>-0.712451239101298</v>
      </c>
      <c r="G13" s="48">
        <f>+E13/$E$14</f>
        <v>0.6108288646761979</v>
      </c>
    </row>
    <row r="14" spans="1:7" ht="12.75">
      <c r="A14" s="44"/>
      <c r="B14" s="44" t="s">
        <v>190</v>
      </c>
      <c r="C14" s="45">
        <v>14963.01</v>
      </c>
      <c r="D14" s="45">
        <v>10155.119</v>
      </c>
      <c r="E14" s="45">
        <v>3404.826</v>
      </c>
      <c r="F14" s="46">
        <f t="shared" si="0"/>
        <v>-0.6647182568712391</v>
      </c>
      <c r="G14" s="46">
        <f>+E14/$E$14</f>
        <v>1</v>
      </c>
    </row>
    <row r="15" spans="1:7" ht="12.75">
      <c r="A15" s="59" t="s">
        <v>192</v>
      </c>
      <c r="B15" s="59" t="s">
        <v>187</v>
      </c>
      <c r="C15" s="60">
        <v>2076.101</v>
      </c>
      <c r="D15" s="60">
        <v>1717.168</v>
      </c>
      <c r="E15" s="60">
        <v>942.931</v>
      </c>
      <c r="F15" s="74">
        <f t="shared" si="0"/>
        <v>-0.45088017014060355</v>
      </c>
      <c r="G15" s="74">
        <f>+E15/$E$18</f>
        <v>0.6073688312608496</v>
      </c>
    </row>
    <row r="16" spans="1:7" ht="12.75">
      <c r="A16" s="2"/>
      <c r="B16" s="2" t="s">
        <v>188</v>
      </c>
      <c r="C16" s="47">
        <v>15.26</v>
      </c>
      <c r="D16" s="47">
        <v>8.519</v>
      </c>
      <c r="E16" s="47">
        <v>13.203</v>
      </c>
      <c r="F16" s="48">
        <f t="shared" si="0"/>
        <v>0.5498297922291348</v>
      </c>
      <c r="G16" s="48">
        <f>+E16/$E$18</f>
        <v>0.0085044299944927</v>
      </c>
    </row>
    <row r="17" spans="1:7" ht="12.75">
      <c r="A17" s="2"/>
      <c r="B17" s="2" t="s">
        <v>189</v>
      </c>
      <c r="C17" s="47">
        <v>295.502</v>
      </c>
      <c r="D17" s="47">
        <v>99.396</v>
      </c>
      <c r="E17" s="47">
        <v>596.351</v>
      </c>
      <c r="F17" s="48">
        <f t="shared" si="0"/>
        <v>4.999748480824178</v>
      </c>
      <c r="G17" s="48">
        <f>+E17/$E$18</f>
        <v>0.3841267387446578</v>
      </c>
    </row>
    <row r="18" spans="1:7" ht="12.75">
      <c r="A18" s="44"/>
      <c r="B18" s="44" t="s">
        <v>190</v>
      </c>
      <c r="C18" s="45">
        <v>2386.863</v>
      </c>
      <c r="D18" s="45">
        <v>1825.083</v>
      </c>
      <c r="E18" s="45">
        <v>1552.485</v>
      </c>
      <c r="F18" s="46">
        <f aca="true" t="shared" si="1" ref="F18:F24">+(E18-D18)/D18</f>
        <v>-0.1493619742225423</v>
      </c>
      <c r="G18" s="46">
        <f>+E18/$E$18</f>
        <v>1</v>
      </c>
    </row>
    <row r="19" spans="1:7" ht="12.75">
      <c r="A19" s="59" t="s">
        <v>193</v>
      </c>
      <c r="B19" s="59" t="s">
        <v>187</v>
      </c>
      <c r="C19" s="60">
        <v>269733.281</v>
      </c>
      <c r="D19" s="60">
        <v>229599.423</v>
      </c>
      <c r="E19" s="60">
        <v>149395.364</v>
      </c>
      <c r="F19" s="74">
        <f t="shared" si="1"/>
        <v>-0.349321692328469</v>
      </c>
      <c r="G19" s="74">
        <f>+E19/$E$22</f>
        <v>0.9977738667034265</v>
      </c>
    </row>
    <row r="20" spans="1:7" ht="12.75">
      <c r="A20" s="2"/>
      <c r="B20" s="2" t="s">
        <v>188</v>
      </c>
      <c r="C20" s="47">
        <v>0</v>
      </c>
      <c r="D20" s="47">
        <v>0</v>
      </c>
      <c r="E20" s="47">
        <v>46.722</v>
      </c>
      <c r="F20" s="48"/>
      <c r="G20" s="48">
        <f>+E20/$E$22</f>
        <v>0.0003120444259576723</v>
      </c>
    </row>
    <row r="21" spans="1:7" ht="12.75">
      <c r="A21" s="2"/>
      <c r="B21" s="2" t="s">
        <v>189</v>
      </c>
      <c r="C21" s="47">
        <v>387.105</v>
      </c>
      <c r="D21" s="47">
        <v>252.923</v>
      </c>
      <c r="E21" s="47">
        <v>286.594</v>
      </c>
      <c r="F21" s="48">
        <f t="shared" si="1"/>
        <v>0.1331274735789153</v>
      </c>
      <c r="G21" s="48">
        <f>+E21/$E$22</f>
        <v>0.0019140888706158366</v>
      </c>
    </row>
    <row r="22" spans="1:7" ht="12.75">
      <c r="A22" s="44"/>
      <c r="B22" s="44" t="s">
        <v>190</v>
      </c>
      <c r="C22" s="45">
        <v>270120.386</v>
      </c>
      <c r="D22" s="45">
        <v>229852.346</v>
      </c>
      <c r="E22" s="45">
        <v>149728.68</v>
      </c>
      <c r="F22" s="48">
        <f t="shared" si="1"/>
        <v>-0.3485875493304732</v>
      </c>
      <c r="G22" s="46">
        <f>+E22/$E$22</f>
        <v>1</v>
      </c>
    </row>
    <row r="23" spans="1:7" ht="12.75">
      <c r="A23" s="59" t="s">
        <v>194</v>
      </c>
      <c r="B23" s="59" t="s">
        <v>187</v>
      </c>
      <c r="C23" s="60">
        <v>424452.375</v>
      </c>
      <c r="D23" s="60">
        <v>328537.625</v>
      </c>
      <c r="E23" s="60">
        <v>321572.441</v>
      </c>
      <c r="F23" s="74">
        <f t="shared" si="1"/>
        <v>-0.021200567210528803</v>
      </c>
      <c r="G23" s="74">
        <f>+E23/$E$26</f>
        <v>0.9995833282653078</v>
      </c>
    </row>
    <row r="24" spans="1:7" ht="12.75">
      <c r="A24" s="2"/>
      <c r="B24" s="2" t="s">
        <v>188</v>
      </c>
      <c r="C24" s="47">
        <v>110.094</v>
      </c>
      <c r="D24" s="47">
        <v>109.827</v>
      </c>
      <c r="E24" s="47">
        <v>102.2</v>
      </c>
      <c r="F24" s="48">
        <f t="shared" si="1"/>
        <v>-0.06944558259808604</v>
      </c>
      <c r="G24" s="48">
        <f>+E24/$E$26</f>
        <v>0.0003176808803361183</v>
      </c>
    </row>
    <row r="25" spans="1:7" ht="12.75">
      <c r="A25" s="2"/>
      <c r="B25" s="2" t="s">
        <v>189</v>
      </c>
      <c r="C25" s="47">
        <v>26.246</v>
      </c>
      <c r="D25" s="47">
        <v>11.608</v>
      </c>
      <c r="E25" s="47">
        <v>31.846</v>
      </c>
      <c r="F25" s="48"/>
      <c r="G25" s="48">
        <f>+E25/$E$26</f>
        <v>9.899085435600806E-05</v>
      </c>
    </row>
    <row r="26" spans="1:7" ht="12.75">
      <c r="A26" s="44"/>
      <c r="B26" s="44" t="s">
        <v>190</v>
      </c>
      <c r="C26" s="45">
        <v>424588.715</v>
      </c>
      <c r="D26" s="45">
        <v>328659.06</v>
      </c>
      <c r="E26" s="45">
        <v>321706.487</v>
      </c>
      <c r="F26" s="46">
        <f aca="true" t="shared" si="2" ref="F26:F54">+(E26-D26)/D26</f>
        <v>-0.021154362822068482</v>
      </c>
      <c r="G26" s="46">
        <f>+E26/$E$26</f>
        <v>1</v>
      </c>
    </row>
    <row r="27" spans="1:7" ht="12.75">
      <c r="A27" s="59" t="s">
        <v>195</v>
      </c>
      <c r="B27" s="59" t="s">
        <v>187</v>
      </c>
      <c r="C27" s="60">
        <v>1228842.258</v>
      </c>
      <c r="D27" s="60">
        <v>959551.455</v>
      </c>
      <c r="E27" s="60">
        <v>767029.555</v>
      </c>
      <c r="F27" s="74">
        <f t="shared" si="2"/>
        <v>-0.20063739051909407</v>
      </c>
      <c r="G27" s="74">
        <f>+E27/$E$30</f>
        <v>0.933142495486821</v>
      </c>
    </row>
    <row r="28" spans="1:7" ht="12.75">
      <c r="A28" s="2"/>
      <c r="B28" s="2" t="s">
        <v>188</v>
      </c>
      <c r="C28" s="47">
        <v>54553.115</v>
      </c>
      <c r="D28" s="47">
        <v>33950.264</v>
      </c>
      <c r="E28" s="47">
        <v>21852.22</v>
      </c>
      <c r="F28" s="48">
        <f t="shared" si="2"/>
        <v>-0.3563460949817651</v>
      </c>
      <c r="G28" s="48">
        <f>+E28/$E$30</f>
        <v>0.026584679781637643</v>
      </c>
    </row>
    <row r="29" spans="1:7" ht="12.75">
      <c r="A29" s="2"/>
      <c r="B29" s="2" t="s">
        <v>189</v>
      </c>
      <c r="C29" s="47">
        <v>68103.53</v>
      </c>
      <c r="D29" s="47">
        <v>44395.968</v>
      </c>
      <c r="E29" s="47">
        <v>33103.676</v>
      </c>
      <c r="F29" s="48">
        <f t="shared" si="2"/>
        <v>-0.2543539989937825</v>
      </c>
      <c r="G29" s="48">
        <f>+E29/$E$30</f>
        <v>0.04027282473154138</v>
      </c>
    </row>
    <row r="30" spans="1:7" ht="12.75">
      <c r="A30" s="44"/>
      <c r="B30" s="44" t="s">
        <v>190</v>
      </c>
      <c r="C30" s="45">
        <v>1351498.903</v>
      </c>
      <c r="D30" s="45">
        <v>1037897.687</v>
      </c>
      <c r="E30" s="45">
        <v>821985.451</v>
      </c>
      <c r="F30" s="46">
        <f t="shared" si="2"/>
        <v>-0.20802843931956852</v>
      </c>
      <c r="G30" s="46">
        <f>+E30/$E$30</f>
        <v>1</v>
      </c>
    </row>
    <row r="31" spans="1:7" ht="12.75">
      <c r="A31" s="59" t="s">
        <v>196</v>
      </c>
      <c r="B31" s="59" t="s">
        <v>187</v>
      </c>
      <c r="C31" s="60">
        <v>1617205.863</v>
      </c>
      <c r="D31" s="60">
        <v>1069671.738</v>
      </c>
      <c r="E31" s="60">
        <v>1038513.575</v>
      </c>
      <c r="F31" s="74">
        <f t="shared" si="2"/>
        <v>-0.029128714813254183</v>
      </c>
      <c r="G31" s="74">
        <f>+E31/$E$34</f>
        <v>0.8703552860078352</v>
      </c>
    </row>
    <row r="32" spans="1:7" ht="12.75">
      <c r="A32" s="2"/>
      <c r="B32" s="2" t="s">
        <v>188</v>
      </c>
      <c r="C32" s="47">
        <v>52525.993</v>
      </c>
      <c r="D32" s="47">
        <v>39362.08</v>
      </c>
      <c r="E32" s="47">
        <v>36171.707</v>
      </c>
      <c r="F32" s="48">
        <f t="shared" si="2"/>
        <v>-0.08105194136082239</v>
      </c>
      <c r="G32" s="48">
        <f>+E32/$E$34</f>
        <v>0.030314708588548414</v>
      </c>
    </row>
    <row r="33" spans="1:7" ht="12.75">
      <c r="A33" s="2"/>
      <c r="B33" s="2" t="s">
        <v>189</v>
      </c>
      <c r="C33" s="47">
        <v>184841.228</v>
      </c>
      <c r="D33" s="47">
        <v>130868.839</v>
      </c>
      <c r="E33" s="47">
        <v>118521.207</v>
      </c>
      <c r="F33" s="48">
        <f t="shared" si="2"/>
        <v>-0.09435119998275535</v>
      </c>
      <c r="G33" s="48">
        <f>+E33/$E$34</f>
        <v>0.09933000540361626</v>
      </c>
    </row>
    <row r="34" spans="1:7" ht="12.75">
      <c r="A34" s="44"/>
      <c r="B34" s="44" t="s">
        <v>190</v>
      </c>
      <c r="C34" s="45">
        <v>1854573.084</v>
      </c>
      <c r="D34" s="45">
        <v>1239902.657</v>
      </c>
      <c r="E34" s="45">
        <v>1193206.489</v>
      </c>
      <c r="F34" s="46">
        <f t="shared" si="2"/>
        <v>-0.03766115649190018</v>
      </c>
      <c r="G34" s="46">
        <f>+E34/$E$34</f>
        <v>1</v>
      </c>
    </row>
    <row r="35" spans="1:7" ht="12.75">
      <c r="A35" s="59" t="s">
        <v>197</v>
      </c>
      <c r="B35" s="59" t="s">
        <v>187</v>
      </c>
      <c r="C35" s="60">
        <v>1581835.604</v>
      </c>
      <c r="D35" s="60">
        <v>1270912.81</v>
      </c>
      <c r="E35" s="60">
        <v>1011383.201</v>
      </c>
      <c r="F35" s="74">
        <f t="shared" si="2"/>
        <v>-0.2042072492762112</v>
      </c>
      <c r="G35" s="74">
        <f>+E35/$E$38</f>
        <v>0.7543185512154083</v>
      </c>
    </row>
    <row r="36" spans="1:7" ht="12.75">
      <c r="A36" s="2"/>
      <c r="B36" s="2" t="s">
        <v>188</v>
      </c>
      <c r="C36" s="47">
        <v>1390.614</v>
      </c>
      <c r="D36" s="47">
        <v>1052.347</v>
      </c>
      <c r="E36" s="47">
        <v>1500.545</v>
      </c>
      <c r="F36" s="48">
        <f t="shared" si="2"/>
        <v>0.4259032429417294</v>
      </c>
      <c r="G36" s="48">
        <f>+E36/$E$38</f>
        <v>0.0011191494275506805</v>
      </c>
    </row>
    <row r="37" spans="1:7" ht="12.75">
      <c r="A37" s="2"/>
      <c r="B37" s="2" t="s">
        <v>189</v>
      </c>
      <c r="C37" s="47">
        <v>465390.206</v>
      </c>
      <c r="D37" s="47">
        <v>329553.078</v>
      </c>
      <c r="E37" s="47">
        <v>327906.825</v>
      </c>
      <c r="F37" s="48">
        <f t="shared" si="2"/>
        <v>-0.004995410784784016</v>
      </c>
      <c r="G37" s="48">
        <f>+E37/$E$38</f>
        <v>0.24456229935704105</v>
      </c>
    </row>
    <row r="38" spans="1:7" ht="12.75">
      <c r="A38" s="44"/>
      <c r="B38" s="44" t="s">
        <v>190</v>
      </c>
      <c r="C38" s="45">
        <v>2048616.424</v>
      </c>
      <c r="D38" s="45">
        <v>1601518.235</v>
      </c>
      <c r="E38" s="45">
        <v>1340790.571</v>
      </c>
      <c r="F38" s="46">
        <f t="shared" si="2"/>
        <v>-0.16280030929526074</v>
      </c>
      <c r="G38" s="46">
        <f>+E38/$E$38</f>
        <v>1</v>
      </c>
    </row>
    <row r="39" spans="1:7" ht="12.75">
      <c r="A39" s="59" t="s">
        <v>198</v>
      </c>
      <c r="B39" s="59" t="s">
        <v>187</v>
      </c>
      <c r="C39" s="60">
        <v>1124125.687</v>
      </c>
      <c r="D39" s="60">
        <v>862761.871</v>
      </c>
      <c r="E39" s="60">
        <v>665355.609</v>
      </c>
      <c r="F39" s="74">
        <f t="shared" si="2"/>
        <v>-0.22880735534961996</v>
      </c>
      <c r="G39" s="74">
        <f>+E39/$E$42</f>
        <v>0.855148791531485</v>
      </c>
    </row>
    <row r="40" spans="1:7" ht="12.75">
      <c r="A40" s="2"/>
      <c r="B40" s="2" t="s">
        <v>188</v>
      </c>
      <c r="C40" s="47">
        <v>193943.58</v>
      </c>
      <c r="D40" s="47">
        <v>134084.047</v>
      </c>
      <c r="E40" s="47">
        <v>102129.79</v>
      </c>
      <c r="F40" s="48">
        <f t="shared" si="2"/>
        <v>-0.23831512931586857</v>
      </c>
      <c r="G40" s="48">
        <f>+E40/$E$42</f>
        <v>0.1312623885881517</v>
      </c>
    </row>
    <row r="41" spans="1:9" ht="12.75">
      <c r="A41" s="2"/>
      <c r="B41" s="2" t="s">
        <v>189</v>
      </c>
      <c r="C41" s="47">
        <v>30049.617</v>
      </c>
      <c r="D41" s="47">
        <v>21611.485</v>
      </c>
      <c r="E41" s="47">
        <v>10572.894</v>
      </c>
      <c r="F41" s="48">
        <f t="shared" si="2"/>
        <v>-0.5107742943161935</v>
      </c>
      <c r="G41" s="48">
        <f>+E41/$E$42</f>
        <v>0.013588819880363387</v>
      </c>
      <c r="I41" s="150"/>
    </row>
    <row r="42" spans="1:7" ht="12.75">
      <c r="A42" s="44"/>
      <c r="B42" s="44" t="s">
        <v>190</v>
      </c>
      <c r="C42" s="45">
        <v>1348118.884</v>
      </c>
      <c r="D42" s="45">
        <v>1018457.403</v>
      </c>
      <c r="E42" s="45">
        <v>778058.293</v>
      </c>
      <c r="F42" s="46">
        <f t="shared" si="2"/>
        <v>-0.23604238065516825</v>
      </c>
      <c r="G42" s="46">
        <f>+E42/$E$42</f>
        <v>1</v>
      </c>
    </row>
    <row r="43" spans="1:7" ht="12.75">
      <c r="A43" s="59" t="s">
        <v>199</v>
      </c>
      <c r="B43" s="59" t="s">
        <v>187</v>
      </c>
      <c r="C43" s="60">
        <v>344850.091</v>
      </c>
      <c r="D43" s="60">
        <v>265871.148</v>
      </c>
      <c r="E43" s="60">
        <v>223540.932</v>
      </c>
      <c r="F43" s="74">
        <f t="shared" si="2"/>
        <v>-0.15921327424365725</v>
      </c>
      <c r="G43" s="74">
        <f>+E43/$E$46</f>
        <v>0.10221411750859165</v>
      </c>
    </row>
    <row r="44" spans="1:7" ht="12.75">
      <c r="A44" s="2"/>
      <c r="B44" s="2" t="s">
        <v>188</v>
      </c>
      <c r="C44" s="47">
        <v>4105448.542</v>
      </c>
      <c r="D44" s="47">
        <v>2845673.376</v>
      </c>
      <c r="E44" s="47">
        <v>1925642.242</v>
      </c>
      <c r="F44" s="48">
        <f t="shared" si="2"/>
        <v>-0.32330876120900254</v>
      </c>
      <c r="G44" s="48">
        <f>+E44/$E$46</f>
        <v>0.8805001421542605</v>
      </c>
    </row>
    <row r="45" spans="1:7" ht="12.75">
      <c r="A45" s="2"/>
      <c r="B45" s="2" t="s">
        <v>189</v>
      </c>
      <c r="C45" s="47">
        <v>91486.288</v>
      </c>
      <c r="D45" s="47">
        <v>65015.439</v>
      </c>
      <c r="E45" s="47">
        <v>37803.687</v>
      </c>
      <c r="F45" s="48">
        <f t="shared" si="2"/>
        <v>-0.41854292485820177</v>
      </c>
      <c r="G45" s="48">
        <f>+E45/$E$46</f>
        <v>0.01728574033714782</v>
      </c>
    </row>
    <row r="46" spans="1:7" ht="12.75">
      <c r="A46" s="44"/>
      <c r="B46" s="44" t="s">
        <v>190</v>
      </c>
      <c r="C46" s="45">
        <v>4541784.921</v>
      </c>
      <c r="D46" s="45">
        <v>3176559.963</v>
      </c>
      <c r="E46" s="45">
        <v>2186986.861</v>
      </c>
      <c r="F46" s="46">
        <f t="shared" si="2"/>
        <v>-0.31152350767067827</v>
      </c>
      <c r="G46" s="46">
        <f>+E46/$E$46</f>
        <v>1</v>
      </c>
    </row>
    <row r="47" spans="1:7" ht="12.75">
      <c r="A47" s="59" t="s">
        <v>200</v>
      </c>
      <c r="B47" s="59" t="s">
        <v>187</v>
      </c>
      <c r="C47" s="60">
        <v>65151.407</v>
      </c>
      <c r="D47" s="60">
        <v>52530.046</v>
      </c>
      <c r="E47" s="60">
        <v>57272.225</v>
      </c>
      <c r="F47" s="74">
        <f t="shared" si="2"/>
        <v>0.09027555391822799</v>
      </c>
      <c r="G47" s="74">
        <f>+E47/$E$50</f>
        <v>0.24666576147108</v>
      </c>
    </row>
    <row r="48" spans="1:7" ht="12.75">
      <c r="A48" s="2"/>
      <c r="B48" s="2" t="s">
        <v>188</v>
      </c>
      <c r="C48" s="47">
        <v>321344.716</v>
      </c>
      <c r="D48" s="47">
        <v>223024.574</v>
      </c>
      <c r="E48" s="47">
        <v>156694.305</v>
      </c>
      <c r="F48" s="48">
        <f t="shared" si="2"/>
        <v>-0.29741237842247825</v>
      </c>
      <c r="G48" s="48">
        <f>+E48/$E$50</f>
        <v>0.6748667449362524</v>
      </c>
    </row>
    <row r="49" spans="1:7" ht="12.75">
      <c r="A49" s="2"/>
      <c r="B49" s="2" t="s">
        <v>189</v>
      </c>
      <c r="C49" s="47">
        <v>50087.524</v>
      </c>
      <c r="D49" s="47">
        <v>31674.744</v>
      </c>
      <c r="E49" s="47">
        <v>18219.018</v>
      </c>
      <c r="F49" s="48">
        <f t="shared" si="2"/>
        <v>-0.4248093054832582</v>
      </c>
      <c r="G49" s="48">
        <f>+E49/$E$50</f>
        <v>0.07846749359266753</v>
      </c>
    </row>
    <row r="50" spans="1:7" ht="14.25" customHeight="1">
      <c r="A50" s="44"/>
      <c r="B50" s="44" t="s">
        <v>190</v>
      </c>
      <c r="C50" s="45">
        <v>436583.647</v>
      </c>
      <c r="D50" s="45">
        <v>307229.364</v>
      </c>
      <c r="E50" s="45">
        <v>232185.548</v>
      </c>
      <c r="F50" s="46">
        <f t="shared" si="2"/>
        <v>-0.24425990739609119</v>
      </c>
      <c r="G50" s="46">
        <f>+E50/$E$50</f>
        <v>1</v>
      </c>
    </row>
    <row r="51" spans="1:7" ht="14.25" customHeight="1">
      <c r="A51" s="59" t="s">
        <v>201</v>
      </c>
      <c r="B51" s="59" t="s">
        <v>187</v>
      </c>
      <c r="C51" s="60">
        <v>283.83</v>
      </c>
      <c r="D51" s="60">
        <v>104.895</v>
      </c>
      <c r="E51" s="60">
        <v>350.588</v>
      </c>
      <c r="F51" s="74">
        <f t="shared" si="2"/>
        <v>2.342275608942276</v>
      </c>
      <c r="G51" s="74">
        <f>+E51/$E$54</f>
        <v>0.03359791559293726</v>
      </c>
    </row>
    <row r="52" spans="1:7" ht="14.25" customHeight="1">
      <c r="A52" s="2"/>
      <c r="B52" s="2" t="s">
        <v>188</v>
      </c>
      <c r="C52" s="47">
        <v>4035.477</v>
      </c>
      <c r="D52" s="47">
        <v>2655.125</v>
      </c>
      <c r="E52" s="47">
        <v>10084.226</v>
      </c>
      <c r="F52" s="48">
        <f t="shared" si="2"/>
        <v>2.7980230685937575</v>
      </c>
      <c r="G52" s="48">
        <f>+E52/$E$54</f>
        <v>0.9664020844070628</v>
      </c>
    </row>
    <row r="53" spans="1:7" ht="14.25" customHeight="1">
      <c r="A53" s="2"/>
      <c r="B53" s="2" t="s">
        <v>189</v>
      </c>
      <c r="C53" s="47">
        <v>462.96</v>
      </c>
      <c r="D53" s="47">
        <v>264.79</v>
      </c>
      <c r="E53" s="47">
        <v>0</v>
      </c>
      <c r="F53" s="48">
        <f t="shared" si="2"/>
        <v>-1</v>
      </c>
      <c r="G53" s="48">
        <f>+E53/$E$54</f>
        <v>0</v>
      </c>
    </row>
    <row r="54" spans="1:7" ht="14.25" customHeight="1">
      <c r="A54" s="44"/>
      <c r="B54" s="44" t="s">
        <v>190</v>
      </c>
      <c r="C54" s="45">
        <v>4782.267</v>
      </c>
      <c r="D54" s="45">
        <v>3024.81</v>
      </c>
      <c r="E54" s="45">
        <v>10434.814</v>
      </c>
      <c r="F54" s="46">
        <f t="shared" si="2"/>
        <v>2.44974196726406</v>
      </c>
      <c r="G54" s="46">
        <f>+E54/$E$54</f>
        <v>1</v>
      </c>
    </row>
    <row r="55" spans="1:7" ht="12.75">
      <c r="A55" s="59" t="s">
        <v>202</v>
      </c>
      <c r="B55" s="59" t="s">
        <v>187</v>
      </c>
      <c r="C55" s="60">
        <v>165373.741</v>
      </c>
      <c r="D55" s="60">
        <v>107187.749</v>
      </c>
      <c r="E55" s="60">
        <v>91594.266</v>
      </c>
      <c r="F55" s="74">
        <f aca="true" t="shared" si="3" ref="F55:F68">+(E55-D55)/D55</f>
        <v>-0.14547822065001098</v>
      </c>
      <c r="G55" s="74">
        <f>+E55/$E$58</f>
        <v>0.413611788319887</v>
      </c>
    </row>
    <row r="56" spans="1:7" ht="12.75">
      <c r="A56" s="2"/>
      <c r="B56" s="2" t="s">
        <v>188</v>
      </c>
      <c r="C56" s="47">
        <v>80849.095</v>
      </c>
      <c r="D56" s="47">
        <v>51155.485</v>
      </c>
      <c r="E56" s="47">
        <v>69297.176</v>
      </c>
      <c r="F56" s="48">
        <f t="shared" si="3"/>
        <v>0.35463823674040046</v>
      </c>
      <c r="G56" s="48">
        <f>+E56/$E$58</f>
        <v>0.31292492579041964</v>
      </c>
    </row>
    <row r="57" spans="1:7" ht="12.75">
      <c r="A57" s="2"/>
      <c r="B57" s="2" t="s">
        <v>189</v>
      </c>
      <c r="C57" s="47">
        <v>129968.433</v>
      </c>
      <c r="D57" s="47">
        <v>88989.57</v>
      </c>
      <c r="E57" s="47">
        <v>60558.402</v>
      </c>
      <c r="F57" s="48">
        <f t="shared" si="3"/>
        <v>-0.3194887670543863</v>
      </c>
      <c r="G57" s="48">
        <f>+E57/$E$58</f>
        <v>0.2734632858896934</v>
      </c>
    </row>
    <row r="58" spans="1:7" ht="12.75">
      <c r="A58" s="44"/>
      <c r="B58" s="44" t="s">
        <v>190</v>
      </c>
      <c r="C58" s="45">
        <v>376191.269</v>
      </c>
      <c r="D58" s="45">
        <v>247332.804</v>
      </c>
      <c r="E58" s="45">
        <v>221449.844</v>
      </c>
      <c r="F58" s="46">
        <f t="shared" si="3"/>
        <v>-0.10464831021767736</v>
      </c>
      <c r="G58" s="46">
        <f>+E58/$E$58</f>
        <v>1</v>
      </c>
    </row>
    <row r="59" spans="1:7" ht="12.75">
      <c r="A59" s="59" t="s">
        <v>203</v>
      </c>
      <c r="B59" s="59" t="s">
        <v>187</v>
      </c>
      <c r="C59" s="60">
        <v>1045.669</v>
      </c>
      <c r="D59" s="60">
        <v>711.873</v>
      </c>
      <c r="E59" s="60">
        <v>907.464</v>
      </c>
      <c r="F59" s="74">
        <f t="shared" si="3"/>
        <v>0.2747554690232668</v>
      </c>
      <c r="G59" s="74">
        <f>+E59/$E$62</f>
        <v>0.35969154483242466</v>
      </c>
    </row>
    <row r="60" spans="1:7" ht="12.75">
      <c r="A60" s="2"/>
      <c r="B60" s="2" t="s">
        <v>188</v>
      </c>
      <c r="C60" s="47">
        <v>732.779</v>
      </c>
      <c r="D60" s="47">
        <v>560.397</v>
      </c>
      <c r="E60" s="47">
        <v>274.099</v>
      </c>
      <c r="F60" s="48">
        <f t="shared" si="3"/>
        <v>-0.5108842481312356</v>
      </c>
      <c r="G60" s="48">
        <f>+E60/$E$62</f>
        <v>0.10864463245596824</v>
      </c>
    </row>
    <row r="61" spans="1:7" ht="12.75">
      <c r="A61" s="2"/>
      <c r="B61" s="2" t="s">
        <v>189</v>
      </c>
      <c r="C61" s="47">
        <v>1484.003</v>
      </c>
      <c r="D61" s="47">
        <v>1189.7</v>
      </c>
      <c r="E61" s="47">
        <v>1341.332</v>
      </c>
      <c r="F61" s="48">
        <f t="shared" si="3"/>
        <v>0.12745397999495675</v>
      </c>
      <c r="G61" s="48">
        <f>+E61/$E$62</f>
        <v>0.5316638227116072</v>
      </c>
    </row>
    <row r="62" spans="1:7" ht="12.75">
      <c r="A62" s="44"/>
      <c r="B62" s="44" t="s">
        <v>190</v>
      </c>
      <c r="C62" s="45">
        <v>3262.451</v>
      </c>
      <c r="D62" s="45">
        <v>2461.97</v>
      </c>
      <c r="E62" s="45">
        <v>2522.895</v>
      </c>
      <c r="F62" s="46">
        <f t="shared" si="3"/>
        <v>0.024746442889231057</v>
      </c>
      <c r="G62" s="46">
        <f>+E62/$E$62</f>
        <v>1</v>
      </c>
    </row>
    <row r="63" spans="1:7" ht="12.75">
      <c r="A63" s="59" t="s">
        <v>204</v>
      </c>
      <c r="B63" s="59" t="s">
        <v>187</v>
      </c>
      <c r="C63" s="60">
        <v>1263.32</v>
      </c>
      <c r="D63" s="60">
        <v>779.476</v>
      </c>
      <c r="E63" s="60">
        <v>523.706</v>
      </c>
      <c r="F63" s="74">
        <f t="shared" si="3"/>
        <v>-0.3281306929270433</v>
      </c>
      <c r="G63" s="74">
        <f>+E63/$E$66</f>
        <v>0.01367820613987972</v>
      </c>
    </row>
    <row r="64" spans="1:7" ht="12.75">
      <c r="A64" s="2"/>
      <c r="B64" s="2" t="s">
        <v>188</v>
      </c>
      <c r="C64" s="47">
        <v>5434.444</v>
      </c>
      <c r="D64" s="47">
        <v>3637.076</v>
      </c>
      <c r="E64" s="47">
        <v>1176.705</v>
      </c>
      <c r="F64" s="48">
        <f t="shared" si="3"/>
        <v>-0.6764695046240442</v>
      </c>
      <c r="G64" s="48">
        <f>+E64/$E$66</f>
        <v>0.030733299896940583</v>
      </c>
    </row>
    <row r="65" spans="1:7" ht="12.75">
      <c r="A65" s="2"/>
      <c r="B65" s="2" t="s">
        <v>189</v>
      </c>
      <c r="C65" s="47">
        <v>47836.16</v>
      </c>
      <c r="D65" s="47">
        <v>39619.75</v>
      </c>
      <c r="E65" s="47">
        <v>36587.212</v>
      </c>
      <c r="F65" s="48">
        <f t="shared" si="3"/>
        <v>-0.07654106853273937</v>
      </c>
      <c r="G65" s="48">
        <f>+E65/$E$66</f>
        <v>0.9555884939631797</v>
      </c>
    </row>
    <row r="66" spans="1:7" ht="12.75">
      <c r="A66" s="44"/>
      <c r="B66" s="44" t="s">
        <v>190</v>
      </c>
      <c r="C66" s="45">
        <v>54533.924</v>
      </c>
      <c r="D66" s="45">
        <v>44036.302</v>
      </c>
      <c r="E66" s="45">
        <v>38287.623</v>
      </c>
      <c r="F66" s="46">
        <f t="shared" si="3"/>
        <v>-0.13054409064594033</v>
      </c>
      <c r="G66" s="46">
        <f>+E66/$E$66</f>
        <v>1</v>
      </c>
    </row>
    <row r="67" spans="1:7" ht="12.75">
      <c r="A67" s="65" t="s">
        <v>205</v>
      </c>
      <c r="B67" s="65" t="s">
        <v>190</v>
      </c>
      <c r="C67" s="33">
        <f>+'Exportacion_regional '!B22</f>
        <v>13446.809000001087</v>
      </c>
      <c r="D67" s="33">
        <f>+'Exportacion_regional '!C22</f>
        <v>10465.86800000155</v>
      </c>
      <c r="E67" s="33">
        <f>+'Exportacion_regional '!D22</f>
        <v>10921.366000000722</v>
      </c>
      <c r="F67" s="66">
        <f t="shared" si="3"/>
        <v>0.04352223819363138</v>
      </c>
      <c r="G67" s="66">
        <f>+E67/$E$67</f>
        <v>1</v>
      </c>
    </row>
    <row r="68" spans="1:16" ht="12.75">
      <c r="A68" s="67" t="s">
        <v>190</v>
      </c>
      <c r="B68" s="67"/>
      <c r="C68" s="138">
        <f>+C67+C66+C62+C58+C54+C50+C46+C42+C38+C34+C30+C26+C22+C18+C14+C10</f>
        <v>12753858</v>
      </c>
      <c r="D68" s="138">
        <f>+D67+D66+D62+D58+D54+D50+D46+D42+D38+D34+D30+D26+D22+D18+D14+D10</f>
        <v>9264092.000000006</v>
      </c>
      <c r="E68" s="138">
        <f>+E67+E66+E62+E58+E54+E50+E46+E42+E38+E34+E30+E26+E22+E18+E14+E10</f>
        <v>7317875.000000002</v>
      </c>
      <c r="F68" s="66">
        <f t="shared" si="3"/>
        <v>-0.2100817867525498</v>
      </c>
      <c r="G68" s="67"/>
      <c r="H68"/>
      <c r="I68"/>
      <c r="J68"/>
      <c r="K68"/>
      <c r="L68"/>
      <c r="M68"/>
      <c r="N68"/>
      <c r="O68"/>
      <c r="P68"/>
    </row>
    <row r="69" spans="1:16" s="40" customFormat="1" ht="12.75">
      <c r="A69" s="41" t="s">
        <v>2</v>
      </c>
      <c r="B69" s="41"/>
      <c r="C69" s="41"/>
      <c r="D69" s="41"/>
      <c r="E69" s="41"/>
      <c r="F69" s="78"/>
      <c r="H69"/>
      <c r="I69"/>
      <c r="J69"/>
      <c r="K69"/>
      <c r="L69"/>
      <c r="M69"/>
      <c r="N69"/>
      <c r="O69"/>
      <c r="P69"/>
    </row>
    <row r="70" ht="12.75">
      <c r="A70" s="41" t="s">
        <v>54</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88">
      <selection activeCell="C118" sqref="C118"/>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5" customFormat="1" ht="15.75" customHeight="1">
      <c r="A1" s="159" t="s">
        <v>184</v>
      </c>
      <c r="B1" s="159"/>
      <c r="C1" s="159"/>
      <c r="D1" s="159"/>
      <c r="F1" s="94"/>
      <c r="H1" s="94"/>
      <c r="I1" s="94"/>
      <c r="K1" s="94"/>
      <c r="M1" s="94"/>
      <c r="N1" s="94"/>
      <c r="P1" s="94"/>
      <c r="R1" s="94"/>
      <c r="S1" s="94"/>
      <c r="U1" s="94"/>
    </row>
    <row r="2" spans="1:21" s="95" customFormat="1" ht="15.75" customHeight="1">
      <c r="A2" s="160" t="s">
        <v>3</v>
      </c>
      <c r="B2" s="160"/>
      <c r="C2" s="160"/>
      <c r="D2" s="160"/>
      <c r="F2" s="94"/>
      <c r="H2" s="94"/>
      <c r="I2" s="94"/>
      <c r="K2" s="94"/>
      <c r="M2" s="94"/>
      <c r="N2" s="94"/>
      <c r="P2" s="94"/>
      <c r="R2" s="94"/>
      <c r="S2" s="94"/>
      <c r="U2" s="94"/>
    </row>
    <row r="3" spans="1:21" s="95" customFormat="1" ht="15.75" customHeight="1">
      <c r="A3" s="160" t="s">
        <v>32</v>
      </c>
      <c r="B3" s="160"/>
      <c r="C3" s="160"/>
      <c r="D3" s="160"/>
      <c r="F3" s="94"/>
      <c r="H3" s="94"/>
      <c r="I3" s="94"/>
      <c r="K3" s="94"/>
      <c r="M3" s="94"/>
      <c r="N3" s="94"/>
      <c r="P3" s="94"/>
      <c r="R3" s="94"/>
      <c r="S3" s="94"/>
      <c r="U3" s="94"/>
    </row>
    <row r="4" spans="1:21" s="95" customFormat="1" ht="15.75" customHeight="1">
      <c r="A4" s="161"/>
      <c r="B4" s="161"/>
      <c r="C4" s="161"/>
      <c r="D4" s="161"/>
      <c r="F4" s="94"/>
      <c r="H4" s="94"/>
      <c r="I4" s="94"/>
      <c r="K4" s="94"/>
      <c r="M4" s="94"/>
      <c r="N4" s="94"/>
      <c r="P4" s="94"/>
      <c r="R4" s="94"/>
      <c r="S4" s="94"/>
      <c r="U4" s="94"/>
    </row>
    <row r="5" spans="1:4" s="5" customFormat="1" ht="12.75">
      <c r="A5" s="23" t="s">
        <v>33</v>
      </c>
      <c r="B5" s="1" t="s">
        <v>206</v>
      </c>
      <c r="C5" s="25">
        <v>2009</v>
      </c>
      <c r="D5" s="27" t="s">
        <v>35</v>
      </c>
    </row>
    <row r="6" spans="1:4" s="5" customFormat="1" ht="12.75">
      <c r="A6" s="27"/>
      <c r="B6" s="27"/>
      <c r="C6" s="25" t="str">
        <f>+Exportacion_region_sector!D6</f>
        <v>ene-ago</v>
      </c>
      <c r="D6" s="49">
        <v>2009</v>
      </c>
    </row>
    <row r="7" spans="1:21" ht="12.75">
      <c r="A7" s="162" t="s">
        <v>186</v>
      </c>
      <c r="B7" t="s">
        <v>208</v>
      </c>
      <c r="C7" s="33">
        <v>1981.032</v>
      </c>
      <c r="D7" s="50">
        <f aca="true" t="shared" si="0" ref="D7:D12">+C7/$C$13</f>
        <v>0.4257750280639456</v>
      </c>
      <c r="F7" s="63"/>
      <c r="H7" s="63"/>
      <c r="I7" s="63"/>
      <c r="K7" s="63"/>
      <c r="M7" s="63"/>
      <c r="N7" s="63"/>
      <c r="P7" s="63"/>
      <c r="R7" s="63"/>
      <c r="S7" s="63"/>
      <c r="U7" s="63"/>
    </row>
    <row r="8" spans="1:4" ht="12.75">
      <c r="A8" s="162"/>
      <c r="B8" s="5" t="s">
        <v>209</v>
      </c>
      <c r="C8" s="33">
        <v>1813.521</v>
      </c>
      <c r="D8" s="50">
        <f t="shared" si="0"/>
        <v>0.38977258048812674</v>
      </c>
    </row>
    <row r="9" spans="1:4" ht="12.75">
      <c r="A9" s="162"/>
      <c r="B9" s="5" t="s">
        <v>438</v>
      </c>
      <c r="C9" s="33">
        <v>263.45</v>
      </c>
      <c r="D9" s="50">
        <f t="shared" si="0"/>
        <v>0.056622220712964993</v>
      </c>
    </row>
    <row r="10" spans="1:4" ht="12.75">
      <c r="A10" s="162"/>
      <c r="B10" s="5" t="s">
        <v>222</v>
      </c>
      <c r="C10" s="33">
        <v>167.649</v>
      </c>
      <c r="D10" s="50">
        <f t="shared" si="0"/>
        <v>0.03603210734601582</v>
      </c>
    </row>
    <row r="11" spans="1:7" ht="12.75">
      <c r="A11" s="162"/>
      <c r="B11" t="s">
        <v>399</v>
      </c>
      <c r="C11" s="33">
        <v>102.498</v>
      </c>
      <c r="D11" s="50">
        <f t="shared" si="0"/>
        <v>0.022029471924985715</v>
      </c>
      <c r="G11" s="33"/>
    </row>
    <row r="12" spans="1:21" ht="12.75">
      <c r="A12" s="162"/>
      <c r="B12" s="5" t="s">
        <v>239</v>
      </c>
      <c r="C12" s="33">
        <f>+C13-(+C7+C8+C9+C10+C11)</f>
        <v>324.6170000000002</v>
      </c>
      <c r="D12" s="50">
        <f t="shared" si="0"/>
        <v>0.06976859146396117</v>
      </c>
      <c r="E12" s="33"/>
      <c r="F12" s="63"/>
      <c r="G12" s="33"/>
      <c r="I12" s="63"/>
      <c r="K12" s="63"/>
      <c r="M12" s="63"/>
      <c r="N12" s="63"/>
      <c r="P12" s="63"/>
      <c r="R12" s="63"/>
      <c r="S12" s="63"/>
      <c r="U12" s="63"/>
    </row>
    <row r="13" spans="1:5" s="1" customFormat="1" ht="12.75">
      <c r="A13" s="163"/>
      <c r="B13" s="51" t="s">
        <v>242</v>
      </c>
      <c r="C13" s="52">
        <v>4652.767</v>
      </c>
      <c r="D13" s="53">
        <f>SUM(D7:D12)</f>
        <v>1</v>
      </c>
      <c r="E13" s="36"/>
    </row>
    <row r="14" spans="1:21" ht="12.75">
      <c r="A14" s="164" t="s">
        <v>191</v>
      </c>
      <c r="B14" t="s">
        <v>216</v>
      </c>
      <c r="C14" s="33">
        <v>819.585</v>
      </c>
      <c r="D14" s="50">
        <f aca="true" t="shared" si="1" ref="D14:D19">+C14/$C$20</f>
        <v>0.24071274126783573</v>
      </c>
      <c r="F14" s="63"/>
      <c r="H14" s="63"/>
      <c r="I14" s="63"/>
      <c r="K14" s="63"/>
      <c r="M14" s="63"/>
      <c r="N14" s="63"/>
      <c r="P14" s="63"/>
      <c r="R14" s="63"/>
      <c r="S14" s="63"/>
      <c r="U14" s="63"/>
    </row>
    <row r="15" spans="1:4" ht="12.75">
      <c r="A15" s="162"/>
      <c r="B15" t="s">
        <v>210</v>
      </c>
      <c r="C15" s="33">
        <v>564.131</v>
      </c>
      <c r="D15" s="50">
        <f t="shared" si="1"/>
        <v>0.16568570611244157</v>
      </c>
    </row>
    <row r="16" spans="1:4" ht="12.75">
      <c r="A16" s="162"/>
      <c r="B16" t="s">
        <v>211</v>
      </c>
      <c r="C16" s="33">
        <v>372.983</v>
      </c>
      <c r="D16" s="50">
        <f t="shared" si="1"/>
        <v>0.10954539233429256</v>
      </c>
    </row>
    <row r="17" spans="1:4" ht="12.75">
      <c r="A17" s="162"/>
      <c r="B17" t="s">
        <v>270</v>
      </c>
      <c r="C17" s="33">
        <v>338.731</v>
      </c>
      <c r="D17" s="50">
        <f t="shared" si="1"/>
        <v>0.09948555374048483</v>
      </c>
    </row>
    <row r="18" spans="1:4" ht="12.75">
      <c r="A18" s="165"/>
      <c r="B18" t="s">
        <v>399</v>
      </c>
      <c r="C18" s="33">
        <v>272.155</v>
      </c>
      <c r="D18" s="50">
        <f t="shared" si="1"/>
        <v>0.07993213162728433</v>
      </c>
    </row>
    <row r="19" spans="1:5" ht="12.75">
      <c r="A19" s="165"/>
      <c r="B19" s="5" t="s">
        <v>239</v>
      </c>
      <c r="C19" s="33">
        <f>+C20-(+C14+C15+C16+C17+C18)</f>
        <v>1037.241</v>
      </c>
      <c r="D19" s="50">
        <f t="shared" si="1"/>
        <v>0.304638474917661</v>
      </c>
      <c r="E19" s="33"/>
    </row>
    <row r="20" spans="1:5" s="1" customFormat="1" ht="12.75">
      <c r="A20" s="163"/>
      <c r="B20" s="51" t="s">
        <v>242</v>
      </c>
      <c r="C20" s="52">
        <v>3404.826</v>
      </c>
      <c r="D20" s="53">
        <f>SUM(D14:D19)</f>
        <v>1</v>
      </c>
      <c r="E20" s="36"/>
    </row>
    <row r="21" spans="1:4" ht="12.75">
      <c r="A21" s="164" t="s">
        <v>192</v>
      </c>
      <c r="B21" t="s">
        <v>209</v>
      </c>
      <c r="C21" s="33">
        <v>305.957</v>
      </c>
      <c r="D21" s="50">
        <f aca="true" t="shared" si="2" ref="D21:D26">+C21/$C$27</f>
        <v>0.197075656125502</v>
      </c>
    </row>
    <row r="22" spans="1:4" ht="12.75">
      <c r="A22" s="162"/>
      <c r="B22" s="5" t="s">
        <v>212</v>
      </c>
      <c r="C22" s="33">
        <v>196.275</v>
      </c>
      <c r="D22" s="50">
        <f t="shared" si="2"/>
        <v>0.12642634228350033</v>
      </c>
    </row>
    <row r="23" spans="1:4" ht="12.75">
      <c r="A23" s="162"/>
      <c r="B23" s="5" t="s">
        <v>399</v>
      </c>
      <c r="C23" s="33">
        <v>133.199</v>
      </c>
      <c r="D23" s="50">
        <f t="shared" si="2"/>
        <v>0.08579728628617991</v>
      </c>
    </row>
    <row r="24" spans="1:4" ht="12.75">
      <c r="A24" s="162"/>
      <c r="B24" t="s">
        <v>207</v>
      </c>
      <c r="C24" s="33">
        <v>95.964</v>
      </c>
      <c r="D24" s="50">
        <f t="shared" si="2"/>
        <v>0.06181315761504942</v>
      </c>
    </row>
    <row r="25" spans="1:21" ht="12.75">
      <c r="A25" s="162"/>
      <c r="B25" s="5" t="s">
        <v>220</v>
      </c>
      <c r="C25" s="33">
        <v>85.994</v>
      </c>
      <c r="D25" s="50">
        <f t="shared" si="2"/>
        <v>0.05539119540607478</v>
      </c>
      <c r="E25" s="5"/>
      <c r="F25" s="5"/>
      <c r="G25" s="5"/>
      <c r="H25" s="5"/>
      <c r="I25" s="5"/>
      <c r="J25" s="5"/>
      <c r="K25" s="5"/>
      <c r="L25" s="5"/>
      <c r="M25" s="5"/>
      <c r="N25" s="5"/>
      <c r="O25" s="5"/>
      <c r="P25" s="5"/>
      <c r="Q25" s="5"/>
      <c r="R25" s="5"/>
      <c r="S25" s="5"/>
      <c r="T25" s="5"/>
      <c r="U25" s="5"/>
    </row>
    <row r="26" spans="1:21" ht="12.75">
      <c r="A26" s="162"/>
      <c r="B26" s="5" t="s">
        <v>239</v>
      </c>
      <c r="C26" s="33">
        <f>+C27-(+C21+C22+C23+C24+C25)</f>
        <v>735.0959999999999</v>
      </c>
      <c r="D26" s="50">
        <f t="shared" si="2"/>
        <v>0.4734963622836935</v>
      </c>
      <c r="E26" s="33"/>
      <c r="F26" s="5"/>
      <c r="G26" s="5"/>
      <c r="H26" s="5"/>
      <c r="I26" s="5"/>
      <c r="J26" s="5"/>
      <c r="K26" s="5"/>
      <c r="L26" s="5"/>
      <c r="M26" s="5"/>
      <c r="N26" s="5"/>
      <c r="O26" s="5"/>
      <c r="P26" s="5"/>
      <c r="Q26" s="5"/>
      <c r="R26" s="5"/>
      <c r="S26" s="5"/>
      <c r="T26" s="5"/>
      <c r="U26" s="5"/>
    </row>
    <row r="27" spans="1:21" s="1" customFormat="1" ht="12.75">
      <c r="A27" s="163"/>
      <c r="B27" s="51" t="s">
        <v>242</v>
      </c>
      <c r="C27" s="52">
        <v>1552.485</v>
      </c>
      <c r="D27" s="53">
        <f>SUM(D21:D26)</f>
        <v>1</v>
      </c>
      <c r="E27"/>
      <c r="F27" s="63"/>
      <c r="G27"/>
      <c r="H27" s="63"/>
      <c r="I27" s="63"/>
      <c r="J27"/>
      <c r="K27" s="63"/>
      <c r="L27"/>
      <c r="M27" s="63"/>
      <c r="N27" s="63"/>
      <c r="O27"/>
      <c r="P27" s="63"/>
      <c r="Q27"/>
      <c r="R27" s="63"/>
      <c r="S27" s="63"/>
      <c r="T27"/>
      <c r="U27" s="63"/>
    </row>
    <row r="28" spans="1:4" ht="12.75">
      <c r="A28" s="164" t="s">
        <v>193</v>
      </c>
      <c r="B28" s="5" t="s">
        <v>438</v>
      </c>
      <c r="C28" s="33">
        <v>92164.468</v>
      </c>
      <c r="D28" s="50">
        <f aca="true" t="shared" si="3" ref="D28:D33">+C28/$C$34</f>
        <v>0.615543181172772</v>
      </c>
    </row>
    <row r="29" spans="1:21" ht="12.75">
      <c r="A29" s="162"/>
      <c r="B29" t="s">
        <v>403</v>
      </c>
      <c r="C29" s="33">
        <v>7870.31</v>
      </c>
      <c r="D29" s="50">
        <f t="shared" si="3"/>
        <v>0.05256381075422558</v>
      </c>
      <c r="E29"/>
      <c r="F29"/>
      <c r="G29"/>
      <c r="H29"/>
      <c r="I29"/>
      <c r="J29"/>
      <c r="K29"/>
      <c r="L29"/>
      <c r="M29"/>
      <c r="N29"/>
      <c r="O29"/>
      <c r="P29"/>
      <c r="Q29"/>
      <c r="R29"/>
      <c r="S29"/>
      <c r="T29"/>
      <c r="U29"/>
    </row>
    <row r="30" spans="1:21" ht="12.75">
      <c r="A30" s="162"/>
      <c r="B30" t="s">
        <v>271</v>
      </c>
      <c r="C30" s="33">
        <v>6968.232</v>
      </c>
      <c r="D30" s="50">
        <f t="shared" si="3"/>
        <v>0.04653905985145932</v>
      </c>
      <c r="E30"/>
      <c r="F30"/>
      <c r="G30"/>
      <c r="H30"/>
      <c r="I30"/>
      <c r="J30"/>
      <c r="K30"/>
      <c r="L30"/>
      <c r="M30"/>
      <c r="N30"/>
      <c r="O30"/>
      <c r="P30"/>
      <c r="Q30"/>
      <c r="R30"/>
      <c r="S30"/>
      <c r="T30"/>
      <c r="U30"/>
    </row>
    <row r="31" spans="1:21" ht="12.75">
      <c r="A31" s="162"/>
      <c r="B31" t="s">
        <v>209</v>
      </c>
      <c r="C31" s="33">
        <v>6049.81</v>
      </c>
      <c r="D31" s="50">
        <f t="shared" si="3"/>
        <v>0.040405151504708386</v>
      </c>
      <c r="E31"/>
      <c r="F31"/>
      <c r="G31"/>
      <c r="H31"/>
      <c r="I31"/>
      <c r="J31"/>
      <c r="K31"/>
      <c r="L31"/>
      <c r="M31"/>
      <c r="N31"/>
      <c r="O31"/>
      <c r="P31"/>
      <c r="Q31"/>
      <c r="R31"/>
      <c r="S31"/>
      <c r="T31"/>
      <c r="U31"/>
    </row>
    <row r="32" spans="1:21" ht="12.75">
      <c r="A32" s="162"/>
      <c r="B32" t="s">
        <v>212</v>
      </c>
      <c r="C32" s="33">
        <v>5893.242</v>
      </c>
      <c r="D32" s="50">
        <f t="shared" si="3"/>
        <v>0.03935947341551398</v>
      </c>
      <c r="E32"/>
      <c r="F32" s="63"/>
      <c r="G32"/>
      <c r="H32" s="63"/>
      <c r="I32" s="63"/>
      <c r="J32"/>
      <c r="K32" s="63"/>
      <c r="L32"/>
      <c r="M32" s="63"/>
      <c r="N32" s="63"/>
      <c r="O32"/>
      <c r="P32" s="63"/>
      <c r="Q32"/>
      <c r="R32" s="63"/>
      <c r="S32" s="63"/>
      <c r="T32"/>
      <c r="U32" s="63"/>
    </row>
    <row r="33" spans="1:21" ht="12.75">
      <c r="A33" s="162"/>
      <c r="B33" s="5" t="s">
        <v>239</v>
      </c>
      <c r="C33" s="33">
        <f>+C34-(+C28+C29+C30+C31+C32)</f>
        <v>30782.618000000002</v>
      </c>
      <c r="D33" s="50">
        <f t="shared" si="3"/>
        <v>0.2055893233013208</v>
      </c>
      <c r="E33" s="33"/>
      <c r="F33" s="1"/>
      <c r="G33" s="1"/>
      <c r="H33" s="1"/>
      <c r="I33" s="1"/>
      <c r="J33" s="1"/>
      <c r="K33" s="1"/>
      <c r="L33" s="1"/>
      <c r="M33" s="1"/>
      <c r="N33" s="1"/>
      <c r="O33" s="1"/>
      <c r="P33" s="1"/>
      <c r="Q33" s="1"/>
      <c r="R33" s="1"/>
      <c r="S33" s="1"/>
      <c r="T33" s="1"/>
      <c r="U33" s="1"/>
    </row>
    <row r="34" spans="1:21" s="54" customFormat="1" ht="12.75">
      <c r="A34" s="163"/>
      <c r="B34" s="51" t="s">
        <v>242</v>
      </c>
      <c r="C34" s="52">
        <v>149728.68</v>
      </c>
      <c r="D34" s="53">
        <f>SUM(D28:D33)</f>
        <v>1</v>
      </c>
      <c r="E34"/>
      <c r="F34" s="63"/>
      <c r="G34"/>
      <c r="H34" s="63"/>
      <c r="I34" s="63"/>
      <c r="J34"/>
      <c r="K34" s="63"/>
      <c r="L34"/>
      <c r="M34" s="63"/>
      <c r="N34" s="63"/>
      <c r="O34"/>
      <c r="P34" s="63"/>
      <c r="Q34"/>
      <c r="R34" s="63"/>
      <c r="S34" s="63"/>
      <c r="T34"/>
      <c r="U34" s="63"/>
    </row>
    <row r="35" spans="1:21" ht="12.75">
      <c r="A35" s="164" t="s">
        <v>213</v>
      </c>
      <c r="B35" s="5" t="s">
        <v>438</v>
      </c>
      <c r="C35" s="33">
        <v>172881.006</v>
      </c>
      <c r="D35" s="50">
        <f aca="true" t="shared" si="4" ref="D35:D40">+C35/$C$41</f>
        <v>0.5373873794469055</v>
      </c>
      <c r="E35"/>
      <c r="F35"/>
      <c r="G35"/>
      <c r="H35"/>
      <c r="I35"/>
      <c r="J35"/>
      <c r="K35"/>
      <c r="L35"/>
      <c r="M35"/>
      <c r="N35"/>
      <c r="O35"/>
      <c r="P35"/>
      <c r="Q35"/>
      <c r="R35"/>
      <c r="S35"/>
      <c r="T35"/>
      <c r="U35"/>
    </row>
    <row r="36" spans="1:21" ht="12.75">
      <c r="A36" s="162"/>
      <c r="B36" t="s">
        <v>209</v>
      </c>
      <c r="C36" s="33">
        <v>30734.238</v>
      </c>
      <c r="D36" s="50">
        <f t="shared" si="4"/>
        <v>0.09553502724363777</v>
      </c>
      <c r="E36"/>
      <c r="F36"/>
      <c r="G36"/>
      <c r="H36"/>
      <c r="I36"/>
      <c r="J36"/>
      <c r="K36"/>
      <c r="L36"/>
      <c r="M36"/>
      <c r="N36"/>
      <c r="O36"/>
      <c r="P36"/>
      <c r="Q36"/>
      <c r="R36"/>
      <c r="S36"/>
      <c r="T36"/>
      <c r="U36"/>
    </row>
    <row r="37" spans="1:21" ht="12.75">
      <c r="A37" s="162"/>
      <c r="B37" t="s">
        <v>207</v>
      </c>
      <c r="C37" s="33">
        <v>20116.145</v>
      </c>
      <c r="D37" s="50">
        <f t="shared" si="4"/>
        <v>0.06252949757895307</v>
      </c>
      <c r="E37" s="5"/>
      <c r="F37" s="5"/>
      <c r="G37" s="5"/>
      <c r="H37" s="5"/>
      <c r="I37" s="5"/>
      <c r="J37" s="5"/>
      <c r="K37" s="5"/>
      <c r="L37" s="5"/>
      <c r="M37" s="5"/>
      <c r="N37" s="5"/>
      <c r="O37" s="5"/>
      <c r="P37" s="5"/>
      <c r="Q37" s="5"/>
      <c r="R37" s="5"/>
      <c r="S37" s="5"/>
      <c r="T37" s="5"/>
      <c r="U37" s="5"/>
    </row>
    <row r="38" spans="1:21" ht="12.75">
      <c r="A38" s="162"/>
      <c r="B38" t="s">
        <v>210</v>
      </c>
      <c r="C38" s="33">
        <v>14146.428</v>
      </c>
      <c r="D38" s="50">
        <f t="shared" si="4"/>
        <v>0.04397308904747078</v>
      </c>
      <c r="E38" s="5"/>
      <c r="F38" s="5"/>
      <c r="G38" s="5"/>
      <c r="H38" s="5"/>
      <c r="I38" s="5"/>
      <c r="J38" s="5"/>
      <c r="K38" s="5"/>
      <c r="L38" s="5"/>
      <c r="M38" s="5"/>
      <c r="N38" s="5"/>
      <c r="O38" s="5"/>
      <c r="P38" s="5"/>
      <c r="Q38" s="5"/>
      <c r="R38" s="5"/>
      <c r="S38" s="5"/>
      <c r="T38" s="5"/>
      <c r="U38" s="5"/>
    </row>
    <row r="39" spans="1:21" ht="12.75">
      <c r="A39" s="162"/>
      <c r="B39" t="s">
        <v>212</v>
      </c>
      <c r="C39" s="33">
        <v>12133.062</v>
      </c>
      <c r="D39" s="50">
        <f t="shared" si="4"/>
        <v>0.03771469488583859</v>
      </c>
      <c r="E39"/>
      <c r="F39" s="63"/>
      <c r="G39"/>
      <c r="H39" s="63"/>
      <c r="I39" s="63"/>
      <c r="J39"/>
      <c r="K39" s="63"/>
      <c r="L39"/>
      <c r="M39" s="63"/>
      <c r="N39" s="63"/>
      <c r="O39"/>
      <c r="P39" s="63"/>
      <c r="Q39"/>
      <c r="R39" s="63"/>
      <c r="S39" s="63"/>
      <c r="T39"/>
      <c r="U39" s="63"/>
    </row>
    <row r="40" spans="1:21" ht="12.75">
      <c r="A40" s="162"/>
      <c r="B40" s="5" t="s">
        <v>239</v>
      </c>
      <c r="C40" s="33">
        <f>+C41-(+C35+C36+C37+C38+C39)</f>
        <v>71695.60800000004</v>
      </c>
      <c r="D40" s="50">
        <f t="shared" si="4"/>
        <v>0.2228603117971943</v>
      </c>
      <c r="E40" s="33"/>
      <c r="F40" s="63"/>
      <c r="G40"/>
      <c r="H40" s="63"/>
      <c r="I40" s="63"/>
      <c r="J40"/>
      <c r="K40" s="63"/>
      <c r="L40"/>
      <c r="M40" s="63"/>
      <c r="N40" s="63"/>
      <c r="O40"/>
      <c r="P40" s="63"/>
      <c r="Q40"/>
      <c r="R40" s="63"/>
      <c r="S40" s="63"/>
      <c r="T40"/>
      <c r="U40" s="63"/>
    </row>
    <row r="41" spans="1:21" s="54" customFormat="1" ht="12.75">
      <c r="A41" s="163"/>
      <c r="B41" s="51" t="s">
        <v>242</v>
      </c>
      <c r="C41" s="52">
        <v>321706.487</v>
      </c>
      <c r="D41" s="53">
        <f>SUM(D35:D40)</f>
        <v>1</v>
      </c>
      <c r="E41"/>
      <c r="F41"/>
      <c r="G41"/>
      <c r="H41"/>
      <c r="I41"/>
      <c r="J41"/>
      <c r="K41"/>
      <c r="L41"/>
      <c r="M41"/>
      <c r="N41"/>
      <c r="O41"/>
      <c r="P41"/>
      <c r="Q41"/>
      <c r="R41"/>
      <c r="S41"/>
      <c r="T41"/>
      <c r="U41"/>
    </row>
    <row r="42" spans="1:21" ht="12.75">
      <c r="A42" s="164" t="s">
        <v>214</v>
      </c>
      <c r="B42" s="5" t="s">
        <v>438</v>
      </c>
      <c r="C42" s="33">
        <v>305074.976</v>
      </c>
      <c r="D42" s="50">
        <f aca="true" t="shared" si="5" ref="D42:D47">+C42/$C$48</f>
        <v>0.37114400945765647</v>
      </c>
      <c r="E42"/>
      <c r="F42"/>
      <c r="G42"/>
      <c r="H42"/>
      <c r="I42"/>
      <c r="J42"/>
      <c r="K42"/>
      <c r="L42"/>
      <c r="M42"/>
      <c r="N42"/>
      <c r="O42"/>
      <c r="P42"/>
      <c r="Q42"/>
      <c r="R42"/>
      <c r="S42"/>
      <c r="T42"/>
      <c r="U42"/>
    </row>
    <row r="43" spans="1:21" ht="12.75">
      <c r="A43" s="162"/>
      <c r="B43" t="s">
        <v>209</v>
      </c>
      <c r="C43" s="33">
        <v>60798.227</v>
      </c>
      <c r="D43" s="50">
        <f t="shared" si="5"/>
        <v>0.0739650889514345</v>
      </c>
      <c r="E43"/>
      <c r="F43"/>
      <c r="G43"/>
      <c r="H43"/>
      <c r="I43"/>
      <c r="J43"/>
      <c r="K43"/>
      <c r="L43"/>
      <c r="M43"/>
      <c r="N43"/>
      <c r="O43"/>
      <c r="P43"/>
      <c r="Q43"/>
      <c r="R43"/>
      <c r="S43"/>
      <c r="T43"/>
      <c r="U43"/>
    </row>
    <row r="44" spans="1:21" ht="12.75">
      <c r="A44" s="162"/>
      <c r="B44" t="s">
        <v>207</v>
      </c>
      <c r="C44" s="33">
        <v>49989.373</v>
      </c>
      <c r="D44" s="50">
        <f t="shared" si="5"/>
        <v>0.060815398787392894</v>
      </c>
      <c r="E44"/>
      <c r="F44"/>
      <c r="G44"/>
      <c r="H44"/>
      <c r="I44"/>
      <c r="J44"/>
      <c r="K44"/>
      <c r="L44"/>
      <c r="M44"/>
      <c r="N44"/>
      <c r="O44"/>
      <c r="P44"/>
      <c r="Q44"/>
      <c r="R44"/>
      <c r="S44"/>
      <c r="T44"/>
      <c r="U44"/>
    </row>
    <row r="45" spans="1:21" ht="12.75">
      <c r="A45" s="162"/>
      <c r="B45" t="s">
        <v>215</v>
      </c>
      <c r="C45" s="33">
        <v>49876.043</v>
      </c>
      <c r="D45" s="50">
        <f t="shared" si="5"/>
        <v>0.06067752530087056</v>
      </c>
      <c r="E45"/>
      <c r="F45" s="63"/>
      <c r="G45"/>
      <c r="H45" s="63"/>
      <c r="I45" s="63"/>
      <c r="J45"/>
      <c r="K45" s="63"/>
      <c r="L45"/>
      <c r="M45" s="63"/>
      <c r="N45" s="63"/>
      <c r="O45"/>
      <c r="P45" s="63"/>
      <c r="Q45"/>
      <c r="R45" s="63"/>
      <c r="S45" s="63"/>
      <c r="T45"/>
      <c r="U45" s="63"/>
    </row>
    <row r="46" spans="1:21" ht="12.75">
      <c r="A46" s="162"/>
      <c r="B46" t="s">
        <v>216</v>
      </c>
      <c r="C46" s="33">
        <v>36820.238</v>
      </c>
      <c r="D46" s="50">
        <f t="shared" si="5"/>
        <v>0.044794269722421155</v>
      </c>
      <c r="E46" s="1"/>
      <c r="F46" s="1"/>
      <c r="G46" s="1"/>
      <c r="H46" s="1"/>
      <c r="I46" s="1"/>
      <c r="J46" s="1"/>
      <c r="K46" s="1"/>
      <c r="L46" s="1"/>
      <c r="M46" s="1"/>
      <c r="N46" s="1"/>
      <c r="O46" s="1"/>
      <c r="P46" s="1"/>
      <c r="Q46" s="1"/>
      <c r="R46" s="1"/>
      <c r="S46" s="1"/>
      <c r="T46" s="1"/>
      <c r="U46" s="1"/>
    </row>
    <row r="47" spans="1:21" ht="12.75">
      <c r="A47" s="162"/>
      <c r="B47" s="5" t="s">
        <v>239</v>
      </c>
      <c r="C47" s="33">
        <f>+C48-(+C42+C43+C44+C45+C46)</f>
        <v>319426.5939999999</v>
      </c>
      <c r="D47" s="50">
        <f t="shared" si="5"/>
        <v>0.38860370778022435</v>
      </c>
      <c r="E47" s="33"/>
      <c r="F47" s="1"/>
      <c r="G47" s="1"/>
      <c r="H47" s="1"/>
      <c r="I47" s="1"/>
      <c r="J47" s="1"/>
      <c r="K47" s="1"/>
      <c r="L47" s="1"/>
      <c r="M47" s="1"/>
      <c r="N47" s="1"/>
      <c r="O47" s="1"/>
      <c r="P47" s="1"/>
      <c r="Q47" s="1"/>
      <c r="R47" s="1"/>
      <c r="S47" s="1"/>
      <c r="T47" s="1"/>
      <c r="U47" s="1"/>
    </row>
    <row r="48" spans="1:21" s="54" customFormat="1" ht="12.75">
      <c r="A48" s="163"/>
      <c r="B48" s="51" t="s">
        <v>242</v>
      </c>
      <c r="C48" s="52">
        <v>821985.451</v>
      </c>
      <c r="D48" s="53">
        <f>SUM(D42:D47)</f>
        <v>0.9999999999999999</v>
      </c>
      <c r="E48"/>
      <c r="F48" s="63"/>
      <c r="G48"/>
      <c r="H48" s="63"/>
      <c r="I48" s="63"/>
      <c r="J48"/>
      <c r="K48" s="63"/>
      <c r="L48"/>
      <c r="M48" s="63"/>
      <c r="N48" s="63"/>
      <c r="O48"/>
      <c r="P48" s="63"/>
      <c r="Q48"/>
      <c r="R48" s="63"/>
      <c r="S48" s="63"/>
      <c r="T48"/>
      <c r="U48" s="63"/>
    </row>
    <row r="49" spans="1:21" ht="12.75">
      <c r="A49" s="164" t="s">
        <v>217</v>
      </c>
      <c r="B49" s="5" t="s">
        <v>438</v>
      </c>
      <c r="C49" s="33">
        <v>269488.47</v>
      </c>
      <c r="D49" s="50">
        <f aca="true" t="shared" si="6" ref="D49:D54">+C49/$C$55</f>
        <v>0.22585233359387133</v>
      </c>
      <c r="E49"/>
      <c r="F49"/>
      <c r="G49"/>
      <c r="H49"/>
      <c r="I49"/>
      <c r="J49"/>
      <c r="K49"/>
      <c r="L49"/>
      <c r="M49"/>
      <c r="N49"/>
      <c r="O49"/>
      <c r="P49"/>
      <c r="Q49"/>
      <c r="R49"/>
      <c r="S49"/>
      <c r="T49"/>
      <c r="U49"/>
    </row>
    <row r="50" spans="1:21" ht="12.75">
      <c r="A50" s="162"/>
      <c r="B50" t="s">
        <v>207</v>
      </c>
      <c r="C50" s="33">
        <v>107335.518</v>
      </c>
      <c r="D50" s="50">
        <f t="shared" si="6"/>
        <v>0.08995552654926937</v>
      </c>
      <c r="E50"/>
      <c r="F50"/>
      <c r="G50"/>
      <c r="H50"/>
      <c r="I50"/>
      <c r="J50"/>
      <c r="K50"/>
      <c r="L50"/>
      <c r="M50"/>
      <c r="N50"/>
      <c r="O50"/>
      <c r="P50"/>
      <c r="Q50"/>
      <c r="R50"/>
      <c r="S50"/>
      <c r="T50"/>
      <c r="U50"/>
    </row>
    <row r="51" spans="1:21" ht="12.75">
      <c r="A51" s="162"/>
      <c r="B51" t="s">
        <v>215</v>
      </c>
      <c r="C51" s="33">
        <v>83158.503</v>
      </c>
      <c r="D51" s="50">
        <f t="shared" si="6"/>
        <v>0.06969330435815288</v>
      </c>
      <c r="E51" s="5"/>
      <c r="F51" s="5"/>
      <c r="G51" s="5"/>
      <c r="H51" s="5"/>
      <c r="I51" s="5"/>
      <c r="J51" s="5"/>
      <c r="K51" s="5"/>
      <c r="L51" s="5"/>
      <c r="M51" s="5"/>
      <c r="N51" s="5"/>
      <c r="O51" s="5"/>
      <c r="P51" s="5"/>
      <c r="Q51" s="5"/>
      <c r="R51" s="5"/>
      <c r="S51" s="5"/>
      <c r="T51" s="5"/>
      <c r="U51" s="5"/>
    </row>
    <row r="52" spans="1:21" ht="12.75">
      <c r="A52" s="162"/>
      <c r="B52" t="s">
        <v>399</v>
      </c>
      <c r="C52" s="33">
        <v>50976.913</v>
      </c>
      <c r="D52" s="50">
        <f t="shared" si="6"/>
        <v>0.0427226246839494</v>
      </c>
      <c r="E52" s="5"/>
      <c r="F52" s="5"/>
      <c r="G52" s="5"/>
      <c r="H52" s="5"/>
      <c r="I52" s="5"/>
      <c r="J52" s="5"/>
      <c r="K52" s="5"/>
      <c r="L52" s="5"/>
      <c r="M52" s="5"/>
      <c r="N52" s="5"/>
      <c r="O52" s="5"/>
      <c r="P52" s="5"/>
      <c r="Q52" s="5"/>
      <c r="R52" s="5"/>
      <c r="S52" s="5"/>
      <c r="T52" s="5"/>
      <c r="U52" s="5"/>
    </row>
    <row r="53" spans="1:21" ht="12.75">
      <c r="A53" s="162"/>
      <c r="B53" t="s">
        <v>220</v>
      </c>
      <c r="C53" s="33">
        <v>50941.196</v>
      </c>
      <c r="D53" s="50">
        <f t="shared" si="6"/>
        <v>0.042692691055252883</v>
      </c>
      <c r="E53"/>
      <c r="F53" s="63"/>
      <c r="G53"/>
      <c r="H53" s="63"/>
      <c r="I53" s="63"/>
      <c r="J53"/>
      <c r="K53" s="63"/>
      <c r="L53"/>
      <c r="M53" s="63"/>
      <c r="N53" s="63"/>
      <c r="O53"/>
      <c r="P53" s="63"/>
      <c r="Q53"/>
      <c r="R53" s="63"/>
      <c r="S53" s="63"/>
      <c r="T53"/>
      <c r="U53" s="63"/>
    </row>
    <row r="54" spans="1:21" ht="12.75">
      <c r="A54" s="162"/>
      <c r="B54" s="5" t="s">
        <v>239</v>
      </c>
      <c r="C54" s="33">
        <f>+C55-(+C49+C50+C51+C52+C53)</f>
        <v>631305.8890000001</v>
      </c>
      <c r="D54" s="50">
        <f t="shared" si="6"/>
        <v>0.5290835197595042</v>
      </c>
      <c r="E54" s="33"/>
      <c r="F54" s="63"/>
      <c r="G54"/>
      <c r="H54" s="63"/>
      <c r="I54" s="63"/>
      <c r="J54"/>
      <c r="K54" s="63"/>
      <c r="L54"/>
      <c r="M54" s="63"/>
      <c r="N54" s="63"/>
      <c r="O54"/>
      <c r="P54" s="63"/>
      <c r="Q54"/>
      <c r="R54" s="63"/>
      <c r="S54" s="63"/>
      <c r="T54"/>
      <c r="U54" s="63"/>
    </row>
    <row r="55" spans="1:21" s="54" customFormat="1" ht="12.75">
      <c r="A55" s="163"/>
      <c r="B55" s="51" t="s">
        <v>242</v>
      </c>
      <c r="C55" s="52">
        <v>1193206.489</v>
      </c>
      <c r="D55" s="53">
        <f>SUM(D49:D54)</f>
        <v>1</v>
      </c>
      <c r="E55"/>
      <c r="F55"/>
      <c r="G55"/>
      <c r="H55"/>
      <c r="I55"/>
      <c r="J55"/>
      <c r="K55"/>
      <c r="L55"/>
      <c r="M55"/>
      <c r="N55"/>
      <c r="O55"/>
      <c r="P55"/>
      <c r="Q55"/>
      <c r="R55"/>
      <c r="S55"/>
      <c r="T55"/>
      <c r="U55"/>
    </row>
    <row r="56" spans="1:21" ht="12.75">
      <c r="A56" s="164" t="s">
        <v>218</v>
      </c>
      <c r="B56" s="5" t="s">
        <v>438</v>
      </c>
      <c r="C56" s="33">
        <v>332090.853</v>
      </c>
      <c r="D56" s="50">
        <f aca="true" t="shared" si="7" ref="D56:D61">+C56/$C$62</f>
        <v>0.24768286724474586</v>
      </c>
      <c r="E56"/>
      <c r="F56"/>
      <c r="G56"/>
      <c r="H56"/>
      <c r="I56"/>
      <c r="J56"/>
      <c r="K56"/>
      <c r="L56"/>
      <c r="M56"/>
      <c r="N56"/>
      <c r="O56"/>
      <c r="P56"/>
      <c r="Q56"/>
      <c r="R56"/>
      <c r="S56"/>
      <c r="T56"/>
      <c r="U56"/>
    </row>
    <row r="57" spans="1:21" ht="12.75">
      <c r="A57" s="162"/>
      <c r="B57" t="s">
        <v>216</v>
      </c>
      <c r="C57" s="33">
        <v>102150.134</v>
      </c>
      <c r="D57" s="50">
        <f t="shared" si="7"/>
        <v>0.07618649490040307</v>
      </c>
      <c r="E57"/>
      <c r="F57"/>
      <c r="G57"/>
      <c r="H57"/>
      <c r="I57"/>
      <c r="J57"/>
      <c r="K57"/>
      <c r="L57"/>
      <c r="M57"/>
      <c r="N57"/>
      <c r="O57"/>
      <c r="P57"/>
      <c r="Q57"/>
      <c r="R57"/>
      <c r="S57"/>
      <c r="T57"/>
      <c r="U57"/>
    </row>
    <row r="58" spans="1:21" ht="12.75">
      <c r="A58" s="162"/>
      <c r="B58" t="s">
        <v>209</v>
      </c>
      <c r="C58" s="33">
        <v>97334.693</v>
      </c>
      <c r="D58" s="50">
        <f t="shared" si="7"/>
        <v>0.07259500111744148</v>
      </c>
      <c r="E58"/>
      <c r="F58"/>
      <c r="G58"/>
      <c r="H58"/>
      <c r="I58"/>
      <c r="J58"/>
      <c r="K58"/>
      <c r="L58"/>
      <c r="M58"/>
      <c r="N58"/>
      <c r="O58"/>
      <c r="P58"/>
      <c r="Q58"/>
      <c r="R58"/>
      <c r="S58"/>
      <c r="T58"/>
      <c r="U58"/>
    </row>
    <row r="59" spans="1:21" ht="12.75">
      <c r="A59" s="162"/>
      <c r="B59" t="s">
        <v>207</v>
      </c>
      <c r="C59" s="33">
        <v>90232.607</v>
      </c>
      <c r="D59" s="50">
        <f t="shared" si="7"/>
        <v>0.06729806201777057</v>
      </c>
      <c r="E59"/>
      <c r="F59" s="63"/>
      <c r="G59"/>
      <c r="H59" s="63"/>
      <c r="I59" s="63"/>
      <c r="J59"/>
      <c r="K59" s="63"/>
      <c r="L59"/>
      <c r="M59" s="63"/>
      <c r="N59" s="63"/>
      <c r="O59"/>
      <c r="P59" s="63"/>
      <c r="Q59"/>
      <c r="R59" s="63"/>
      <c r="S59" s="63"/>
      <c r="T59"/>
      <c r="U59" s="63"/>
    </row>
    <row r="60" spans="1:21" ht="12.75">
      <c r="A60" s="162"/>
      <c r="B60" t="s">
        <v>212</v>
      </c>
      <c r="C60" s="33">
        <v>88799.537</v>
      </c>
      <c r="D60" s="50">
        <f t="shared" si="7"/>
        <v>0.06622923737729657</v>
      </c>
      <c r="E60" s="1"/>
      <c r="F60" s="1"/>
      <c r="G60" s="1"/>
      <c r="H60" s="1"/>
      <c r="I60" s="1"/>
      <c r="J60" s="1"/>
      <c r="K60" s="1"/>
      <c r="L60" s="1"/>
      <c r="M60" s="1"/>
      <c r="N60" s="1"/>
      <c r="O60" s="1"/>
      <c r="P60" s="1"/>
      <c r="Q60" s="1"/>
      <c r="R60" s="1"/>
      <c r="S60" s="1"/>
      <c r="T60" s="1"/>
      <c r="U60" s="1"/>
    </row>
    <row r="61" spans="1:21" ht="12.75">
      <c r="A61" s="162"/>
      <c r="B61" s="5" t="s">
        <v>239</v>
      </c>
      <c r="C61" s="33">
        <f>+C62-(+C56+C57+C58+C59+C60)</f>
        <v>630182.747</v>
      </c>
      <c r="D61" s="50">
        <f t="shared" si="7"/>
        <v>0.4700083373423425</v>
      </c>
      <c r="E61" s="33"/>
      <c r="F61" s="1"/>
      <c r="G61" s="1"/>
      <c r="H61" s="1"/>
      <c r="I61" s="1"/>
      <c r="J61" s="1"/>
      <c r="K61" s="1"/>
      <c r="L61" s="1"/>
      <c r="M61" s="1"/>
      <c r="N61" s="1"/>
      <c r="O61" s="1"/>
      <c r="P61" s="1"/>
      <c r="Q61" s="1"/>
      <c r="R61" s="1"/>
      <c r="S61" s="1"/>
      <c r="T61" s="1"/>
      <c r="U61" s="1"/>
    </row>
    <row r="62" spans="1:21" s="54" customFormat="1" ht="12.75">
      <c r="A62" s="163"/>
      <c r="B62" s="51" t="s">
        <v>242</v>
      </c>
      <c r="C62" s="52">
        <v>1340790.571</v>
      </c>
      <c r="D62" s="53">
        <f>SUM(D56:D61)</f>
        <v>1</v>
      </c>
      <c r="E62"/>
      <c r="F62" s="63"/>
      <c r="G62"/>
      <c r="H62" s="63"/>
      <c r="I62" s="63"/>
      <c r="J62"/>
      <c r="K62" s="63"/>
      <c r="L62"/>
      <c r="M62" s="63"/>
      <c r="N62" s="63"/>
      <c r="O62"/>
      <c r="P62" s="63"/>
      <c r="Q62"/>
      <c r="R62" s="63"/>
      <c r="S62" s="63"/>
      <c r="T62"/>
      <c r="U62" s="63"/>
    </row>
    <row r="63" spans="1:21" s="95" customFormat="1" ht="15.75" customHeight="1">
      <c r="A63" s="159" t="s">
        <v>261</v>
      </c>
      <c r="B63" s="159"/>
      <c r="C63" s="159"/>
      <c r="D63" s="159"/>
      <c r="E63" s="68"/>
      <c r="F63" s="68"/>
      <c r="G63" s="68"/>
      <c r="H63" s="68"/>
      <c r="I63" s="68"/>
      <c r="J63" s="68"/>
      <c r="K63" s="68"/>
      <c r="L63" s="68"/>
      <c r="M63" s="68"/>
      <c r="N63" s="68"/>
      <c r="O63" s="68"/>
      <c r="P63" s="68"/>
      <c r="Q63" s="68"/>
      <c r="R63" s="68"/>
      <c r="S63" s="68"/>
      <c r="T63" s="68"/>
      <c r="U63" s="68"/>
    </row>
    <row r="64" spans="1:21" s="95" customFormat="1" ht="15.75" customHeight="1">
      <c r="A64" s="160" t="s">
        <v>3</v>
      </c>
      <c r="B64" s="160"/>
      <c r="C64" s="160"/>
      <c r="D64" s="160"/>
      <c r="E64" s="68"/>
      <c r="F64" s="68"/>
      <c r="G64" s="68"/>
      <c r="H64" s="68"/>
      <c r="I64" s="68"/>
      <c r="J64" s="68"/>
      <c r="K64" s="68"/>
      <c r="L64" s="68"/>
      <c r="M64" s="68"/>
      <c r="N64" s="68"/>
      <c r="O64" s="68"/>
      <c r="P64" s="68"/>
      <c r="Q64" s="68"/>
      <c r="R64" s="68"/>
      <c r="S64" s="68"/>
      <c r="T64" s="68"/>
      <c r="U64" s="68"/>
    </row>
    <row r="65" spans="1:21" s="95" customFormat="1" ht="15.75" customHeight="1">
      <c r="A65" s="160" t="s">
        <v>32</v>
      </c>
      <c r="B65" s="160"/>
      <c r="C65" s="160"/>
      <c r="D65" s="160"/>
      <c r="E65" s="68"/>
      <c r="F65" s="68"/>
      <c r="G65" s="68"/>
      <c r="H65" s="68"/>
      <c r="I65" s="68"/>
      <c r="J65" s="68"/>
      <c r="K65" s="68"/>
      <c r="L65" s="68"/>
      <c r="M65" s="68"/>
      <c r="N65" s="68"/>
      <c r="O65" s="68"/>
      <c r="P65" s="68"/>
      <c r="Q65" s="68"/>
      <c r="R65" s="68"/>
      <c r="S65" s="68"/>
      <c r="T65" s="68"/>
      <c r="U65" s="68"/>
    </row>
    <row r="66" spans="1:21" s="95" customFormat="1" ht="15.75" customHeight="1">
      <c r="A66" s="161"/>
      <c r="B66" s="161"/>
      <c r="C66" s="161"/>
      <c r="D66" s="161"/>
      <c r="E66" s="68"/>
      <c r="F66" s="97"/>
      <c r="G66" s="68"/>
      <c r="H66" s="97"/>
      <c r="I66" s="97"/>
      <c r="J66" s="68"/>
      <c r="K66" s="97"/>
      <c r="L66" s="68"/>
      <c r="M66" s="97"/>
      <c r="N66" s="97"/>
      <c r="O66" s="68"/>
      <c r="P66" s="97"/>
      <c r="Q66" s="68"/>
      <c r="R66" s="97"/>
      <c r="S66" s="97"/>
      <c r="T66" s="68"/>
      <c r="U66" s="97"/>
    </row>
    <row r="67" spans="1:21" s="5" customFormat="1" ht="12.75">
      <c r="A67" s="23" t="s">
        <v>33</v>
      </c>
      <c r="B67" s="1" t="s">
        <v>206</v>
      </c>
      <c r="C67" s="25">
        <f>+C5</f>
        <v>2009</v>
      </c>
      <c r="D67" s="27" t="s">
        <v>35</v>
      </c>
      <c r="E67" s="1"/>
      <c r="F67" s="1"/>
      <c r="G67" s="1"/>
      <c r="H67" s="1"/>
      <c r="I67" s="1"/>
      <c r="J67" s="1"/>
      <c r="K67" s="1"/>
      <c r="L67" s="1"/>
      <c r="M67" s="1"/>
      <c r="N67" s="1"/>
      <c r="O67" s="1"/>
      <c r="P67" s="1"/>
      <c r="Q67" s="1"/>
      <c r="R67" s="1"/>
      <c r="S67" s="1"/>
      <c r="T67" s="1"/>
      <c r="U67" s="1"/>
    </row>
    <row r="68" spans="1:21" s="5" customFormat="1" ht="12.75">
      <c r="A68" s="27"/>
      <c r="B68" s="27"/>
      <c r="C68" s="25" t="str">
        <f>+C6</f>
        <v>ene-ago</v>
      </c>
      <c r="D68" s="49">
        <v>2009</v>
      </c>
      <c r="E68"/>
      <c r="F68" s="63"/>
      <c r="G68"/>
      <c r="H68" s="63"/>
      <c r="I68" s="63"/>
      <c r="J68"/>
      <c r="K68" s="63"/>
      <c r="L68"/>
      <c r="M68" s="63"/>
      <c r="N68" s="63"/>
      <c r="O68"/>
      <c r="P68" s="63"/>
      <c r="Q68"/>
      <c r="R68" s="63"/>
      <c r="S68" s="63"/>
      <c r="T68"/>
      <c r="U68" s="63"/>
    </row>
    <row r="69" spans="1:21" ht="12.75">
      <c r="A69" s="164" t="s">
        <v>198</v>
      </c>
      <c r="B69" s="5" t="s">
        <v>438</v>
      </c>
      <c r="C69" s="33">
        <v>164302.974</v>
      </c>
      <c r="D69" s="61">
        <f aca="true" t="shared" si="8" ref="D69:D74">+C69/$C$75</f>
        <v>0.21117051958470676</v>
      </c>
      <c r="E69"/>
      <c r="F69"/>
      <c r="G69"/>
      <c r="H69"/>
      <c r="I69"/>
      <c r="J69"/>
      <c r="K69"/>
      <c r="L69"/>
      <c r="M69"/>
      <c r="N69"/>
      <c r="O69"/>
      <c r="P69"/>
      <c r="Q69"/>
      <c r="R69"/>
      <c r="S69"/>
      <c r="T69"/>
      <c r="U69"/>
    </row>
    <row r="70" spans="1:21" ht="12.75">
      <c r="A70" s="162"/>
      <c r="B70" t="s">
        <v>219</v>
      </c>
      <c r="C70" s="33">
        <v>79611.652</v>
      </c>
      <c r="D70" s="62">
        <f t="shared" si="8"/>
        <v>0.10232093496881474</v>
      </c>
      <c r="E70"/>
      <c r="F70"/>
      <c r="G70"/>
      <c r="H70"/>
      <c r="I70"/>
      <c r="J70"/>
      <c r="K70"/>
      <c r="L70"/>
      <c r="M70"/>
      <c r="N70"/>
      <c r="O70"/>
      <c r="P70"/>
      <c r="Q70"/>
      <c r="R70"/>
      <c r="S70"/>
      <c r="T70"/>
      <c r="U70"/>
    </row>
    <row r="71" spans="1:21" ht="12.75">
      <c r="A71" s="162"/>
      <c r="B71" t="s">
        <v>209</v>
      </c>
      <c r="C71" s="33">
        <v>47657.769</v>
      </c>
      <c r="D71" s="62">
        <f t="shared" si="8"/>
        <v>0.06125218306747102</v>
      </c>
      <c r="E71" s="5"/>
      <c r="F71" s="5"/>
      <c r="G71" s="5"/>
      <c r="H71" s="5"/>
      <c r="I71" s="5"/>
      <c r="J71" s="5"/>
      <c r="K71" s="5"/>
      <c r="L71" s="5"/>
      <c r="M71" s="5"/>
      <c r="N71" s="5"/>
      <c r="O71" s="5"/>
      <c r="P71" s="5"/>
      <c r="Q71" s="5"/>
      <c r="R71" s="5"/>
      <c r="S71" s="5"/>
      <c r="T71" s="5"/>
      <c r="U71" s="5"/>
    </row>
    <row r="72" spans="1:21" ht="12.75">
      <c r="A72" s="162"/>
      <c r="B72" t="s">
        <v>404</v>
      </c>
      <c r="C72" s="33">
        <v>36468.714</v>
      </c>
      <c r="D72" s="62">
        <f t="shared" si="8"/>
        <v>0.04687144180339712</v>
      </c>
      <c r="E72" s="5"/>
      <c r="F72" s="5"/>
      <c r="G72" s="5"/>
      <c r="H72" s="5"/>
      <c r="I72" s="5"/>
      <c r="J72" s="5"/>
      <c r="K72" s="5"/>
      <c r="L72" s="5"/>
      <c r="M72" s="5"/>
      <c r="N72" s="5"/>
      <c r="O72" s="5"/>
      <c r="P72" s="5"/>
      <c r="Q72" s="5"/>
      <c r="R72" s="5"/>
      <c r="S72" s="5"/>
      <c r="T72" s="5"/>
      <c r="U72" s="5"/>
    </row>
    <row r="73" spans="1:21" ht="12.75">
      <c r="A73" s="162"/>
      <c r="B73" t="s">
        <v>220</v>
      </c>
      <c r="C73" s="33">
        <v>33972.318</v>
      </c>
      <c r="D73" s="62">
        <f t="shared" si="8"/>
        <v>0.043662946986929685</v>
      </c>
      <c r="E73"/>
      <c r="F73" s="63"/>
      <c r="G73"/>
      <c r="H73" s="63"/>
      <c r="I73" s="63"/>
      <c r="J73"/>
      <c r="K73" s="63"/>
      <c r="L73"/>
      <c r="M73" s="63"/>
      <c r="N73" s="63"/>
      <c r="O73"/>
      <c r="P73" s="63"/>
      <c r="Q73"/>
      <c r="R73" s="63"/>
      <c r="S73" s="63"/>
      <c r="T73"/>
      <c r="U73" s="63"/>
    </row>
    <row r="74" spans="1:21" ht="12.75">
      <c r="A74" s="162"/>
      <c r="B74" s="5" t="s">
        <v>239</v>
      </c>
      <c r="C74" s="33">
        <f>+C75-(+C69+C70+C71+C72+C73)</f>
        <v>416044.8659999999</v>
      </c>
      <c r="D74" s="62">
        <f t="shared" si="8"/>
        <v>0.5347219735886807</v>
      </c>
      <c r="E74" s="33"/>
      <c r="F74" s="63"/>
      <c r="G74"/>
      <c r="H74" s="63"/>
      <c r="I74" s="63"/>
      <c r="J74"/>
      <c r="K74" s="63"/>
      <c r="L74"/>
      <c r="M74" s="63"/>
      <c r="N74" s="63"/>
      <c r="O74"/>
      <c r="P74" s="63"/>
      <c r="Q74"/>
      <c r="R74" s="63"/>
      <c r="S74" s="63"/>
      <c r="T74"/>
      <c r="U74" s="63"/>
    </row>
    <row r="75" spans="1:21" s="54" customFormat="1" ht="12.75">
      <c r="A75" s="163"/>
      <c r="B75" s="51" t="s">
        <v>242</v>
      </c>
      <c r="C75" s="52">
        <v>778058.293</v>
      </c>
      <c r="D75" s="53">
        <f>SUM(D69:D74)</f>
        <v>1</v>
      </c>
      <c r="E75"/>
      <c r="F75"/>
      <c r="G75"/>
      <c r="H75"/>
      <c r="I75"/>
      <c r="J75"/>
      <c r="K75"/>
      <c r="L75"/>
      <c r="M75"/>
      <c r="N75"/>
      <c r="O75"/>
      <c r="P75"/>
      <c r="Q75"/>
      <c r="R75"/>
      <c r="S75"/>
      <c r="T75"/>
      <c r="U75"/>
    </row>
    <row r="76" spans="1:21" ht="12.75">
      <c r="A76" s="164" t="s">
        <v>221</v>
      </c>
      <c r="B76" t="s">
        <v>219</v>
      </c>
      <c r="C76" s="33">
        <v>515186.442</v>
      </c>
      <c r="D76" s="50">
        <f aca="true" t="shared" si="9" ref="D76:D81">+C76/$C$82</f>
        <v>0.23556906133602967</v>
      </c>
      <c r="E76"/>
      <c r="F76"/>
      <c r="G76"/>
      <c r="H76"/>
      <c r="I76"/>
      <c r="J76"/>
      <c r="K76"/>
      <c r="L76"/>
      <c r="M76"/>
      <c r="N76"/>
      <c r="O76"/>
      <c r="P76"/>
      <c r="Q76"/>
      <c r="R76"/>
      <c r="S76"/>
      <c r="T76"/>
      <c r="U76"/>
    </row>
    <row r="77" spans="1:21" ht="12.75">
      <c r="A77" s="162"/>
      <c r="B77" s="5" t="s">
        <v>438</v>
      </c>
      <c r="C77" s="33">
        <v>391855.86</v>
      </c>
      <c r="D77" s="50">
        <f t="shared" si="9"/>
        <v>0.17917613817799702</v>
      </c>
      <c r="E77"/>
      <c r="F77"/>
      <c r="G77"/>
      <c r="H77"/>
      <c r="I77"/>
      <c r="J77"/>
      <c r="K77"/>
      <c r="L77"/>
      <c r="M77"/>
      <c r="N77"/>
      <c r="O77"/>
      <c r="P77"/>
      <c r="Q77"/>
      <c r="R77"/>
      <c r="S77"/>
      <c r="T77"/>
      <c r="U77"/>
    </row>
    <row r="78" spans="1:21" ht="12.75">
      <c r="A78" s="162"/>
      <c r="B78" t="s">
        <v>210</v>
      </c>
      <c r="C78" s="33">
        <v>157236.796</v>
      </c>
      <c r="D78" s="50">
        <f t="shared" si="9"/>
        <v>0.07189654350648611</v>
      </c>
      <c r="E78" s="5"/>
      <c r="F78" s="5"/>
      <c r="G78" s="5"/>
      <c r="H78" s="5"/>
      <c r="I78" s="5"/>
      <c r="J78" s="5"/>
      <c r="K78" s="5"/>
      <c r="L78" s="5"/>
      <c r="M78" s="5"/>
      <c r="N78" s="5"/>
      <c r="O78" s="5"/>
      <c r="P78" s="5"/>
      <c r="Q78" s="5"/>
      <c r="R78" s="5"/>
      <c r="S78" s="5"/>
      <c r="T78" s="5"/>
      <c r="U78" s="5"/>
    </row>
    <row r="79" spans="1:21" ht="12.75">
      <c r="A79" s="162"/>
      <c r="B79" t="s">
        <v>216</v>
      </c>
      <c r="C79" s="33">
        <v>149373.404</v>
      </c>
      <c r="D79" s="50">
        <f t="shared" si="9"/>
        <v>0.06830100658752883</v>
      </c>
      <c r="E79" s="5"/>
      <c r="F79" s="5"/>
      <c r="G79" s="5"/>
      <c r="H79" s="5"/>
      <c r="I79" s="5"/>
      <c r="J79" s="5"/>
      <c r="K79" s="5"/>
      <c r="L79" s="5"/>
      <c r="M79" s="5"/>
      <c r="N79" s="5"/>
      <c r="O79" s="5"/>
      <c r="P79" s="5"/>
      <c r="Q79" s="5"/>
      <c r="R79" s="5"/>
      <c r="S79" s="5"/>
      <c r="T79" s="5"/>
      <c r="U79" s="5"/>
    </row>
    <row r="80" spans="1:21" ht="12.75">
      <c r="A80" s="162"/>
      <c r="B80" t="s">
        <v>209</v>
      </c>
      <c r="C80" s="33">
        <v>112115.312</v>
      </c>
      <c r="D80" s="50">
        <f t="shared" si="9"/>
        <v>0.05126473962844718</v>
      </c>
      <c r="E80"/>
      <c r="F80" s="63"/>
      <c r="G80"/>
      <c r="H80" s="63"/>
      <c r="I80" s="63"/>
      <c r="J80"/>
      <c r="K80" s="63"/>
      <c r="L80"/>
      <c r="M80" s="63"/>
      <c r="N80" s="63"/>
      <c r="O80"/>
      <c r="P80" s="63"/>
      <c r="Q80"/>
      <c r="R80" s="63"/>
      <c r="S80" s="63"/>
      <c r="T80"/>
      <c r="U80" s="63"/>
    </row>
    <row r="81" spans="1:21" ht="12.75">
      <c r="A81" s="162"/>
      <c r="B81" s="5" t="s">
        <v>239</v>
      </c>
      <c r="C81" s="33">
        <f>+C82-(+C76+C77+C78+C79+C80)</f>
        <v>861219.047</v>
      </c>
      <c r="D81" s="50">
        <f t="shared" si="9"/>
        <v>0.3937925107635112</v>
      </c>
      <c r="E81" s="33"/>
      <c r="F81" s="63"/>
      <c r="G81"/>
      <c r="H81" s="63"/>
      <c r="I81" s="63"/>
      <c r="J81"/>
      <c r="K81" s="63"/>
      <c r="L81"/>
      <c r="M81" s="63"/>
      <c r="N81" s="63"/>
      <c r="O81"/>
      <c r="P81" s="63"/>
      <c r="Q81"/>
      <c r="R81" s="63"/>
      <c r="S81" s="63"/>
      <c r="T81"/>
      <c r="U81" s="63"/>
    </row>
    <row r="82" spans="1:21" s="54" customFormat="1" ht="12.75">
      <c r="A82" s="163"/>
      <c r="B82" s="51" t="s">
        <v>242</v>
      </c>
      <c r="C82" s="52">
        <v>2186986.861</v>
      </c>
      <c r="D82" s="53">
        <f>SUM(D76:D81)</f>
        <v>0.9999999999999999</v>
      </c>
      <c r="E82"/>
      <c r="F82"/>
      <c r="G82"/>
      <c r="H82"/>
      <c r="I82"/>
      <c r="J82"/>
      <c r="K82"/>
      <c r="L82"/>
      <c r="M82"/>
      <c r="N82"/>
      <c r="O82"/>
      <c r="P82"/>
      <c r="Q82"/>
      <c r="R82"/>
      <c r="S82"/>
      <c r="T82"/>
      <c r="U82"/>
    </row>
    <row r="83" spans="1:21" ht="12.75">
      <c r="A83" s="164" t="s">
        <v>200</v>
      </c>
      <c r="B83" t="s">
        <v>219</v>
      </c>
      <c r="C83" s="33">
        <v>42702.036</v>
      </c>
      <c r="D83" s="50">
        <f aca="true" t="shared" si="10" ref="D83:D88">+C83/$C$89</f>
        <v>0.18391341049357646</v>
      </c>
      <c r="E83"/>
      <c r="F83"/>
      <c r="G83"/>
      <c r="H83"/>
      <c r="I83"/>
      <c r="J83"/>
      <c r="K83"/>
      <c r="L83"/>
      <c r="M83"/>
      <c r="N83"/>
      <c r="O83"/>
      <c r="P83"/>
      <c r="Q83"/>
      <c r="R83"/>
      <c r="S83"/>
      <c r="T83"/>
      <c r="U83"/>
    </row>
    <row r="84" spans="1:21" ht="12.75">
      <c r="A84" s="162"/>
      <c r="B84" s="5" t="s">
        <v>212</v>
      </c>
      <c r="C84" s="33">
        <v>23198.915</v>
      </c>
      <c r="D84" s="50">
        <f t="shared" si="10"/>
        <v>0.09991541334002407</v>
      </c>
      <c r="E84"/>
      <c r="F84"/>
      <c r="G84"/>
      <c r="H84"/>
      <c r="I84"/>
      <c r="J84"/>
      <c r="K84"/>
      <c r="L84"/>
      <c r="M84"/>
      <c r="N84"/>
      <c r="O84"/>
      <c r="P84"/>
      <c r="Q84"/>
      <c r="R84"/>
      <c r="S84"/>
      <c r="T84"/>
      <c r="U84"/>
    </row>
    <row r="85" spans="1:21" ht="12.75">
      <c r="A85" s="162"/>
      <c r="B85" s="5" t="s">
        <v>438</v>
      </c>
      <c r="C85" s="33">
        <v>20432.568</v>
      </c>
      <c r="D85" s="50">
        <f t="shared" si="10"/>
        <v>0.08800103269131979</v>
      </c>
      <c r="E85"/>
      <c r="F85"/>
      <c r="G85"/>
      <c r="H85"/>
      <c r="I85"/>
      <c r="J85"/>
      <c r="K85"/>
      <c r="L85"/>
      <c r="M85"/>
      <c r="N85"/>
      <c r="O85"/>
      <c r="P85"/>
      <c r="Q85"/>
      <c r="R85"/>
      <c r="S85"/>
      <c r="T85"/>
      <c r="U85"/>
    </row>
    <row r="86" spans="1:21" ht="12.75">
      <c r="A86" s="162"/>
      <c r="B86" t="s">
        <v>404</v>
      </c>
      <c r="C86" s="33">
        <v>15325.493</v>
      </c>
      <c r="D86" s="50">
        <f t="shared" si="10"/>
        <v>0.06600536998108082</v>
      </c>
      <c r="E86"/>
      <c r="F86" s="63"/>
      <c r="G86"/>
      <c r="H86" s="63"/>
      <c r="I86" s="63"/>
      <c r="J86"/>
      <c r="K86" s="63"/>
      <c r="L86"/>
      <c r="M86" s="63"/>
      <c r="N86" s="63"/>
      <c r="O86"/>
      <c r="P86" s="63"/>
      <c r="Q86"/>
      <c r="R86" s="63"/>
      <c r="S86" s="63"/>
      <c r="T86"/>
      <c r="U86" s="63"/>
    </row>
    <row r="87" spans="1:21" ht="12.75">
      <c r="A87" s="162"/>
      <c r="B87" t="s">
        <v>215</v>
      </c>
      <c r="C87" s="33">
        <v>12681.517</v>
      </c>
      <c r="D87" s="50">
        <f t="shared" si="10"/>
        <v>0.05461802902564805</v>
      </c>
      <c r="E87" s="1"/>
      <c r="F87" s="1"/>
      <c r="G87" s="1"/>
      <c r="H87" s="1"/>
      <c r="I87" s="1"/>
      <c r="J87" s="1"/>
      <c r="K87" s="1"/>
      <c r="L87" s="1"/>
      <c r="M87" s="1"/>
      <c r="N87" s="1"/>
      <c r="O87" s="1"/>
      <c r="P87" s="1"/>
      <c r="Q87" s="1"/>
      <c r="R87" s="1"/>
      <c r="S87" s="1"/>
      <c r="T87" s="1"/>
      <c r="U87" s="1"/>
    </row>
    <row r="88" spans="1:21" ht="12.75">
      <c r="A88" s="162"/>
      <c r="B88" s="5" t="s">
        <v>239</v>
      </c>
      <c r="C88" s="33">
        <f>+C89-(+C83+C84+C85+C86+C87)</f>
        <v>117845.019</v>
      </c>
      <c r="D88" s="50">
        <f t="shared" si="10"/>
        <v>0.5075467444683508</v>
      </c>
      <c r="E88" s="33"/>
      <c r="F88" s="1"/>
      <c r="G88" s="1"/>
      <c r="H88" s="1"/>
      <c r="I88" s="1"/>
      <c r="J88" s="1"/>
      <c r="K88" s="1"/>
      <c r="L88" s="1"/>
      <c r="M88" s="1"/>
      <c r="N88" s="1"/>
      <c r="O88" s="1"/>
      <c r="P88" s="1"/>
      <c r="Q88" s="1"/>
      <c r="R88" s="1"/>
      <c r="S88" s="1"/>
      <c r="T88" s="1"/>
      <c r="U88" s="1"/>
    </row>
    <row r="89" spans="1:21" s="54" customFormat="1" ht="12.75">
      <c r="A89" s="163"/>
      <c r="B89" s="51" t="s">
        <v>242</v>
      </c>
      <c r="C89" s="52">
        <v>232185.548</v>
      </c>
      <c r="D89" s="53">
        <f>SUM(D83:D88)</f>
        <v>1</v>
      </c>
      <c r="E89"/>
      <c r="F89" s="63"/>
      <c r="G89"/>
      <c r="H89" s="63"/>
      <c r="I89" s="63"/>
      <c r="J89"/>
      <c r="K89" s="63"/>
      <c r="L89"/>
      <c r="M89" s="63"/>
      <c r="N89" s="63"/>
      <c r="O89"/>
      <c r="P89" s="63"/>
      <c r="Q89"/>
      <c r="R89" s="63"/>
      <c r="S89" s="63"/>
      <c r="T89"/>
      <c r="U89" s="63"/>
    </row>
    <row r="90" spans="1:21" ht="12.75">
      <c r="A90" s="164" t="s">
        <v>201</v>
      </c>
      <c r="B90" t="s">
        <v>216</v>
      </c>
      <c r="C90" s="33">
        <v>6623.332</v>
      </c>
      <c r="D90" s="50">
        <f aca="true" t="shared" si="11" ref="D90:D95">+C90/$C$96</f>
        <v>0.6347340738416613</v>
      </c>
      <c r="E90"/>
      <c r="F90"/>
      <c r="G90"/>
      <c r="H90"/>
      <c r="I90"/>
      <c r="J90"/>
      <c r="K90"/>
      <c r="L90"/>
      <c r="M90"/>
      <c r="N90"/>
      <c r="O90"/>
      <c r="P90"/>
      <c r="Q90"/>
      <c r="R90"/>
      <c r="S90"/>
      <c r="T90"/>
      <c r="U90"/>
    </row>
    <row r="91" spans="1:21" ht="12.75">
      <c r="A91" s="162"/>
      <c r="B91" t="s">
        <v>211</v>
      </c>
      <c r="C91" s="33">
        <v>1712.186</v>
      </c>
      <c r="D91" s="50">
        <f t="shared" si="11"/>
        <v>0.16408399804730586</v>
      </c>
      <c r="E91"/>
      <c r="F91"/>
      <c r="G91"/>
      <c r="H91"/>
      <c r="I91"/>
      <c r="J91"/>
      <c r="K91"/>
      <c r="L91"/>
      <c r="M91"/>
      <c r="N91"/>
      <c r="O91"/>
      <c r="P91"/>
      <c r="Q91"/>
      <c r="R91"/>
      <c r="S91"/>
      <c r="T91"/>
      <c r="U91"/>
    </row>
    <row r="92" spans="1:21" ht="12.75">
      <c r="A92" s="162"/>
      <c r="B92" t="s">
        <v>208</v>
      </c>
      <c r="C92" s="33">
        <v>708.393</v>
      </c>
      <c r="D92" s="50">
        <f t="shared" si="11"/>
        <v>0.06788745827189636</v>
      </c>
      <c r="E92" s="5"/>
      <c r="F92" s="5"/>
      <c r="G92" s="5"/>
      <c r="H92" s="5"/>
      <c r="I92" s="5"/>
      <c r="J92" s="5"/>
      <c r="K92" s="5"/>
      <c r="L92" s="5"/>
      <c r="M92" s="5"/>
      <c r="N92" s="5"/>
      <c r="O92" s="5"/>
      <c r="P92" s="5"/>
      <c r="Q92" s="5"/>
      <c r="R92" s="5"/>
      <c r="S92" s="5"/>
      <c r="T92" s="5"/>
      <c r="U92" s="5"/>
    </row>
    <row r="93" spans="1:21" ht="12.75">
      <c r="A93" s="162"/>
      <c r="B93" t="s">
        <v>215</v>
      </c>
      <c r="C93" s="33">
        <v>340</v>
      </c>
      <c r="D93" s="50">
        <f t="shared" si="11"/>
        <v>0.03258323531210044</v>
      </c>
      <c r="E93" s="5"/>
      <c r="F93" s="5"/>
      <c r="G93" s="5"/>
      <c r="H93" s="5"/>
      <c r="I93" s="5"/>
      <c r="J93" s="5"/>
      <c r="K93" s="5"/>
      <c r="L93" s="5"/>
      <c r="M93" s="5"/>
      <c r="N93" s="5"/>
      <c r="O93" s="5"/>
      <c r="P93" s="5"/>
      <c r="Q93" s="5"/>
      <c r="R93" s="5"/>
      <c r="S93" s="5"/>
      <c r="T93" s="5"/>
      <c r="U93" s="5"/>
    </row>
    <row r="94" spans="1:21" ht="12.75">
      <c r="A94" s="162"/>
      <c r="B94" t="s">
        <v>209</v>
      </c>
      <c r="C94" s="33">
        <v>217.833</v>
      </c>
      <c r="D94" s="50">
        <f t="shared" si="11"/>
        <v>0.020875599699237572</v>
      </c>
      <c r="E94"/>
      <c r="F94" s="63"/>
      <c r="G94"/>
      <c r="H94" s="63"/>
      <c r="I94" s="63"/>
      <c r="J94"/>
      <c r="K94" s="63"/>
      <c r="L94"/>
      <c r="M94" s="63"/>
      <c r="N94" s="63"/>
      <c r="O94"/>
      <c r="P94" s="63"/>
      <c r="Q94"/>
      <c r="R94" s="63"/>
      <c r="S94" s="63"/>
      <c r="T94"/>
      <c r="U94" s="63"/>
    </row>
    <row r="95" spans="1:21" ht="12.75">
      <c r="A95" s="162"/>
      <c r="B95" s="5" t="s">
        <v>239</v>
      </c>
      <c r="C95" s="33">
        <f>+C96-(+C90+C91+C92+C93+C94)</f>
        <v>833.0699999999997</v>
      </c>
      <c r="D95" s="50">
        <f t="shared" si="11"/>
        <v>0.07983563482779853</v>
      </c>
      <c r="E95" s="33"/>
      <c r="F95" s="63"/>
      <c r="G95"/>
      <c r="H95" s="63"/>
      <c r="I95" s="63"/>
      <c r="J95"/>
      <c r="K95" s="63"/>
      <c r="L95"/>
      <c r="M95" s="63"/>
      <c r="N95" s="63"/>
      <c r="O95"/>
      <c r="P95" s="63"/>
      <c r="Q95"/>
      <c r="R95" s="63"/>
      <c r="S95" s="63"/>
      <c r="T95"/>
      <c r="U95" s="63"/>
    </row>
    <row r="96" spans="1:21" s="54" customFormat="1" ht="12.75">
      <c r="A96" s="163"/>
      <c r="B96" s="51" t="s">
        <v>242</v>
      </c>
      <c r="C96" s="52">
        <v>10434.814</v>
      </c>
      <c r="D96" s="53">
        <f>SUM(D90:D95)</f>
        <v>1</v>
      </c>
      <c r="E96" s="33"/>
      <c r="F96"/>
      <c r="G96"/>
      <c r="H96"/>
      <c r="I96"/>
      <c r="J96"/>
      <c r="K96"/>
      <c r="L96"/>
      <c r="M96"/>
      <c r="N96"/>
      <c r="O96"/>
      <c r="P96"/>
      <c r="Q96"/>
      <c r="R96"/>
      <c r="S96"/>
      <c r="T96"/>
      <c r="U96"/>
    </row>
    <row r="97" spans="1:21" ht="12.75">
      <c r="A97" s="164" t="s">
        <v>223</v>
      </c>
      <c r="B97" t="s">
        <v>216</v>
      </c>
      <c r="C97" s="33">
        <v>68810.399</v>
      </c>
      <c r="D97" s="50">
        <f aca="true" t="shared" si="12" ref="D97:D102">+C97/$C$103</f>
        <v>0.3107267892227551</v>
      </c>
      <c r="E97"/>
      <c r="F97"/>
      <c r="G97"/>
      <c r="H97"/>
      <c r="I97"/>
      <c r="J97"/>
      <c r="K97"/>
      <c r="L97"/>
      <c r="M97"/>
      <c r="N97"/>
      <c r="O97"/>
      <c r="P97"/>
      <c r="Q97"/>
      <c r="R97"/>
      <c r="S97"/>
      <c r="T97"/>
      <c r="U97"/>
    </row>
    <row r="98" spans="1:21" ht="12.75">
      <c r="A98" s="162"/>
      <c r="B98" s="5" t="s">
        <v>438</v>
      </c>
      <c r="C98" s="33">
        <v>33682.591</v>
      </c>
      <c r="D98" s="50">
        <f t="shared" si="12"/>
        <v>0.15210031486858938</v>
      </c>
      <c r="E98"/>
      <c r="F98"/>
      <c r="G98"/>
      <c r="H98"/>
      <c r="I98"/>
      <c r="J98"/>
      <c r="K98"/>
      <c r="L98"/>
      <c r="M98"/>
      <c r="N98"/>
      <c r="O98"/>
      <c r="P98"/>
      <c r="Q98"/>
      <c r="R98"/>
      <c r="S98"/>
      <c r="T98"/>
      <c r="U98"/>
    </row>
    <row r="99" spans="1:21" ht="12.75">
      <c r="A99" s="162"/>
      <c r="B99" s="5" t="s">
        <v>215</v>
      </c>
      <c r="C99" s="33">
        <v>28796.526</v>
      </c>
      <c r="D99" s="50">
        <f t="shared" si="12"/>
        <v>0.13003633454806138</v>
      </c>
      <c r="E99"/>
      <c r="F99"/>
      <c r="G99"/>
      <c r="H99"/>
      <c r="I99"/>
      <c r="J99"/>
      <c r="K99"/>
      <c r="L99"/>
      <c r="M99"/>
      <c r="N99"/>
      <c r="O99"/>
      <c r="P99"/>
      <c r="Q99"/>
      <c r="R99"/>
      <c r="S99"/>
      <c r="T99"/>
      <c r="U99"/>
    </row>
    <row r="100" spans="1:21" ht="12.75">
      <c r="A100" s="162"/>
      <c r="B100" t="s">
        <v>210</v>
      </c>
      <c r="C100" s="33">
        <v>18335.548</v>
      </c>
      <c r="D100" s="50">
        <f t="shared" si="12"/>
        <v>0.08279774629238393</v>
      </c>
      <c r="E100"/>
      <c r="F100" s="63"/>
      <c r="G100"/>
      <c r="H100" s="63"/>
      <c r="I100" s="63"/>
      <c r="J100"/>
      <c r="K100" s="63"/>
      <c r="L100"/>
      <c r="M100" s="63"/>
      <c r="N100" s="63"/>
      <c r="O100"/>
      <c r="P100" s="63"/>
      <c r="Q100"/>
      <c r="R100" s="63"/>
      <c r="S100" s="63"/>
      <c r="T100"/>
      <c r="U100" s="63"/>
    </row>
    <row r="101" spans="1:21" ht="12.75">
      <c r="A101" s="162"/>
      <c r="B101" t="s">
        <v>208</v>
      </c>
      <c r="C101" s="33">
        <v>14417.955</v>
      </c>
      <c r="D101" s="50">
        <f t="shared" si="12"/>
        <v>0.06510709034412325</v>
      </c>
      <c r="E101" s="1"/>
      <c r="F101" s="1"/>
      <c r="G101" s="1"/>
      <c r="H101" s="1"/>
      <c r="I101" s="1"/>
      <c r="J101" s="1"/>
      <c r="K101" s="1"/>
      <c r="L101" s="1"/>
      <c r="M101" s="1"/>
      <c r="N101" s="1"/>
      <c r="O101" s="1"/>
      <c r="P101" s="1"/>
      <c r="Q101" s="1"/>
      <c r="R101" s="1"/>
      <c r="S101" s="1"/>
      <c r="T101" s="1"/>
      <c r="U101" s="1"/>
    </row>
    <row r="102" spans="1:21" ht="12.75">
      <c r="A102" s="162"/>
      <c r="B102" s="5" t="s">
        <v>239</v>
      </c>
      <c r="C102" s="33">
        <f>+C103-(+C97+C98+C99+C100+C101)</f>
        <v>57406.82500000001</v>
      </c>
      <c r="D102" s="50">
        <f t="shared" si="12"/>
        <v>0.259231724724087</v>
      </c>
      <c r="E102" s="33"/>
      <c r="F102" s="1"/>
      <c r="G102" s="1"/>
      <c r="H102" s="1"/>
      <c r="I102" s="1"/>
      <c r="J102" s="1"/>
      <c r="K102" s="1"/>
      <c r="L102" s="1"/>
      <c r="M102" s="1"/>
      <c r="N102" s="1"/>
      <c r="O102" s="1"/>
      <c r="P102" s="1"/>
      <c r="Q102" s="1"/>
      <c r="R102" s="1"/>
      <c r="S102" s="1"/>
      <c r="T102" s="1"/>
      <c r="U102" s="1"/>
    </row>
    <row r="103" spans="1:21" s="54" customFormat="1" ht="12.75">
      <c r="A103" s="163"/>
      <c r="B103" s="51" t="s">
        <v>242</v>
      </c>
      <c r="C103" s="52">
        <v>221449.844</v>
      </c>
      <c r="D103" s="53">
        <f>SUM(D97:D102)</f>
        <v>1</v>
      </c>
      <c r="E103" s="33"/>
      <c r="F103" s="63"/>
      <c r="G103"/>
      <c r="H103" s="63"/>
      <c r="I103" s="63"/>
      <c r="J103"/>
      <c r="K103" s="63"/>
      <c r="L103"/>
      <c r="M103" s="63"/>
      <c r="N103" s="63"/>
      <c r="O103"/>
      <c r="P103" s="63"/>
      <c r="Q103"/>
      <c r="R103" s="63"/>
      <c r="S103" s="63"/>
      <c r="T103"/>
      <c r="U103" s="63"/>
    </row>
    <row r="104" spans="1:21" ht="12.75">
      <c r="A104" s="166" t="s">
        <v>224</v>
      </c>
      <c r="B104" t="s">
        <v>219</v>
      </c>
      <c r="C104" s="33">
        <v>510.944</v>
      </c>
      <c r="D104" s="50">
        <f aca="true" t="shared" si="13" ref="D104:D109">+C104/$C$110</f>
        <v>0.20252289532461717</v>
      </c>
      <c r="E104"/>
      <c r="F104"/>
      <c r="G104"/>
      <c r="H104"/>
      <c r="I104"/>
      <c r="J104"/>
      <c r="K104"/>
      <c r="L104"/>
      <c r="M104"/>
      <c r="N104"/>
      <c r="O104"/>
      <c r="P104"/>
      <c r="Q104"/>
      <c r="R104"/>
      <c r="S104"/>
      <c r="T104"/>
      <c r="U104"/>
    </row>
    <row r="105" spans="1:21" ht="12.75">
      <c r="A105" s="167"/>
      <c r="B105" t="s">
        <v>220</v>
      </c>
      <c r="C105" s="33">
        <v>367.92</v>
      </c>
      <c r="D105" s="50">
        <f t="shared" si="13"/>
        <v>0.14583246627386395</v>
      </c>
      <c r="E105"/>
      <c r="F105"/>
      <c r="G105"/>
      <c r="H105"/>
      <c r="I105"/>
      <c r="J105"/>
      <c r="K105"/>
      <c r="L105"/>
      <c r="M105"/>
      <c r="N105"/>
      <c r="O105"/>
      <c r="P105"/>
      <c r="Q105"/>
      <c r="R105"/>
      <c r="S105"/>
      <c r="T105"/>
      <c r="U105"/>
    </row>
    <row r="106" spans="1:21" ht="12.75">
      <c r="A106" s="167"/>
      <c r="B106" t="s">
        <v>209</v>
      </c>
      <c r="C106" s="33">
        <v>310.335</v>
      </c>
      <c r="D106" s="50">
        <f t="shared" si="13"/>
        <v>0.12300749733936608</v>
      </c>
      <c r="E106" s="5"/>
      <c r="F106" s="5"/>
      <c r="G106" s="5"/>
      <c r="H106" s="5"/>
      <c r="I106" s="5"/>
      <c r="J106" s="5"/>
      <c r="K106" s="5"/>
      <c r="L106" s="5"/>
      <c r="M106" s="5"/>
      <c r="N106" s="5"/>
      <c r="O106" s="5"/>
      <c r="P106" s="5"/>
      <c r="Q106" s="5"/>
      <c r="R106" s="5"/>
      <c r="S106" s="5"/>
      <c r="T106" s="5"/>
      <c r="U106" s="5"/>
    </row>
    <row r="107" spans="1:21" ht="12.75">
      <c r="A107" s="167"/>
      <c r="B107" t="s">
        <v>271</v>
      </c>
      <c r="C107" s="33">
        <v>272.582</v>
      </c>
      <c r="D107" s="50">
        <f t="shared" si="13"/>
        <v>0.10804333910051746</v>
      </c>
      <c r="E107" s="5"/>
      <c r="F107" s="5"/>
      <c r="G107" s="5"/>
      <c r="H107" s="5"/>
      <c r="I107" s="5"/>
      <c r="J107" s="5"/>
      <c r="K107" s="5"/>
      <c r="L107" s="5"/>
      <c r="M107" s="5"/>
      <c r="N107" s="5"/>
      <c r="O107" s="5"/>
      <c r="P107" s="5"/>
      <c r="Q107" s="5"/>
      <c r="R107" s="5"/>
      <c r="S107" s="5"/>
      <c r="T107" s="5"/>
      <c r="U107" s="5"/>
    </row>
    <row r="108" spans="1:21" ht="12.75">
      <c r="A108" s="167"/>
      <c r="B108" t="s">
        <v>207</v>
      </c>
      <c r="C108" s="33">
        <v>180.175</v>
      </c>
      <c r="D108" s="50">
        <f t="shared" si="13"/>
        <v>0.07141597252362862</v>
      </c>
      <c r="E108"/>
      <c r="F108" s="63"/>
      <c r="G108"/>
      <c r="H108" s="63"/>
      <c r="I108" s="63"/>
      <c r="J108"/>
      <c r="K108" s="63"/>
      <c r="L108"/>
      <c r="M108" s="63"/>
      <c r="N108" s="63"/>
      <c r="O108"/>
      <c r="P108" s="63"/>
      <c r="Q108"/>
      <c r="R108" s="63"/>
      <c r="S108" s="63"/>
      <c r="T108"/>
      <c r="U108" s="63"/>
    </row>
    <row r="109" spans="1:21" ht="12.75">
      <c r="A109" s="167"/>
      <c r="B109" s="5" t="s">
        <v>239</v>
      </c>
      <c r="C109" s="33">
        <f>+C110-(+C104+C105+C106+C107+C108)</f>
        <v>880.9390000000001</v>
      </c>
      <c r="D109" s="50">
        <f t="shared" si="13"/>
        <v>0.3491778294380068</v>
      </c>
      <c r="E109" s="33"/>
      <c r="F109" s="63"/>
      <c r="G109"/>
      <c r="H109" s="63"/>
      <c r="I109" s="63"/>
      <c r="J109"/>
      <c r="K109" s="63"/>
      <c r="L109"/>
      <c r="M109" s="63"/>
      <c r="N109" s="63"/>
      <c r="O109"/>
      <c r="P109" s="63"/>
      <c r="Q109"/>
      <c r="R109" s="63"/>
      <c r="S109" s="63"/>
      <c r="T109"/>
      <c r="U109" s="63"/>
    </row>
    <row r="110" spans="1:21" s="54" customFormat="1" ht="12.75">
      <c r="A110" s="168"/>
      <c r="B110" s="51" t="s">
        <v>242</v>
      </c>
      <c r="C110" s="52">
        <v>2522.895</v>
      </c>
      <c r="D110" s="53">
        <f>SUM(D104:D109)</f>
        <v>1</v>
      </c>
      <c r="E110" s="33"/>
      <c r="F110"/>
      <c r="G110"/>
      <c r="H110"/>
      <c r="I110"/>
      <c r="J110"/>
      <c r="K110"/>
      <c r="L110"/>
      <c r="M110"/>
      <c r="N110"/>
      <c r="O110"/>
      <c r="P110"/>
      <c r="Q110"/>
      <c r="R110"/>
      <c r="S110"/>
      <c r="T110"/>
      <c r="U110"/>
    </row>
    <row r="111" spans="1:21" ht="12.75">
      <c r="A111" s="164" t="s">
        <v>204</v>
      </c>
      <c r="B111" t="s">
        <v>241</v>
      </c>
      <c r="C111" s="33">
        <v>11250.374</v>
      </c>
      <c r="D111" s="50">
        <f aca="true" t="shared" si="14" ref="D111:D116">+C111/$C$117</f>
        <v>0.29383840307871817</v>
      </c>
      <c r="E111"/>
      <c r="F111"/>
      <c r="G111"/>
      <c r="H111"/>
      <c r="I111"/>
      <c r="J111"/>
      <c r="K111"/>
      <c r="L111"/>
      <c r="M111"/>
      <c r="N111"/>
      <c r="O111"/>
      <c r="P111"/>
      <c r="Q111"/>
      <c r="R111"/>
      <c r="S111"/>
      <c r="T111"/>
      <c r="U111"/>
    </row>
    <row r="112" spans="1:21" ht="12.75">
      <c r="A112" s="162"/>
      <c r="B112" t="s">
        <v>219</v>
      </c>
      <c r="C112" s="33">
        <v>6106.612</v>
      </c>
      <c r="D112" s="50">
        <f t="shared" si="14"/>
        <v>0.15949310825589774</v>
      </c>
      <c r="E112"/>
      <c r="F112"/>
      <c r="G112"/>
      <c r="H112"/>
      <c r="I112"/>
      <c r="J112"/>
      <c r="K112"/>
      <c r="L112"/>
      <c r="M112"/>
      <c r="N112"/>
      <c r="O112"/>
      <c r="P112"/>
      <c r="Q112"/>
      <c r="R112"/>
      <c r="S112"/>
      <c r="T112"/>
      <c r="U112"/>
    </row>
    <row r="113" spans="1:21" ht="12.75">
      <c r="A113" s="162"/>
      <c r="B113" t="s">
        <v>222</v>
      </c>
      <c r="C113" s="33">
        <v>3495.24</v>
      </c>
      <c r="D113" s="50">
        <f t="shared" si="14"/>
        <v>0.09128903092260389</v>
      </c>
      <c r="E113"/>
      <c r="F113"/>
      <c r="G113"/>
      <c r="H113"/>
      <c r="I113"/>
      <c r="J113"/>
      <c r="K113"/>
      <c r="L113"/>
      <c r="M113"/>
      <c r="N113"/>
      <c r="O113"/>
      <c r="P113"/>
      <c r="Q113"/>
      <c r="R113"/>
      <c r="S113"/>
      <c r="T113"/>
      <c r="U113"/>
    </row>
    <row r="114" spans="1:21" ht="12.75">
      <c r="A114" s="162"/>
      <c r="B114" t="s">
        <v>377</v>
      </c>
      <c r="C114" s="33">
        <v>2655.228</v>
      </c>
      <c r="D114" s="50">
        <f t="shared" si="14"/>
        <v>0.06934951276552216</v>
      </c>
      <c r="E114"/>
      <c r="F114" s="63"/>
      <c r="G114"/>
      <c r="H114" s="63"/>
      <c r="I114" s="63"/>
      <c r="J114"/>
      <c r="K114" s="63"/>
      <c r="L114"/>
      <c r="M114" s="63"/>
      <c r="N114" s="63"/>
      <c r="O114"/>
      <c r="P114" s="63"/>
      <c r="Q114"/>
      <c r="R114" s="63"/>
      <c r="S114" s="63"/>
      <c r="T114"/>
      <c r="U114" s="63"/>
    </row>
    <row r="115" spans="1:21" ht="12.75">
      <c r="A115" s="162"/>
      <c r="B115" t="s">
        <v>209</v>
      </c>
      <c r="C115" s="33">
        <v>2238.099</v>
      </c>
      <c r="D115" s="50">
        <f t="shared" si="14"/>
        <v>0.05845489546321536</v>
      </c>
      <c r="E115" s="1"/>
      <c r="F115" s="1"/>
      <c r="G115" s="1"/>
      <c r="H115" s="1"/>
      <c r="I115" s="1"/>
      <c r="J115" s="1"/>
      <c r="K115" s="1"/>
      <c r="L115" s="1"/>
      <c r="M115" s="1"/>
      <c r="N115" s="1"/>
      <c r="O115" s="1"/>
      <c r="P115" s="1"/>
      <c r="Q115" s="1"/>
      <c r="R115" s="1"/>
      <c r="S115" s="1"/>
      <c r="T115" s="1"/>
      <c r="U115" s="1"/>
    </row>
    <row r="116" spans="1:21" ht="12.75">
      <c r="A116" s="162"/>
      <c r="B116" s="5" t="s">
        <v>239</v>
      </c>
      <c r="C116" s="33">
        <f>+C117-(+C111+C112+C113+C114+C115)</f>
        <v>12542.07</v>
      </c>
      <c r="D116" s="50">
        <f t="shared" si="14"/>
        <v>0.3275750495140427</v>
      </c>
      <c r="E116" s="33"/>
      <c r="F116" s="1"/>
      <c r="G116" s="1"/>
      <c r="H116" s="1"/>
      <c r="I116" s="1"/>
      <c r="J116" s="1"/>
      <c r="K116" s="1"/>
      <c r="L116" s="1"/>
      <c r="M116" s="1"/>
      <c r="N116" s="1"/>
      <c r="O116" s="1"/>
      <c r="P116" s="1"/>
      <c r="Q116" s="1"/>
      <c r="R116" s="1"/>
      <c r="S116" s="1"/>
      <c r="T116" s="1"/>
      <c r="U116" s="1"/>
    </row>
    <row r="117" spans="1:21" s="54" customFormat="1" ht="12.75">
      <c r="A117" s="163"/>
      <c r="B117" s="51" t="s">
        <v>242</v>
      </c>
      <c r="C117" s="52">
        <v>38287.623</v>
      </c>
      <c r="D117" s="53">
        <f>SUM(D111:D116)</f>
        <v>1</v>
      </c>
      <c r="E117"/>
      <c r="F117" s="63"/>
      <c r="G117"/>
      <c r="H117" s="63"/>
      <c r="I117" s="63"/>
      <c r="J117"/>
      <c r="K117" s="63"/>
      <c r="L117"/>
      <c r="M117" s="63"/>
      <c r="N117" s="63"/>
      <c r="O117"/>
      <c r="P117" s="63"/>
      <c r="Q117"/>
      <c r="R117" s="63"/>
      <c r="S117" s="63"/>
      <c r="T117"/>
      <c r="U117" s="63"/>
    </row>
    <row r="118" spans="1:21" s="54" customFormat="1" ht="12.75">
      <c r="A118" s="55" t="s">
        <v>52</v>
      </c>
      <c r="B118" s="56"/>
      <c r="C118" s="36">
        <f>+'Exportacion_regional '!D22</f>
        <v>10921.366000000722</v>
      </c>
      <c r="D118" s="53"/>
      <c r="E118"/>
      <c r="F118"/>
      <c r="G118"/>
      <c r="H118"/>
      <c r="I118"/>
      <c r="J118"/>
      <c r="K118"/>
      <c r="L118"/>
      <c r="M118"/>
      <c r="N118"/>
      <c r="O118"/>
      <c r="P118"/>
      <c r="Q118"/>
      <c r="R118"/>
      <c r="S118"/>
      <c r="T118"/>
      <c r="U118"/>
    </row>
    <row r="119" spans="1:21" s="54" customFormat="1" ht="12.75">
      <c r="A119" s="51" t="s">
        <v>225</v>
      </c>
      <c r="B119" s="51"/>
      <c r="C119" s="52">
        <f>+C118+C117+C110+C103+C96+C89+C82+C75+C62+C55+C48+C41+C34+C27+C20+C13</f>
        <v>7317875.000000002</v>
      </c>
      <c r="D119" s="53"/>
      <c r="E119"/>
      <c r="F119"/>
      <c r="G119"/>
      <c r="H119"/>
      <c r="I119"/>
      <c r="J119"/>
      <c r="K119"/>
      <c r="L119"/>
      <c r="M119"/>
      <c r="N119"/>
      <c r="O119"/>
      <c r="P119"/>
      <c r="Q119"/>
      <c r="R119"/>
      <c r="S119"/>
      <c r="T119"/>
      <c r="U119"/>
    </row>
    <row r="120" spans="1:21" s="40" customFormat="1" ht="12.75">
      <c r="A120" s="41" t="s">
        <v>54</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7: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dimension ref="A1:U306"/>
  <sheetViews>
    <sheetView zoomScale="87" zoomScaleNormal="87" zoomScalePageLayoutView="0" workbookViewId="0" topLeftCell="A96">
      <selection activeCell="C117" sqref="C117"/>
    </sheetView>
  </sheetViews>
  <sheetFormatPr defaultColWidth="11.421875" defaultRowHeight="12.75"/>
  <cols>
    <col min="1" max="1" width="40.8515625" style="42" customWidth="1"/>
    <col min="2" max="2" width="27.57421875" style="42" customWidth="1"/>
    <col min="3" max="4" width="13.421875" style="42" customWidth="1"/>
    <col min="5" max="16384" width="11.421875" style="42" customWidth="1"/>
  </cols>
  <sheetData>
    <row r="1" spans="1:21" s="95" customFormat="1" ht="15.75" customHeight="1">
      <c r="A1" s="159" t="s">
        <v>256</v>
      </c>
      <c r="B1" s="159"/>
      <c r="C1" s="159"/>
      <c r="D1" s="159"/>
      <c r="F1" s="94"/>
      <c r="H1" s="94"/>
      <c r="I1" s="94"/>
      <c r="K1" s="94"/>
      <c r="M1" s="94"/>
      <c r="N1" s="94"/>
      <c r="P1" s="94"/>
      <c r="R1" s="94"/>
      <c r="S1" s="94"/>
      <c r="U1" s="94"/>
    </row>
    <row r="2" spans="1:21" s="95" customFormat="1" ht="15.75" customHeight="1">
      <c r="A2" s="160" t="s">
        <v>259</v>
      </c>
      <c r="B2" s="160"/>
      <c r="C2" s="160"/>
      <c r="D2" s="160"/>
      <c r="F2" s="94"/>
      <c r="H2" s="94"/>
      <c r="I2" s="94"/>
      <c r="K2" s="94"/>
      <c r="M2" s="94"/>
      <c r="N2" s="94"/>
      <c r="P2" s="94"/>
      <c r="R2" s="94"/>
      <c r="S2" s="94"/>
      <c r="U2" s="94"/>
    </row>
    <row r="3" spans="1:21" s="95" customFormat="1" ht="15.75" customHeight="1">
      <c r="A3" s="160" t="s">
        <v>32</v>
      </c>
      <c r="B3" s="160"/>
      <c r="C3" s="160"/>
      <c r="D3" s="160"/>
      <c r="F3" s="94"/>
      <c r="H3" s="94"/>
      <c r="I3" s="94"/>
      <c r="K3" s="94"/>
      <c r="M3" s="94"/>
      <c r="N3" s="94"/>
      <c r="P3" s="94"/>
      <c r="R3" s="94"/>
      <c r="S3" s="94"/>
      <c r="U3" s="94"/>
    </row>
    <row r="4" spans="1:21" s="95" customFormat="1" ht="15.75" customHeight="1">
      <c r="A4" s="161"/>
      <c r="B4" s="161"/>
      <c r="C4" s="161"/>
      <c r="D4" s="161"/>
      <c r="F4" s="94"/>
      <c r="H4" s="94"/>
      <c r="I4" s="94"/>
      <c r="K4" s="94"/>
      <c r="M4" s="94"/>
      <c r="N4" s="94"/>
      <c r="P4" s="94"/>
      <c r="R4" s="94"/>
      <c r="S4" s="94"/>
      <c r="U4" s="94"/>
    </row>
    <row r="5" spans="1:4" s="5" customFormat="1" ht="12.75">
      <c r="A5" s="23" t="s">
        <v>33</v>
      </c>
      <c r="B5" s="1" t="s">
        <v>246</v>
      </c>
      <c r="C5" s="25">
        <v>2009</v>
      </c>
      <c r="D5" s="27" t="s">
        <v>35</v>
      </c>
    </row>
    <row r="6" spans="1:4" s="5" customFormat="1" ht="12.75">
      <c r="A6" s="27"/>
      <c r="B6" s="27"/>
      <c r="C6" s="25" t="str">
        <f>+Exportacion_region_sector!D6</f>
        <v>ene-ago</v>
      </c>
      <c r="D6" s="49">
        <v>2009</v>
      </c>
    </row>
    <row r="7" spans="1:21" ht="12.75">
      <c r="A7" s="162" t="s">
        <v>186</v>
      </c>
      <c r="B7" s="5" t="s">
        <v>243</v>
      </c>
      <c r="C7" s="33">
        <v>1951.068</v>
      </c>
      <c r="D7" s="81">
        <f>+C7/$C$12</f>
        <v>0.41933498926552737</v>
      </c>
      <c r="F7" s="63"/>
      <c r="H7" s="63"/>
      <c r="I7" s="63"/>
      <c r="K7" s="63"/>
      <c r="M7" s="63"/>
      <c r="N7" s="63"/>
      <c r="P7" s="63"/>
      <c r="R7" s="63"/>
      <c r="S7" s="63"/>
      <c r="U7" s="63"/>
    </row>
    <row r="8" spans="1:5" ht="12.75">
      <c r="A8" s="162"/>
      <c r="B8" s="5" t="s">
        <v>262</v>
      </c>
      <c r="C8" s="33">
        <v>1810.273</v>
      </c>
      <c r="D8" s="81">
        <f>+C8/$C$12</f>
        <v>0.3890745012591432</v>
      </c>
      <c r="E8" s="33"/>
    </row>
    <row r="9" spans="1:5" ht="12.75">
      <c r="A9" s="162"/>
      <c r="B9" s="5" t="s">
        <v>244</v>
      </c>
      <c r="C9" s="33">
        <v>176.819</v>
      </c>
      <c r="D9" s="81">
        <f>+C9/$C$12</f>
        <v>0.038002977583016725</v>
      </c>
      <c r="E9" s="33"/>
    </row>
    <row r="10" spans="1:5" ht="12.75">
      <c r="A10" s="162"/>
      <c r="B10" s="5" t="s">
        <v>254</v>
      </c>
      <c r="C10" s="33">
        <v>56.762</v>
      </c>
      <c r="D10" s="81">
        <f>+C10/$C$12</f>
        <v>0.012199622289274318</v>
      </c>
      <c r="E10" s="33"/>
    </row>
    <row r="11" spans="1:5" ht="12.75">
      <c r="A11" s="162"/>
      <c r="B11" s="5" t="s">
        <v>239</v>
      </c>
      <c r="C11" s="33">
        <f>+C12-(C7+C8+C9+C10)</f>
        <v>657.8449999999998</v>
      </c>
      <c r="D11" s="81">
        <f>+C11/$C$12</f>
        <v>0.14138790960303832</v>
      </c>
      <c r="E11" s="33"/>
    </row>
    <row r="12" spans="1:5" s="1" customFormat="1" ht="12.75">
      <c r="A12" s="163"/>
      <c r="B12" s="51" t="s">
        <v>242</v>
      </c>
      <c r="C12" s="52">
        <v>4652.767</v>
      </c>
      <c r="D12" s="80">
        <f>SUM(D7:D11)</f>
        <v>1</v>
      </c>
      <c r="E12" s="36"/>
    </row>
    <row r="13" spans="1:21" ht="12.75">
      <c r="A13" s="164" t="s">
        <v>191</v>
      </c>
      <c r="B13" t="s">
        <v>244</v>
      </c>
      <c r="C13" s="33">
        <v>1964.829</v>
      </c>
      <c r="D13" s="81">
        <f>+C13/$C$18</f>
        <v>0.5770717798795004</v>
      </c>
      <c r="F13" s="63"/>
      <c r="H13" s="63"/>
      <c r="I13" s="63"/>
      <c r="K13" s="63"/>
      <c r="M13" s="63"/>
      <c r="N13" s="63"/>
      <c r="P13" s="63"/>
      <c r="R13" s="63"/>
      <c r="S13" s="63"/>
      <c r="U13" s="63"/>
    </row>
    <row r="14" spans="1:4" ht="12.75">
      <c r="A14" s="162"/>
      <c r="B14" t="s">
        <v>264</v>
      </c>
      <c r="C14" s="33">
        <v>490.768</v>
      </c>
      <c r="D14" s="81">
        <f>+C14/$C$18</f>
        <v>0.14413893690896393</v>
      </c>
    </row>
    <row r="15" spans="1:4" ht="12.75">
      <c r="A15" s="162"/>
      <c r="B15" s="5" t="s">
        <v>243</v>
      </c>
      <c r="C15" s="33">
        <v>356.446</v>
      </c>
      <c r="D15" s="81">
        <f>+C15/$C$18</f>
        <v>0.10468846278781942</v>
      </c>
    </row>
    <row r="16" spans="1:4" ht="12.75">
      <c r="A16" s="162"/>
      <c r="B16" s="5" t="s">
        <v>248</v>
      </c>
      <c r="C16" s="33">
        <v>155.944</v>
      </c>
      <c r="D16" s="81">
        <f>+C16/$C$18</f>
        <v>0.04580087205631066</v>
      </c>
    </row>
    <row r="17" spans="1:5" ht="12.75">
      <c r="A17" s="165"/>
      <c r="B17" s="5" t="s">
        <v>239</v>
      </c>
      <c r="C17" s="33">
        <f>+C18-(C13+C14+C15+C16)</f>
        <v>436.8390000000004</v>
      </c>
      <c r="D17" s="81">
        <f>+C17/$C$18</f>
        <v>0.1282999483674057</v>
      </c>
      <c r="E17" s="33"/>
    </row>
    <row r="18" spans="1:5" s="1" customFormat="1" ht="12.75">
      <c r="A18" s="163"/>
      <c r="B18" s="51" t="s">
        <v>242</v>
      </c>
      <c r="C18" s="52">
        <v>3404.826</v>
      </c>
      <c r="D18" s="80">
        <f>SUM(D13:D17)</f>
        <v>1.0000000000000002</v>
      </c>
      <c r="E18" s="36"/>
    </row>
    <row r="19" spans="1:4" ht="12.75">
      <c r="A19" s="164" t="s">
        <v>192</v>
      </c>
      <c r="B19" t="s">
        <v>243</v>
      </c>
      <c r="C19" s="33">
        <v>687.876</v>
      </c>
      <c r="D19" s="81">
        <f>+C19/$C$24</f>
        <v>0.4430806094744877</v>
      </c>
    </row>
    <row r="20" spans="1:4" ht="12.75">
      <c r="A20" s="162"/>
      <c r="B20" s="5" t="s">
        <v>250</v>
      </c>
      <c r="C20" s="33">
        <v>357.587</v>
      </c>
      <c r="D20" s="81">
        <f>+C20/$C$24</f>
        <v>0.2303320160903326</v>
      </c>
    </row>
    <row r="21" spans="1:4" ht="12.75">
      <c r="A21" s="162"/>
      <c r="B21" s="5" t="s">
        <v>247</v>
      </c>
      <c r="C21" s="33">
        <v>194.93</v>
      </c>
      <c r="D21" s="81">
        <f>+C21/$C$24</f>
        <v>0.12555998930746515</v>
      </c>
    </row>
    <row r="22" spans="1:4" ht="12.75">
      <c r="A22" s="162"/>
      <c r="B22" t="s">
        <v>244</v>
      </c>
      <c r="C22" s="33">
        <v>117.972</v>
      </c>
      <c r="D22" s="81">
        <f>+C22/$C$24</f>
        <v>0.07598913999169074</v>
      </c>
    </row>
    <row r="23" spans="1:21" ht="12.75">
      <c r="A23" s="162"/>
      <c r="B23" s="5" t="s">
        <v>239</v>
      </c>
      <c r="C23" s="33">
        <f>+C24-(C19+C20+C21+C22)</f>
        <v>194.1199999999999</v>
      </c>
      <c r="D23" s="81">
        <f>+C23/$C$24</f>
        <v>0.1250382451360238</v>
      </c>
      <c r="E23" s="33"/>
      <c r="F23" s="5"/>
      <c r="G23" s="5"/>
      <c r="H23" s="5"/>
      <c r="I23" s="5"/>
      <c r="J23" s="5"/>
      <c r="K23" s="5"/>
      <c r="L23" s="5"/>
      <c r="M23" s="5"/>
      <c r="N23" s="5"/>
      <c r="O23" s="5"/>
      <c r="P23" s="5"/>
      <c r="Q23" s="5"/>
      <c r="R23" s="5"/>
      <c r="S23" s="5"/>
      <c r="T23" s="5"/>
      <c r="U23" s="5"/>
    </row>
    <row r="24" spans="1:21" s="1" customFormat="1" ht="12.75">
      <c r="A24" s="163"/>
      <c r="B24" s="51" t="s">
        <v>242</v>
      </c>
      <c r="C24" s="52">
        <v>1552.485</v>
      </c>
      <c r="D24" s="80">
        <f>SUM(D19:D23)</f>
        <v>1</v>
      </c>
      <c r="E24"/>
      <c r="F24" s="63"/>
      <c r="G24"/>
      <c r="H24" s="63"/>
      <c r="I24" s="63"/>
      <c r="J24"/>
      <c r="K24" s="63"/>
      <c r="L24"/>
      <c r="M24" s="63"/>
      <c r="N24" s="63"/>
      <c r="O24"/>
      <c r="P24" s="63"/>
      <c r="Q24"/>
      <c r="R24" s="63"/>
      <c r="S24" s="63"/>
      <c r="T24"/>
      <c r="U24" s="63"/>
    </row>
    <row r="25" spans="1:4" ht="12.75">
      <c r="A25" s="164" t="s">
        <v>193</v>
      </c>
      <c r="B25" t="s">
        <v>243</v>
      </c>
      <c r="C25" s="33">
        <v>149360.21</v>
      </c>
      <c r="D25" s="81">
        <f>+C25/$C$28</f>
        <v>0.9975390820248999</v>
      </c>
    </row>
    <row r="26" spans="1:4" ht="12.75">
      <c r="A26" s="162"/>
      <c r="B26" t="s">
        <v>402</v>
      </c>
      <c r="C26" s="33">
        <v>286.594</v>
      </c>
      <c r="D26" s="81">
        <f>+C26/$C$28</f>
        <v>0.0019140888706158366</v>
      </c>
    </row>
    <row r="27" spans="1:21" ht="12.75">
      <c r="A27" s="162"/>
      <c r="B27" s="5" t="s">
        <v>239</v>
      </c>
      <c r="C27" s="33">
        <f>+C28-C25-C26</f>
        <v>81.87600000000117</v>
      </c>
      <c r="D27" s="81">
        <f>+C27/$C$28</f>
        <v>0.0005468291044841988</v>
      </c>
      <c r="E27" s="33"/>
      <c r="F27" s="1"/>
      <c r="G27" s="1"/>
      <c r="H27" s="1"/>
      <c r="I27" s="1"/>
      <c r="J27" s="1"/>
      <c r="K27" s="1"/>
      <c r="L27" s="1"/>
      <c r="M27" s="1"/>
      <c r="N27" s="1"/>
      <c r="O27" s="1"/>
      <c r="P27" s="1"/>
      <c r="Q27" s="1"/>
      <c r="R27" s="1"/>
      <c r="S27" s="1"/>
      <c r="T27" s="1"/>
      <c r="U27" s="1"/>
    </row>
    <row r="28" spans="1:21" s="54" customFormat="1" ht="12.75">
      <c r="A28" s="163"/>
      <c r="B28" s="51" t="s">
        <v>242</v>
      </c>
      <c r="C28" s="52">
        <v>149728.68</v>
      </c>
      <c r="D28" s="80">
        <f>SUM(D25:D27)</f>
        <v>1</v>
      </c>
      <c r="E28"/>
      <c r="F28" s="63"/>
      <c r="G28"/>
      <c r="H28" s="63"/>
      <c r="I28" s="63"/>
      <c r="J28"/>
      <c r="K28" s="63"/>
      <c r="L28"/>
      <c r="M28" s="63"/>
      <c r="N28" s="63"/>
      <c r="O28"/>
      <c r="P28" s="63"/>
      <c r="Q28"/>
      <c r="R28" s="63"/>
      <c r="S28" s="63"/>
      <c r="T28"/>
      <c r="U28" s="63"/>
    </row>
    <row r="29" spans="1:21" ht="12.75">
      <c r="A29" s="164" t="s">
        <v>213</v>
      </c>
      <c r="B29" t="s">
        <v>243</v>
      </c>
      <c r="C29" s="33">
        <v>302483.555</v>
      </c>
      <c r="D29" s="81">
        <f>+C29/$C$34</f>
        <v>0.9402469866888322</v>
      </c>
      <c r="E29"/>
      <c r="F29"/>
      <c r="G29"/>
      <c r="H29"/>
      <c r="I29"/>
      <c r="J29"/>
      <c r="K29"/>
      <c r="L29"/>
      <c r="M29"/>
      <c r="N29"/>
      <c r="O29"/>
      <c r="P29"/>
      <c r="Q29"/>
      <c r="R29"/>
      <c r="S29"/>
      <c r="T29"/>
      <c r="U29"/>
    </row>
    <row r="30" spans="1:21" ht="12.75">
      <c r="A30" s="162"/>
      <c r="B30" t="s">
        <v>247</v>
      </c>
      <c r="C30" s="33">
        <v>11168.3</v>
      </c>
      <c r="D30" s="81">
        <f>+C30/$C$34</f>
        <v>0.03471580602600655</v>
      </c>
      <c r="E30"/>
      <c r="F30"/>
      <c r="G30"/>
      <c r="H30"/>
      <c r="I30"/>
      <c r="J30"/>
      <c r="K30"/>
      <c r="L30"/>
      <c r="M30"/>
      <c r="N30"/>
      <c r="O30"/>
      <c r="P30"/>
      <c r="Q30"/>
      <c r="R30"/>
      <c r="S30"/>
      <c r="T30"/>
      <c r="U30"/>
    </row>
    <row r="31" spans="1:21" ht="12.75">
      <c r="A31" s="162"/>
      <c r="B31" t="s">
        <v>264</v>
      </c>
      <c r="C31" s="33">
        <v>5540.707</v>
      </c>
      <c r="D31" s="81">
        <f>+C31/$C$34</f>
        <v>0.017222863771472533</v>
      </c>
      <c r="E31" s="5"/>
      <c r="F31" s="5"/>
      <c r="G31" s="5"/>
      <c r="H31" s="5"/>
      <c r="I31" s="5"/>
      <c r="J31" s="5"/>
      <c r="K31" s="5"/>
      <c r="L31" s="5"/>
      <c r="M31" s="5"/>
      <c r="N31" s="5"/>
      <c r="O31" s="5"/>
      <c r="P31" s="5"/>
      <c r="Q31" s="5"/>
      <c r="R31" s="5"/>
      <c r="S31" s="5"/>
      <c r="T31" s="5"/>
      <c r="U31" s="5"/>
    </row>
    <row r="32" spans="1:21" ht="12.75">
      <c r="A32" s="162"/>
      <c r="B32" t="s">
        <v>255</v>
      </c>
      <c r="C32" s="33">
        <v>575.164</v>
      </c>
      <c r="D32" s="81">
        <f>+C32/$C$34</f>
        <v>0.0017878532862783086</v>
      </c>
      <c r="E32" s="5"/>
      <c r="F32" s="5"/>
      <c r="G32" s="5"/>
      <c r="H32" s="5"/>
      <c r="I32" s="5"/>
      <c r="J32" s="5"/>
      <c r="K32" s="5"/>
      <c r="L32" s="5"/>
      <c r="M32" s="5"/>
      <c r="N32" s="5"/>
      <c r="O32" s="5"/>
      <c r="P32" s="5"/>
      <c r="Q32" s="5"/>
      <c r="R32" s="5"/>
      <c r="S32" s="5"/>
      <c r="T32" s="5"/>
      <c r="U32" s="5"/>
    </row>
    <row r="33" spans="1:21" ht="12.75">
      <c r="A33" s="162"/>
      <c r="B33" t="s">
        <v>239</v>
      </c>
      <c r="C33" s="33">
        <f>+C34-(C29+C30+C31+C32)</f>
        <v>1938.7610000000568</v>
      </c>
      <c r="D33" s="81">
        <f>+C33/$C$34</f>
        <v>0.00602649022741048</v>
      </c>
      <c r="E33" s="33"/>
      <c r="F33" s="63"/>
      <c r="G33"/>
      <c r="H33" s="63"/>
      <c r="I33" s="63"/>
      <c r="J33"/>
      <c r="K33" s="63"/>
      <c r="L33"/>
      <c r="M33" s="63"/>
      <c r="N33" s="63"/>
      <c r="O33"/>
      <c r="P33" s="63"/>
      <c r="Q33"/>
      <c r="R33" s="63"/>
      <c r="S33" s="63"/>
      <c r="T33"/>
      <c r="U33" s="63"/>
    </row>
    <row r="34" spans="1:21" s="54" customFormat="1" ht="12.75">
      <c r="A34" s="163"/>
      <c r="B34" s="51" t="s">
        <v>242</v>
      </c>
      <c r="C34" s="52">
        <v>321706.487</v>
      </c>
      <c r="D34" s="80">
        <f>SUM(D29:D33)</f>
        <v>1</v>
      </c>
      <c r="E34"/>
      <c r="F34"/>
      <c r="G34"/>
      <c r="H34"/>
      <c r="I34"/>
      <c r="J34"/>
      <c r="K34"/>
      <c r="L34"/>
      <c r="M34"/>
      <c r="N34"/>
      <c r="O34"/>
      <c r="P34"/>
      <c r="Q34"/>
      <c r="R34"/>
      <c r="S34"/>
      <c r="T34"/>
      <c r="U34"/>
    </row>
    <row r="35" spans="1:21" ht="12.75">
      <c r="A35" s="164" t="s">
        <v>214</v>
      </c>
      <c r="B35" s="68" t="s">
        <v>243</v>
      </c>
      <c r="C35" s="69">
        <v>636887.172</v>
      </c>
      <c r="D35" s="81">
        <f aca="true" t="shared" si="0" ref="D35:D40">+C35/$C$41</f>
        <v>0.7748156262683049</v>
      </c>
      <c r="E35"/>
      <c r="F35"/>
      <c r="G35"/>
      <c r="H35"/>
      <c r="I35"/>
      <c r="J35"/>
      <c r="K35"/>
      <c r="L35"/>
      <c r="M35"/>
      <c r="N35"/>
      <c r="O35"/>
      <c r="P35"/>
      <c r="Q35"/>
      <c r="R35"/>
      <c r="S35"/>
      <c r="T35"/>
      <c r="U35"/>
    </row>
    <row r="36" spans="1:21" ht="12.75">
      <c r="A36" s="162"/>
      <c r="B36" s="68" t="s">
        <v>247</v>
      </c>
      <c r="C36" s="69">
        <v>67827.12</v>
      </c>
      <c r="D36" s="81">
        <f t="shared" si="0"/>
        <v>0.08251620502222246</v>
      </c>
      <c r="E36"/>
      <c r="F36"/>
      <c r="G36"/>
      <c r="H36"/>
      <c r="I36"/>
      <c r="J36"/>
      <c r="K36"/>
      <c r="L36"/>
      <c r="M36"/>
      <c r="N36"/>
      <c r="O36"/>
      <c r="P36"/>
      <c r="Q36"/>
      <c r="R36"/>
      <c r="S36"/>
      <c r="T36"/>
      <c r="U36"/>
    </row>
    <row r="37" spans="1:21" ht="12.75">
      <c r="A37" s="162"/>
      <c r="B37" s="95" t="s">
        <v>244</v>
      </c>
      <c r="C37" s="69">
        <v>27739.117</v>
      </c>
      <c r="D37" s="81">
        <f t="shared" si="0"/>
        <v>0.033746481724528724</v>
      </c>
      <c r="E37"/>
      <c r="F37"/>
      <c r="G37"/>
      <c r="H37"/>
      <c r="I37"/>
      <c r="J37"/>
      <c r="K37"/>
      <c r="L37"/>
      <c r="M37"/>
      <c r="N37"/>
      <c r="O37"/>
      <c r="P37"/>
      <c r="Q37"/>
      <c r="R37"/>
      <c r="S37"/>
      <c r="T37"/>
      <c r="U37"/>
    </row>
    <row r="38" spans="1:21" ht="12.75">
      <c r="A38" s="162"/>
      <c r="B38" s="5" t="s">
        <v>262</v>
      </c>
      <c r="C38" s="69">
        <v>25958.905</v>
      </c>
      <c r="D38" s="81">
        <f t="shared" si="0"/>
        <v>0.03158073536267493</v>
      </c>
      <c r="E38"/>
      <c r="F38"/>
      <c r="G38"/>
      <c r="H38"/>
      <c r="I38"/>
      <c r="J38"/>
      <c r="K38"/>
      <c r="L38"/>
      <c r="M38"/>
      <c r="N38"/>
      <c r="O38"/>
      <c r="P38"/>
      <c r="Q38"/>
      <c r="R38"/>
      <c r="S38"/>
      <c r="T38"/>
      <c r="U38"/>
    </row>
    <row r="39" spans="1:21" ht="12.75">
      <c r="A39" s="162"/>
      <c r="B39" t="s">
        <v>249</v>
      </c>
      <c r="C39" s="69">
        <v>19973.928</v>
      </c>
      <c r="D39" s="81">
        <f t="shared" si="0"/>
        <v>0.02429961257306974</v>
      </c>
      <c r="E39"/>
      <c r="F39"/>
      <c r="G39"/>
      <c r="H39"/>
      <c r="I39"/>
      <c r="J39"/>
      <c r="K39"/>
      <c r="L39"/>
      <c r="M39"/>
      <c r="N39"/>
      <c r="O39"/>
      <c r="P39"/>
      <c r="Q39"/>
      <c r="R39"/>
      <c r="S39"/>
      <c r="T39"/>
      <c r="U39"/>
    </row>
    <row r="40" spans="1:21" ht="12.75">
      <c r="A40" s="162"/>
      <c r="B40" s="68" t="s">
        <v>239</v>
      </c>
      <c r="C40" s="33">
        <f>+C41-(C35+C36+C37+C38+C39)</f>
        <v>43599.20900000003</v>
      </c>
      <c r="D40" s="81">
        <f t="shared" si="0"/>
        <v>0.05304133904919934</v>
      </c>
      <c r="E40" s="33"/>
      <c r="F40" s="1"/>
      <c r="G40" s="1"/>
      <c r="H40" s="1"/>
      <c r="I40" s="1"/>
      <c r="J40" s="1"/>
      <c r="K40" s="1"/>
      <c r="L40" s="1"/>
      <c r="M40" s="1"/>
      <c r="N40" s="1"/>
      <c r="O40" s="1"/>
      <c r="P40" s="1"/>
      <c r="Q40" s="1"/>
      <c r="R40" s="1"/>
      <c r="S40" s="1"/>
      <c r="T40" s="1"/>
      <c r="U40" s="1"/>
    </row>
    <row r="41" spans="1:21" s="54" customFormat="1" ht="12.75">
      <c r="A41" s="163"/>
      <c r="B41" s="84" t="s">
        <v>242</v>
      </c>
      <c r="C41" s="85">
        <v>821985.451</v>
      </c>
      <c r="D41" s="80">
        <f>SUM(D35:D40)</f>
        <v>1.0000000000000002</v>
      </c>
      <c r="E41"/>
      <c r="F41" s="63"/>
      <c r="G41"/>
      <c r="H41" s="63"/>
      <c r="I41" s="63"/>
      <c r="J41"/>
      <c r="K41" s="63"/>
      <c r="L41"/>
      <c r="M41" s="63"/>
      <c r="N41" s="63"/>
      <c r="O41"/>
      <c r="P41" s="63"/>
      <c r="Q41"/>
      <c r="R41" s="63"/>
      <c r="S41" s="63"/>
      <c r="T41"/>
      <c r="U41" s="63"/>
    </row>
    <row r="42" spans="1:21" ht="12.75">
      <c r="A42" s="164" t="s">
        <v>217</v>
      </c>
      <c r="B42" t="s">
        <v>247</v>
      </c>
      <c r="C42" s="33">
        <v>488184.553</v>
      </c>
      <c r="D42" s="81">
        <f aca="true" t="shared" si="1" ref="D42:D47">+C42/$C$48</f>
        <v>0.4091366896681367</v>
      </c>
      <c r="E42"/>
      <c r="F42"/>
      <c r="G42"/>
      <c r="H42"/>
      <c r="I42"/>
      <c r="J42"/>
      <c r="K42"/>
      <c r="L42"/>
      <c r="M42"/>
      <c r="N42"/>
      <c r="O42"/>
      <c r="P42"/>
      <c r="Q42"/>
      <c r="R42"/>
      <c r="S42"/>
      <c r="T42"/>
      <c r="U42"/>
    </row>
    <row r="43" spans="1:21" ht="12.75">
      <c r="A43" s="162"/>
      <c r="B43" t="s">
        <v>243</v>
      </c>
      <c r="C43" s="33">
        <v>275500.235</v>
      </c>
      <c r="D43" s="81">
        <f t="shared" si="1"/>
        <v>0.23089066103796554</v>
      </c>
      <c r="E43"/>
      <c r="F43"/>
      <c r="G43"/>
      <c r="H43"/>
      <c r="I43"/>
      <c r="J43"/>
      <c r="K43"/>
      <c r="L43"/>
      <c r="M43"/>
      <c r="N43"/>
      <c r="O43"/>
      <c r="P43"/>
      <c r="Q43"/>
      <c r="R43"/>
      <c r="S43"/>
      <c r="T43"/>
      <c r="U43"/>
    </row>
    <row r="44" spans="1:21" ht="12.75">
      <c r="A44" s="162"/>
      <c r="B44" s="5" t="s">
        <v>248</v>
      </c>
      <c r="C44" s="33">
        <v>102372.485</v>
      </c>
      <c r="D44" s="81">
        <f t="shared" si="1"/>
        <v>0.0857961182274462</v>
      </c>
      <c r="E44" s="5"/>
      <c r="F44" s="5"/>
      <c r="G44" s="5"/>
      <c r="H44" s="5"/>
      <c r="I44" s="5"/>
      <c r="J44" s="5"/>
      <c r="K44" s="5"/>
      <c r="L44" s="5"/>
      <c r="M44" s="5"/>
      <c r="N44" s="5"/>
      <c r="O44" s="5"/>
      <c r="P44" s="5"/>
      <c r="Q44" s="5"/>
      <c r="R44" s="5"/>
      <c r="S44" s="5"/>
      <c r="T44" s="5"/>
      <c r="U44" s="5"/>
    </row>
    <row r="45" spans="1:21" ht="12.75">
      <c r="A45" s="162"/>
      <c r="B45" s="5" t="s">
        <v>262</v>
      </c>
      <c r="C45" s="33">
        <v>79147.56</v>
      </c>
      <c r="D45" s="81">
        <f t="shared" si="1"/>
        <v>0.066331821633263</v>
      </c>
      <c r="E45" s="5"/>
      <c r="F45" s="5"/>
      <c r="G45" s="5"/>
      <c r="H45" s="5"/>
      <c r="I45" s="5"/>
      <c r="J45" s="5"/>
      <c r="K45" s="5"/>
      <c r="L45" s="5"/>
      <c r="M45" s="5"/>
      <c r="N45" s="5"/>
      <c r="O45" s="5"/>
      <c r="P45" s="5"/>
      <c r="Q45" s="5"/>
      <c r="R45" s="5"/>
      <c r="S45" s="5"/>
      <c r="T45" s="5"/>
      <c r="U45" s="5"/>
    </row>
    <row r="46" spans="1:21" ht="12.75">
      <c r="A46" s="162"/>
      <c r="B46" s="42" t="s">
        <v>244</v>
      </c>
      <c r="C46" s="33">
        <v>41895.832</v>
      </c>
      <c r="D46" s="81">
        <f t="shared" si="1"/>
        <v>0.03511197130273065</v>
      </c>
      <c r="E46"/>
      <c r="F46" s="63"/>
      <c r="G46"/>
      <c r="H46" s="63"/>
      <c r="I46" s="63"/>
      <c r="J46"/>
      <c r="K46" s="63"/>
      <c r="L46"/>
      <c r="M46" s="63"/>
      <c r="N46" s="63"/>
      <c r="O46"/>
      <c r="P46" s="63"/>
      <c r="Q46"/>
      <c r="R46" s="63"/>
      <c r="S46" s="63"/>
      <c r="T46"/>
      <c r="U46" s="63"/>
    </row>
    <row r="47" spans="1:21" ht="12.75">
      <c r="A47" s="162"/>
      <c r="B47" t="s">
        <v>239</v>
      </c>
      <c r="C47" s="33">
        <f>+C48-(C42+C43+C44+C45+C46)</f>
        <v>206105.82400000014</v>
      </c>
      <c r="D47" s="81">
        <f t="shared" si="1"/>
        <v>0.17273273813045792</v>
      </c>
      <c r="E47" s="33"/>
      <c r="F47" s="63"/>
      <c r="G47"/>
      <c r="H47" s="63"/>
      <c r="I47" s="63"/>
      <c r="J47"/>
      <c r="K47" s="63"/>
      <c r="L47"/>
      <c r="M47" s="63"/>
      <c r="N47" s="63"/>
      <c r="O47"/>
      <c r="P47" s="63"/>
      <c r="Q47"/>
      <c r="R47" s="63"/>
      <c r="S47" s="63"/>
      <c r="T47"/>
      <c r="U47" s="63"/>
    </row>
    <row r="48" spans="1:21" s="54" customFormat="1" ht="12.75">
      <c r="A48" s="163"/>
      <c r="B48" s="51" t="s">
        <v>242</v>
      </c>
      <c r="C48" s="52">
        <v>1193206.489</v>
      </c>
      <c r="D48" s="80">
        <f>SUM(D42:D47)</f>
        <v>1.0000000000000002</v>
      </c>
      <c r="E48"/>
      <c r="F48"/>
      <c r="G48"/>
      <c r="H48"/>
      <c r="I48"/>
      <c r="J48"/>
      <c r="K48"/>
      <c r="L48"/>
      <c r="M48"/>
      <c r="N48"/>
      <c r="O48"/>
      <c r="P48"/>
      <c r="Q48"/>
      <c r="R48"/>
      <c r="S48"/>
      <c r="T48"/>
      <c r="U48"/>
    </row>
    <row r="49" spans="1:21" ht="12.75">
      <c r="A49" s="164" t="s">
        <v>218</v>
      </c>
      <c r="B49" t="s">
        <v>243</v>
      </c>
      <c r="C49" s="33">
        <v>723174.702</v>
      </c>
      <c r="D49" s="81">
        <f aca="true" t="shared" si="2" ref="D49:D54">+C49/$C$55</f>
        <v>0.5393644001095829</v>
      </c>
      <c r="E49"/>
      <c r="F49"/>
      <c r="G49"/>
      <c r="H49"/>
      <c r="I49"/>
      <c r="J49"/>
      <c r="K49"/>
      <c r="L49"/>
      <c r="M49"/>
      <c r="N49"/>
      <c r="O49"/>
      <c r="P49"/>
      <c r="Q49"/>
      <c r="R49"/>
      <c r="S49"/>
      <c r="T49"/>
      <c r="U49"/>
    </row>
    <row r="50" spans="1:21" ht="12.75">
      <c r="A50" s="162"/>
      <c r="B50" t="s">
        <v>250</v>
      </c>
      <c r="C50" s="33">
        <v>214862.019</v>
      </c>
      <c r="D50" s="81">
        <f t="shared" si="2"/>
        <v>0.16025024612139818</v>
      </c>
      <c r="E50"/>
      <c r="F50"/>
      <c r="G50"/>
      <c r="H50"/>
      <c r="I50"/>
      <c r="J50"/>
      <c r="K50"/>
      <c r="L50"/>
      <c r="M50"/>
      <c r="N50"/>
      <c r="O50"/>
      <c r="P50"/>
      <c r="Q50"/>
      <c r="R50"/>
      <c r="S50"/>
      <c r="T50"/>
      <c r="U50"/>
    </row>
    <row r="51" spans="1:21" ht="12.75">
      <c r="A51" s="162"/>
      <c r="B51" t="s">
        <v>247</v>
      </c>
      <c r="C51" s="33">
        <v>143286.721</v>
      </c>
      <c r="D51" s="81">
        <f t="shared" si="2"/>
        <v>0.10686733938853153</v>
      </c>
      <c r="E51"/>
      <c r="F51"/>
      <c r="G51"/>
      <c r="H51"/>
      <c r="I51"/>
      <c r="J51"/>
      <c r="K51"/>
      <c r="L51"/>
      <c r="M51"/>
      <c r="N51"/>
      <c r="O51"/>
      <c r="P51"/>
      <c r="Q51"/>
      <c r="R51"/>
      <c r="S51"/>
      <c r="T51"/>
      <c r="U51"/>
    </row>
    <row r="52" spans="1:21" ht="12.75">
      <c r="A52" s="162"/>
      <c r="B52" s="5" t="s">
        <v>244</v>
      </c>
      <c r="C52" s="33">
        <v>82950.769</v>
      </c>
      <c r="D52" s="81">
        <f t="shared" si="2"/>
        <v>0.06186705872948744</v>
      </c>
      <c r="E52"/>
      <c r="F52" s="63"/>
      <c r="G52"/>
      <c r="H52" s="63"/>
      <c r="I52" s="63"/>
      <c r="J52"/>
      <c r="K52" s="63"/>
      <c r="L52"/>
      <c r="M52" s="63"/>
      <c r="N52" s="63"/>
      <c r="O52"/>
      <c r="P52" s="63"/>
      <c r="Q52"/>
      <c r="R52" s="63"/>
      <c r="S52" s="63"/>
      <c r="T52"/>
      <c r="U52" s="63"/>
    </row>
    <row r="53" spans="1:21" ht="12.75">
      <c r="A53" s="162"/>
      <c r="B53" s="5" t="s">
        <v>248</v>
      </c>
      <c r="C53" s="33">
        <v>53253.248</v>
      </c>
      <c r="D53" s="81">
        <f t="shared" si="2"/>
        <v>0.03971779720995666</v>
      </c>
      <c r="E53" s="1"/>
      <c r="F53" s="1"/>
      <c r="G53" s="1"/>
      <c r="H53" s="1"/>
      <c r="I53" s="1"/>
      <c r="J53" s="1"/>
      <c r="K53" s="1"/>
      <c r="L53" s="1"/>
      <c r="M53" s="1"/>
      <c r="N53" s="1"/>
      <c r="O53" s="1"/>
      <c r="P53" s="1"/>
      <c r="Q53" s="1"/>
      <c r="R53" s="1"/>
      <c r="S53" s="1"/>
      <c r="T53" s="1"/>
      <c r="U53" s="1"/>
    </row>
    <row r="54" spans="1:21" ht="12.75">
      <c r="A54" s="162"/>
      <c r="B54" t="s">
        <v>239</v>
      </c>
      <c r="C54" s="33">
        <f>+C55-(C49+C50+C51+C52+C53)</f>
        <v>123263.11199999996</v>
      </c>
      <c r="D54" s="81">
        <f t="shared" si="2"/>
        <v>0.09193315844104334</v>
      </c>
      <c r="E54" s="33"/>
      <c r="F54" s="1"/>
      <c r="G54" s="1"/>
      <c r="H54" s="1"/>
      <c r="I54" s="1"/>
      <c r="J54" s="1"/>
      <c r="K54" s="1"/>
      <c r="L54" s="1"/>
      <c r="M54" s="1"/>
      <c r="N54" s="1"/>
      <c r="O54" s="1"/>
      <c r="P54" s="1"/>
      <c r="Q54" s="1"/>
      <c r="R54" s="1"/>
      <c r="S54" s="1"/>
      <c r="T54" s="1"/>
      <c r="U54" s="1"/>
    </row>
    <row r="55" spans="1:21" s="54" customFormat="1" ht="12.75">
      <c r="A55" s="163"/>
      <c r="B55" s="51" t="s">
        <v>242</v>
      </c>
      <c r="C55" s="52">
        <v>1340790.571</v>
      </c>
      <c r="D55" s="80">
        <f>SUM(D49:D54)</f>
        <v>0.9999999999999999</v>
      </c>
      <c r="E55"/>
      <c r="F55" s="63"/>
      <c r="G55"/>
      <c r="H55" s="63"/>
      <c r="I55" s="63"/>
      <c r="J55"/>
      <c r="K55" s="63"/>
      <c r="L55"/>
      <c r="M55" s="63"/>
      <c r="N55" s="63"/>
      <c r="O55"/>
      <c r="P55" s="63"/>
      <c r="Q55"/>
      <c r="R55" s="63"/>
      <c r="S55" s="63"/>
      <c r="T55"/>
      <c r="U55" s="63"/>
    </row>
    <row r="56" spans="1:21" s="95" customFormat="1" ht="15.75" customHeight="1">
      <c r="A56" s="159" t="s">
        <v>260</v>
      </c>
      <c r="B56" s="159"/>
      <c r="C56" s="159"/>
      <c r="D56" s="159"/>
      <c r="E56" s="68"/>
      <c r="F56" s="68"/>
      <c r="G56" s="68"/>
      <c r="H56" s="68"/>
      <c r="I56" s="68"/>
      <c r="J56" s="68"/>
      <c r="K56" s="68"/>
      <c r="L56" s="68"/>
      <c r="M56" s="68"/>
      <c r="N56" s="68"/>
      <c r="O56" s="68"/>
      <c r="P56" s="68"/>
      <c r="Q56" s="68"/>
      <c r="R56" s="68"/>
      <c r="S56" s="68"/>
      <c r="T56" s="68"/>
      <c r="U56" s="68"/>
    </row>
    <row r="57" spans="1:21" s="95" customFormat="1" ht="15.75" customHeight="1">
      <c r="A57" s="160" t="s">
        <v>259</v>
      </c>
      <c r="B57" s="160"/>
      <c r="C57" s="160"/>
      <c r="D57" s="160"/>
      <c r="E57" s="68"/>
      <c r="F57" s="68"/>
      <c r="G57" s="68"/>
      <c r="H57" s="68"/>
      <c r="I57" s="68"/>
      <c r="J57" s="68"/>
      <c r="K57" s="68"/>
      <c r="L57" s="68"/>
      <c r="M57" s="68"/>
      <c r="N57" s="68"/>
      <c r="O57" s="68"/>
      <c r="P57" s="68"/>
      <c r="Q57" s="68"/>
      <c r="R57" s="68"/>
      <c r="S57" s="68"/>
      <c r="T57" s="68"/>
      <c r="U57" s="68"/>
    </row>
    <row r="58" spans="1:21" s="95" customFormat="1" ht="15.75" customHeight="1">
      <c r="A58" s="160" t="s">
        <v>32</v>
      </c>
      <c r="B58" s="160"/>
      <c r="C58" s="160"/>
      <c r="D58" s="160"/>
      <c r="E58" s="68"/>
      <c r="F58" s="68"/>
      <c r="G58" s="68"/>
      <c r="H58" s="68"/>
      <c r="I58" s="68"/>
      <c r="J58" s="68"/>
      <c r="K58" s="68"/>
      <c r="L58" s="68"/>
      <c r="M58" s="68"/>
      <c r="N58" s="68"/>
      <c r="O58" s="68"/>
      <c r="P58" s="68"/>
      <c r="Q58" s="68"/>
      <c r="R58" s="68"/>
      <c r="S58" s="68"/>
      <c r="T58" s="68"/>
      <c r="U58" s="68"/>
    </row>
    <row r="59" spans="1:21" s="95" customFormat="1" ht="15.75" customHeight="1">
      <c r="A59" s="161"/>
      <c r="B59" s="161"/>
      <c r="C59" s="161"/>
      <c r="D59" s="161"/>
      <c r="E59" s="68"/>
      <c r="F59" s="97"/>
      <c r="G59" s="68"/>
      <c r="H59" s="97"/>
      <c r="I59" s="97"/>
      <c r="J59" s="68"/>
      <c r="K59" s="97"/>
      <c r="L59" s="68"/>
      <c r="M59" s="97"/>
      <c r="N59" s="97"/>
      <c r="O59" s="68"/>
      <c r="P59" s="97"/>
      <c r="Q59" s="68"/>
      <c r="R59" s="97"/>
      <c r="S59" s="97"/>
      <c r="T59" s="68"/>
      <c r="U59" s="97"/>
    </row>
    <row r="60" spans="1:21" s="5" customFormat="1" ht="12.75">
      <c r="A60" s="23" t="s">
        <v>33</v>
      </c>
      <c r="B60" s="1" t="s">
        <v>246</v>
      </c>
      <c r="C60" s="25">
        <f>+C5</f>
        <v>2009</v>
      </c>
      <c r="D60" s="27" t="s">
        <v>35</v>
      </c>
      <c r="E60" s="1"/>
      <c r="F60" s="1"/>
      <c r="G60" s="1"/>
      <c r="H60" s="1"/>
      <c r="I60" s="1"/>
      <c r="J60" s="1"/>
      <c r="K60" s="1"/>
      <c r="L60" s="1"/>
      <c r="M60" s="1"/>
      <c r="N60" s="1"/>
      <c r="O60" s="1"/>
      <c r="P60" s="1"/>
      <c r="Q60" s="1"/>
      <c r="R60" s="1"/>
      <c r="S60" s="1"/>
      <c r="T60" s="1"/>
      <c r="U60" s="1"/>
    </row>
    <row r="61" spans="1:21" s="5" customFormat="1" ht="12.75">
      <c r="A61" s="27"/>
      <c r="B61" s="27"/>
      <c r="C61" s="25" t="str">
        <f>+C6</f>
        <v>ene-ago</v>
      </c>
      <c r="D61" s="49">
        <v>2009</v>
      </c>
      <c r="E61"/>
      <c r="F61" s="63"/>
      <c r="G61"/>
      <c r="H61" s="63"/>
      <c r="I61" s="63"/>
      <c r="J61"/>
      <c r="K61" s="63"/>
      <c r="L61"/>
      <c r="M61" s="63"/>
      <c r="N61" s="63"/>
      <c r="O61"/>
      <c r="P61" s="63"/>
      <c r="Q61"/>
      <c r="R61" s="63"/>
      <c r="S61" s="63"/>
      <c r="T61"/>
      <c r="U61" s="63"/>
    </row>
    <row r="62" spans="1:21" ht="12.75">
      <c r="A62" s="164" t="s">
        <v>198</v>
      </c>
      <c r="B62" s="59" t="s">
        <v>243</v>
      </c>
      <c r="C62" s="60">
        <v>437253.299</v>
      </c>
      <c r="D62" s="82">
        <f aca="true" t="shared" si="3" ref="D62:D67">+C62/$C$68</f>
        <v>0.5619801278822691</v>
      </c>
      <c r="E62"/>
      <c r="F62"/>
      <c r="G62"/>
      <c r="H62"/>
      <c r="I62"/>
      <c r="J62"/>
      <c r="K62"/>
      <c r="L62"/>
      <c r="M62"/>
      <c r="N62"/>
      <c r="O62"/>
      <c r="P62"/>
      <c r="Q62"/>
      <c r="R62"/>
      <c r="S62"/>
      <c r="T62"/>
      <c r="U62"/>
    </row>
    <row r="63" spans="1:21" ht="12.75">
      <c r="A63" s="162"/>
      <c r="B63" s="2" t="s">
        <v>247</v>
      </c>
      <c r="C63" s="47">
        <v>162260.177</v>
      </c>
      <c r="D63" s="83">
        <f t="shared" si="3"/>
        <v>0.208545013220494</v>
      </c>
      <c r="E63"/>
      <c r="F63"/>
      <c r="G63"/>
      <c r="H63"/>
      <c r="I63"/>
      <c r="J63"/>
      <c r="K63"/>
      <c r="L63"/>
      <c r="M63"/>
      <c r="N63"/>
      <c r="O63"/>
      <c r="P63"/>
      <c r="Q63"/>
      <c r="R63"/>
      <c r="S63"/>
      <c r="T63"/>
      <c r="U63"/>
    </row>
    <row r="64" spans="1:21" ht="12.75">
      <c r="A64" s="162"/>
      <c r="B64" s="2" t="s">
        <v>251</v>
      </c>
      <c r="C64" s="47">
        <v>92713.116</v>
      </c>
      <c r="D64" s="83">
        <f t="shared" si="3"/>
        <v>0.11915960132308492</v>
      </c>
      <c r="E64" s="5"/>
      <c r="F64" s="5"/>
      <c r="G64" s="5"/>
      <c r="H64" s="5"/>
      <c r="I64" s="5"/>
      <c r="J64" s="5"/>
      <c r="K64" s="5"/>
      <c r="L64" s="5"/>
      <c r="M64" s="5"/>
      <c r="N64" s="5"/>
      <c r="O64" s="5"/>
      <c r="P64" s="5"/>
      <c r="Q64" s="5"/>
      <c r="R64" s="5"/>
      <c r="S64" s="5"/>
      <c r="T64" s="5"/>
      <c r="U64" s="5"/>
    </row>
    <row r="65" spans="1:21" ht="12.75">
      <c r="A65" s="162"/>
      <c r="B65" s="2" t="s">
        <v>263</v>
      </c>
      <c r="C65" s="47">
        <v>44546.011</v>
      </c>
      <c r="D65" s="83">
        <f t="shared" si="3"/>
        <v>0.05725279378263757</v>
      </c>
      <c r="E65" s="5"/>
      <c r="F65" s="5"/>
      <c r="G65" s="5"/>
      <c r="H65" s="5"/>
      <c r="I65" s="5"/>
      <c r="J65" s="5"/>
      <c r="K65" s="5"/>
      <c r="L65" s="5"/>
      <c r="M65" s="5"/>
      <c r="N65" s="5"/>
      <c r="O65" s="5"/>
      <c r="P65" s="5"/>
      <c r="Q65" s="5"/>
      <c r="R65" s="5"/>
      <c r="S65" s="5"/>
      <c r="T65" s="5"/>
      <c r="U65" s="5"/>
    </row>
    <row r="66" spans="1:21" ht="12.75">
      <c r="A66" s="162"/>
      <c r="B66" s="94" t="s">
        <v>250</v>
      </c>
      <c r="C66" s="47">
        <v>7016.067</v>
      </c>
      <c r="D66" s="83">
        <f t="shared" si="3"/>
        <v>0.009017405332122076</v>
      </c>
      <c r="E66"/>
      <c r="F66" s="63"/>
      <c r="G66"/>
      <c r="H66" s="63"/>
      <c r="I66" s="63"/>
      <c r="J66"/>
      <c r="K66" s="63"/>
      <c r="L66"/>
      <c r="M66" s="63"/>
      <c r="N66" s="63"/>
      <c r="O66"/>
      <c r="P66" s="63"/>
      <c r="Q66"/>
      <c r="R66" s="63"/>
      <c r="S66" s="63"/>
      <c r="T66"/>
      <c r="U66" s="63"/>
    </row>
    <row r="67" spans="1:21" ht="12.75">
      <c r="A67" s="162"/>
      <c r="B67" s="64" t="s">
        <v>239</v>
      </c>
      <c r="C67" s="33">
        <f>+C68-(C62+C63+C64+C65+C66)</f>
        <v>34269.62299999979</v>
      </c>
      <c r="D67" s="83">
        <f t="shared" si="3"/>
        <v>0.04404505845939205</v>
      </c>
      <c r="E67" s="33"/>
      <c r="F67" s="63"/>
      <c r="G67"/>
      <c r="H67" s="63"/>
      <c r="I67" s="63"/>
      <c r="J67"/>
      <c r="K67" s="63"/>
      <c r="L67"/>
      <c r="M67" s="63"/>
      <c r="N67" s="63"/>
      <c r="O67"/>
      <c r="P67" s="63"/>
      <c r="Q67"/>
      <c r="R67" s="63"/>
      <c r="S67" s="63"/>
      <c r="T67"/>
      <c r="U67" s="63"/>
    </row>
    <row r="68" spans="1:21" s="54" customFormat="1" ht="12.75">
      <c r="A68" s="163"/>
      <c r="B68" s="51" t="s">
        <v>242</v>
      </c>
      <c r="C68" s="52">
        <v>778058.293</v>
      </c>
      <c r="D68" s="80">
        <f>SUM(D62:D67)</f>
        <v>0.9999999999999998</v>
      </c>
      <c r="E68"/>
      <c r="F68"/>
      <c r="G68"/>
      <c r="H68"/>
      <c r="I68"/>
      <c r="J68"/>
      <c r="K68"/>
      <c r="L68"/>
      <c r="M68"/>
      <c r="N68"/>
      <c r="O68"/>
      <c r="P68"/>
      <c r="Q68"/>
      <c r="R68"/>
      <c r="S68"/>
      <c r="T68"/>
      <c r="U68"/>
    </row>
    <row r="69" spans="1:21" ht="12.75">
      <c r="A69" s="164" t="s">
        <v>221</v>
      </c>
      <c r="B69" t="s">
        <v>252</v>
      </c>
      <c r="C69" s="33">
        <v>1035920.134</v>
      </c>
      <c r="D69" s="81">
        <f aca="true" t="shared" si="4" ref="D69:D74">+C69/$C$75</f>
        <v>0.4736746033884837</v>
      </c>
      <c r="E69"/>
      <c r="F69"/>
      <c r="G69"/>
      <c r="H69"/>
      <c r="I69"/>
      <c r="J69"/>
      <c r="K69"/>
      <c r="L69"/>
      <c r="M69"/>
      <c r="N69"/>
      <c r="O69"/>
      <c r="P69"/>
      <c r="Q69"/>
      <c r="R69"/>
      <c r="S69"/>
      <c r="T69"/>
      <c r="U69"/>
    </row>
    <row r="70" spans="1:21" ht="12.75">
      <c r="A70" s="162"/>
      <c r="B70" t="s">
        <v>249</v>
      </c>
      <c r="C70" s="33">
        <v>601885.919</v>
      </c>
      <c r="D70" s="81">
        <f t="shared" si="4"/>
        <v>0.27521240741464154</v>
      </c>
      <c r="E70"/>
      <c r="F70"/>
      <c r="G70"/>
      <c r="H70"/>
      <c r="I70"/>
      <c r="J70"/>
      <c r="K70"/>
      <c r="L70"/>
      <c r="M70"/>
      <c r="N70"/>
      <c r="O70"/>
      <c r="P70"/>
      <c r="Q70"/>
      <c r="R70"/>
      <c r="S70"/>
      <c r="T70"/>
      <c r="U70"/>
    </row>
    <row r="71" spans="1:21" ht="12.75">
      <c r="A71" s="162"/>
      <c r="B71" t="s">
        <v>243</v>
      </c>
      <c r="C71" s="33">
        <v>141822.166</v>
      </c>
      <c r="D71" s="81">
        <f t="shared" si="4"/>
        <v>0.06484820212186908</v>
      </c>
      <c r="E71" s="5"/>
      <c r="F71" s="5"/>
      <c r="G71" s="5"/>
      <c r="H71" s="5"/>
      <c r="I71" s="5"/>
      <c r="J71" s="5"/>
      <c r="K71" s="5"/>
      <c r="L71" s="5"/>
      <c r="M71" s="5"/>
      <c r="N71" s="5"/>
      <c r="O71" s="5"/>
      <c r="P71" s="5"/>
      <c r="Q71" s="5"/>
      <c r="R71" s="5"/>
      <c r="S71" s="5"/>
      <c r="T71" s="5"/>
      <c r="U71" s="5"/>
    </row>
    <row r="72" spans="1:21" ht="12.75">
      <c r="A72" s="162"/>
      <c r="B72" t="s">
        <v>253</v>
      </c>
      <c r="C72" s="33">
        <v>27328.346</v>
      </c>
      <c r="D72" s="81">
        <f t="shared" si="4"/>
        <v>0.01249588943003714</v>
      </c>
      <c r="E72" s="5"/>
      <c r="F72" s="5"/>
      <c r="G72" s="5"/>
      <c r="H72" s="5"/>
      <c r="I72" s="5"/>
      <c r="J72" s="5"/>
      <c r="K72" s="5"/>
      <c r="L72" s="5"/>
      <c r="M72" s="5"/>
      <c r="N72" s="5"/>
      <c r="O72" s="5"/>
      <c r="P72" s="5"/>
      <c r="Q72" s="5"/>
      <c r="R72" s="5"/>
      <c r="S72" s="5"/>
      <c r="T72" s="5"/>
      <c r="U72" s="5"/>
    </row>
    <row r="73" spans="1:21" ht="12.75">
      <c r="A73" s="162"/>
      <c r="B73" s="5" t="s">
        <v>263</v>
      </c>
      <c r="C73" s="33">
        <v>11448.754</v>
      </c>
      <c r="D73" s="81">
        <f t="shared" si="4"/>
        <v>0.005234944116109164</v>
      </c>
      <c r="E73"/>
      <c r="F73" s="63"/>
      <c r="G73"/>
      <c r="H73" s="63"/>
      <c r="I73" s="63"/>
      <c r="J73"/>
      <c r="K73" s="63"/>
      <c r="L73"/>
      <c r="M73" s="63"/>
      <c r="N73" s="63"/>
      <c r="O73"/>
      <c r="P73" s="63"/>
      <c r="Q73"/>
      <c r="R73" s="63"/>
      <c r="S73" s="63"/>
      <c r="T73"/>
      <c r="U73" s="63"/>
    </row>
    <row r="74" spans="1:21" ht="12.75">
      <c r="A74" s="162"/>
      <c r="B74" t="s">
        <v>239</v>
      </c>
      <c r="C74" s="33">
        <f>+C75-(C69+C70+C71+C72+C73)</f>
        <v>368581.54200000037</v>
      </c>
      <c r="D74" s="81">
        <f t="shared" si="4"/>
        <v>0.16853395352885953</v>
      </c>
      <c r="E74" s="33"/>
      <c r="F74" s="63"/>
      <c r="G74"/>
      <c r="H74" s="63"/>
      <c r="I74" s="63"/>
      <c r="J74"/>
      <c r="K74" s="63"/>
      <c r="L74"/>
      <c r="M74" s="63"/>
      <c r="N74" s="63"/>
      <c r="O74"/>
      <c r="P74" s="63"/>
      <c r="Q74"/>
      <c r="R74" s="63"/>
      <c r="S74" s="63"/>
      <c r="T74"/>
      <c r="U74" s="63"/>
    </row>
    <row r="75" spans="1:21" s="54" customFormat="1" ht="12.75">
      <c r="A75" s="163"/>
      <c r="B75" s="51" t="s">
        <v>242</v>
      </c>
      <c r="C75" s="52">
        <v>2186986.861</v>
      </c>
      <c r="D75" s="80">
        <f>SUM(D69:D74)</f>
        <v>1</v>
      </c>
      <c r="E75"/>
      <c r="F75"/>
      <c r="G75"/>
      <c r="H75"/>
      <c r="I75"/>
      <c r="J75"/>
      <c r="K75"/>
      <c r="L75"/>
      <c r="M75"/>
      <c r="N75"/>
      <c r="O75"/>
      <c r="P75"/>
      <c r="Q75"/>
      <c r="R75"/>
      <c r="S75"/>
      <c r="T75"/>
      <c r="U75"/>
    </row>
    <row r="76" spans="1:21" ht="12.75">
      <c r="A76" s="164" t="s">
        <v>200</v>
      </c>
      <c r="B76" t="s">
        <v>252</v>
      </c>
      <c r="C76" s="33">
        <v>155030.259</v>
      </c>
      <c r="D76" s="81">
        <f aca="true" t="shared" si="5" ref="D76:D81">+C76/$C$82</f>
        <v>0.6676998647650542</v>
      </c>
      <c r="E76"/>
      <c r="F76"/>
      <c r="G76"/>
      <c r="H76"/>
      <c r="I76"/>
      <c r="J76"/>
      <c r="K76"/>
      <c r="L76"/>
      <c r="M76"/>
      <c r="N76"/>
      <c r="O76"/>
      <c r="P76"/>
      <c r="Q76"/>
      <c r="R76"/>
      <c r="S76"/>
      <c r="T76"/>
      <c r="U76"/>
    </row>
    <row r="77" spans="1:21" ht="12.75">
      <c r="A77" s="162"/>
      <c r="B77" s="5" t="s">
        <v>243</v>
      </c>
      <c r="C77" s="33">
        <v>30120.534</v>
      </c>
      <c r="D77" s="81">
        <f t="shared" si="5"/>
        <v>0.12972613609870326</v>
      </c>
      <c r="E77"/>
      <c r="F77"/>
      <c r="G77"/>
      <c r="H77"/>
      <c r="I77"/>
      <c r="J77"/>
      <c r="K77"/>
      <c r="L77"/>
      <c r="M77"/>
      <c r="N77"/>
      <c r="O77"/>
      <c r="P77"/>
      <c r="Q77"/>
      <c r="R77"/>
      <c r="S77"/>
      <c r="T77"/>
      <c r="U77"/>
    </row>
    <row r="78" spans="1:21" ht="12.75">
      <c r="A78" s="162"/>
      <c r="B78" s="5" t="s">
        <v>400</v>
      </c>
      <c r="C78" s="33">
        <v>12082.181</v>
      </c>
      <c r="D78" s="81">
        <f t="shared" si="5"/>
        <v>0.05203674864380448</v>
      </c>
      <c r="E78"/>
      <c r="F78"/>
      <c r="G78"/>
      <c r="H78"/>
      <c r="I78"/>
      <c r="J78"/>
      <c r="K78"/>
      <c r="L78"/>
      <c r="M78"/>
      <c r="N78"/>
      <c r="O78"/>
      <c r="P78"/>
      <c r="Q78"/>
      <c r="R78"/>
      <c r="S78"/>
      <c r="T78"/>
      <c r="U78"/>
    </row>
    <row r="79" spans="1:21" ht="12.75">
      <c r="A79" s="162"/>
      <c r="B79" s="5" t="s">
        <v>253</v>
      </c>
      <c r="C79" s="33">
        <v>8577.842</v>
      </c>
      <c r="D79" s="81">
        <f t="shared" si="5"/>
        <v>0.03694391004904405</v>
      </c>
      <c r="E79"/>
      <c r="F79" s="63"/>
      <c r="G79"/>
      <c r="H79" s="63"/>
      <c r="I79" s="63"/>
      <c r="J79"/>
      <c r="K79" s="63"/>
      <c r="L79"/>
      <c r="M79" s="63"/>
      <c r="N79" s="63"/>
      <c r="O79"/>
      <c r="P79" s="63"/>
      <c r="Q79"/>
      <c r="R79" s="63"/>
      <c r="S79" s="63"/>
      <c r="T79"/>
      <c r="U79" s="63"/>
    </row>
    <row r="80" spans="1:21" ht="12.75">
      <c r="A80" s="162"/>
      <c r="B80" s="5" t="s">
        <v>245</v>
      </c>
      <c r="C80" s="33">
        <v>7089.886</v>
      </c>
      <c r="D80" s="81">
        <f t="shared" si="5"/>
        <v>0.03053543194686691</v>
      </c>
      <c r="E80" s="1"/>
      <c r="F80" s="1"/>
      <c r="G80" s="1"/>
      <c r="H80" s="1"/>
      <c r="I80" s="1"/>
      <c r="J80" s="1"/>
      <c r="K80" s="1"/>
      <c r="L80" s="1"/>
      <c r="M80" s="1"/>
      <c r="N80" s="1"/>
      <c r="O80" s="1"/>
      <c r="P80" s="1"/>
      <c r="Q80" s="1"/>
      <c r="R80" s="1"/>
      <c r="S80" s="1"/>
      <c r="T80" s="1"/>
      <c r="U80" s="1"/>
    </row>
    <row r="81" spans="1:21" ht="12.75">
      <c r="A81" s="162"/>
      <c r="B81" t="s">
        <v>239</v>
      </c>
      <c r="C81" s="33">
        <f>+C82-(C76+C77+C78+C79+C80)</f>
        <v>19284.84599999999</v>
      </c>
      <c r="D81" s="81">
        <f t="shared" si="5"/>
        <v>0.08305790849652706</v>
      </c>
      <c r="E81" s="33"/>
      <c r="F81" s="1"/>
      <c r="G81" s="1"/>
      <c r="H81" s="1"/>
      <c r="I81" s="1"/>
      <c r="J81" s="1"/>
      <c r="K81" s="1"/>
      <c r="L81" s="1"/>
      <c r="M81" s="1"/>
      <c r="N81" s="1"/>
      <c r="O81" s="1"/>
      <c r="P81" s="1"/>
      <c r="Q81" s="1"/>
      <c r="R81" s="1"/>
      <c r="S81" s="1"/>
      <c r="T81" s="1"/>
      <c r="U81" s="1"/>
    </row>
    <row r="82" spans="1:21" s="54" customFormat="1" ht="12.75">
      <c r="A82" s="163"/>
      <c r="B82" s="51" t="s">
        <v>242</v>
      </c>
      <c r="C82" s="52">
        <v>232185.548</v>
      </c>
      <c r="D82" s="80">
        <f>SUM(D76:D81)</f>
        <v>1</v>
      </c>
      <c r="E82"/>
      <c r="F82" s="63"/>
      <c r="G82"/>
      <c r="H82" s="63"/>
      <c r="I82" s="63"/>
      <c r="J82"/>
      <c r="K82" s="63"/>
      <c r="L82"/>
      <c r="M82" s="63"/>
      <c r="N82" s="63"/>
      <c r="O82"/>
      <c r="P82" s="63"/>
      <c r="Q82"/>
      <c r="R82" s="63"/>
      <c r="S82" s="63"/>
      <c r="T82"/>
      <c r="U82" s="63"/>
    </row>
    <row r="83" spans="1:21" ht="12.75">
      <c r="A83" s="164" t="s">
        <v>201</v>
      </c>
      <c r="B83" t="s">
        <v>249</v>
      </c>
      <c r="C83" s="33">
        <v>6937.65</v>
      </c>
      <c r="D83" s="81">
        <f>+C83/$C$88</f>
        <v>0.6648561248911575</v>
      </c>
      <c r="E83"/>
      <c r="F83"/>
      <c r="G83"/>
      <c r="H83"/>
      <c r="I83"/>
      <c r="J83"/>
      <c r="K83"/>
      <c r="L83"/>
      <c r="M83"/>
      <c r="N83"/>
      <c r="O83"/>
      <c r="P83"/>
      <c r="Q83"/>
      <c r="R83"/>
      <c r="S83"/>
      <c r="T83"/>
      <c r="U83"/>
    </row>
    <row r="84" spans="1:21" ht="12.75">
      <c r="A84" s="162"/>
      <c r="B84" s="5" t="s">
        <v>255</v>
      </c>
      <c r="C84" s="33">
        <v>212.237</v>
      </c>
      <c r="D84" s="81">
        <f>+C84/$C$88</f>
        <v>0.02033931797921841</v>
      </c>
      <c r="E84"/>
      <c r="F84"/>
      <c r="G84"/>
      <c r="H84"/>
      <c r="I84"/>
      <c r="J84"/>
      <c r="K84"/>
      <c r="L84"/>
      <c r="M84"/>
      <c r="N84"/>
      <c r="O84"/>
      <c r="P84"/>
      <c r="Q84"/>
      <c r="R84"/>
      <c r="S84"/>
      <c r="T84"/>
      <c r="U84"/>
    </row>
    <row r="85" spans="1:21" ht="12.75">
      <c r="A85" s="162"/>
      <c r="B85" s="5" t="s">
        <v>252</v>
      </c>
      <c r="C85" s="33">
        <v>190.247</v>
      </c>
      <c r="D85" s="81">
        <f>+C85/$C$88</f>
        <v>0.0182319493188858</v>
      </c>
      <c r="E85" s="5"/>
      <c r="F85" s="5"/>
      <c r="G85" s="5"/>
      <c r="H85" s="5"/>
      <c r="I85" s="5"/>
      <c r="J85" s="5"/>
      <c r="K85" s="5"/>
      <c r="L85" s="5"/>
      <c r="M85" s="5"/>
      <c r="N85" s="5"/>
      <c r="O85" s="5"/>
      <c r="P85" s="5"/>
      <c r="Q85" s="5"/>
      <c r="R85" s="5"/>
      <c r="S85" s="5"/>
      <c r="T85" s="5"/>
      <c r="U85" s="5"/>
    </row>
    <row r="86" spans="1:21" ht="12.75">
      <c r="A86" s="162"/>
      <c r="B86" s="5" t="s">
        <v>243</v>
      </c>
      <c r="C86" s="33">
        <v>138.351</v>
      </c>
      <c r="D86" s="81">
        <f>+C86/$C$88</f>
        <v>0.013258597613718845</v>
      </c>
      <c r="E86" s="5"/>
      <c r="F86" s="5"/>
      <c r="G86" s="5"/>
      <c r="H86" s="5"/>
      <c r="I86" s="5"/>
      <c r="J86" s="5"/>
      <c r="K86" s="5"/>
      <c r="L86" s="5"/>
      <c r="M86" s="5"/>
      <c r="N86" s="5"/>
      <c r="O86" s="5"/>
      <c r="P86" s="5"/>
      <c r="Q86" s="5"/>
      <c r="R86" s="5"/>
      <c r="S86" s="5"/>
      <c r="T86" s="5"/>
      <c r="U86" s="5"/>
    </row>
    <row r="87" spans="1:21" ht="12.75">
      <c r="A87" s="162"/>
      <c r="B87" t="s">
        <v>239</v>
      </c>
      <c r="C87" s="33">
        <f>+C88-(C83+C84+C85+C86)</f>
        <v>2956.3290000000006</v>
      </c>
      <c r="D87" s="81">
        <f>+C87/$C$88</f>
        <v>0.28331401019701935</v>
      </c>
      <c r="E87" s="33"/>
      <c r="F87" s="63"/>
      <c r="G87"/>
      <c r="H87" s="63"/>
      <c r="I87" s="63"/>
      <c r="J87"/>
      <c r="K87" s="63"/>
      <c r="L87"/>
      <c r="M87" s="63"/>
      <c r="N87" s="63"/>
      <c r="O87"/>
      <c r="P87" s="63"/>
      <c r="Q87"/>
      <c r="R87" s="63"/>
      <c r="S87" s="63"/>
      <c r="T87"/>
      <c r="U87" s="63"/>
    </row>
    <row r="88" spans="1:21" s="54" customFormat="1" ht="12.75">
      <c r="A88" s="163"/>
      <c r="B88" s="51" t="s">
        <v>242</v>
      </c>
      <c r="C88" s="52">
        <v>10434.814</v>
      </c>
      <c r="D88" s="80">
        <f>SUM(D83:D87)</f>
        <v>1</v>
      </c>
      <c r="E88" s="33"/>
      <c r="F88"/>
      <c r="G88"/>
      <c r="H88"/>
      <c r="I88"/>
      <c r="J88"/>
      <c r="K88"/>
      <c r="L88"/>
      <c r="M88"/>
      <c r="N88"/>
      <c r="O88"/>
      <c r="P88"/>
      <c r="Q88"/>
      <c r="R88"/>
      <c r="S88"/>
      <c r="T88"/>
      <c r="U88"/>
    </row>
    <row r="89" spans="1:21" ht="12.75">
      <c r="A89" s="169" t="s">
        <v>223</v>
      </c>
      <c r="B89" t="s">
        <v>249</v>
      </c>
      <c r="C89" s="33">
        <v>65399.417</v>
      </c>
      <c r="D89" s="81">
        <f aca="true" t="shared" si="6" ref="D89:D94">+C89/$C$95</f>
        <v>0.2953238341409714</v>
      </c>
      <c r="E89"/>
      <c r="F89"/>
      <c r="G89"/>
      <c r="H89"/>
      <c r="I89"/>
      <c r="J89"/>
      <c r="K89"/>
      <c r="L89"/>
      <c r="M89"/>
      <c r="N89"/>
      <c r="O89"/>
      <c r="P89"/>
      <c r="Q89"/>
      <c r="R89"/>
      <c r="S89"/>
      <c r="T89"/>
      <c r="U89"/>
    </row>
    <row r="90" spans="1:21" ht="12.75">
      <c r="A90" s="170"/>
      <c r="B90" s="5" t="s">
        <v>253</v>
      </c>
      <c r="C90" s="33">
        <v>49499.707</v>
      </c>
      <c r="D90" s="81">
        <f t="shared" si="6"/>
        <v>0.22352558983965687</v>
      </c>
      <c r="E90"/>
      <c r="F90"/>
      <c r="G90"/>
      <c r="H90"/>
      <c r="I90"/>
      <c r="J90"/>
      <c r="K90"/>
      <c r="L90"/>
      <c r="M90"/>
      <c r="N90"/>
      <c r="O90"/>
      <c r="P90"/>
      <c r="Q90"/>
      <c r="R90"/>
      <c r="S90"/>
      <c r="T90"/>
      <c r="U90"/>
    </row>
    <row r="91" spans="1:21" ht="12.75">
      <c r="A91" s="170"/>
      <c r="B91" s="5" t="s">
        <v>243</v>
      </c>
      <c r="C91" s="33">
        <v>25864.851</v>
      </c>
      <c r="D91" s="81">
        <f t="shared" si="6"/>
        <v>0.11679778379071695</v>
      </c>
      <c r="E91"/>
      <c r="F91"/>
      <c r="G91"/>
      <c r="H91"/>
      <c r="I91"/>
      <c r="J91"/>
      <c r="K91"/>
      <c r="L91"/>
      <c r="M91"/>
      <c r="N91"/>
      <c r="O91"/>
      <c r="P91"/>
      <c r="Q91"/>
      <c r="R91"/>
      <c r="S91"/>
      <c r="T91"/>
      <c r="U91"/>
    </row>
    <row r="92" spans="1:21" ht="12.75">
      <c r="A92" s="170"/>
      <c r="B92" s="5" t="s">
        <v>255</v>
      </c>
      <c r="C92" s="33">
        <v>16399.129</v>
      </c>
      <c r="D92" s="81">
        <f t="shared" si="6"/>
        <v>0.07405346828783496</v>
      </c>
      <c r="E92"/>
      <c r="F92" s="63"/>
      <c r="G92"/>
      <c r="H92" s="63"/>
      <c r="I92" s="63"/>
      <c r="J92"/>
      <c r="K92" s="63"/>
      <c r="L92"/>
      <c r="M92" s="63"/>
      <c r="N92" s="63"/>
      <c r="O92"/>
      <c r="P92" s="63"/>
      <c r="Q92"/>
      <c r="R92" s="63"/>
      <c r="S92" s="63"/>
      <c r="T92"/>
      <c r="U92" s="63"/>
    </row>
    <row r="93" spans="1:21" ht="12.75">
      <c r="A93" s="170"/>
      <c r="B93" s="5" t="s">
        <v>248</v>
      </c>
      <c r="C93" s="33">
        <v>11076.036</v>
      </c>
      <c r="D93" s="81">
        <f t="shared" si="6"/>
        <v>0.0500160027206883</v>
      </c>
      <c r="E93" s="1"/>
      <c r="F93" s="1"/>
      <c r="G93" s="1"/>
      <c r="H93" s="1"/>
      <c r="I93" s="1"/>
      <c r="J93" s="1"/>
      <c r="K93" s="1"/>
      <c r="L93" s="1"/>
      <c r="M93" s="1"/>
      <c r="N93" s="1"/>
      <c r="O93" s="1"/>
      <c r="P93" s="1"/>
      <c r="Q93" s="1"/>
      <c r="R93" s="1"/>
      <c r="S93" s="1"/>
      <c r="T93" s="1"/>
      <c r="U93" s="1"/>
    </row>
    <row r="94" spans="1:21" ht="12.75">
      <c r="A94" s="170"/>
      <c r="B94" t="s">
        <v>239</v>
      </c>
      <c r="C94" s="33">
        <f>+C95-(C89+C90+C91+C92+C93)</f>
        <v>53210.70400000003</v>
      </c>
      <c r="D94" s="81">
        <f t="shared" si="6"/>
        <v>0.24028332122013157</v>
      </c>
      <c r="E94" s="33"/>
      <c r="F94" s="1"/>
      <c r="G94" s="1"/>
      <c r="H94" s="1"/>
      <c r="I94" s="1"/>
      <c r="J94" s="1"/>
      <c r="K94" s="1"/>
      <c r="L94" s="1"/>
      <c r="M94" s="1"/>
      <c r="N94" s="1"/>
      <c r="O94" s="1"/>
      <c r="P94" s="1"/>
      <c r="Q94" s="1"/>
      <c r="R94" s="1"/>
      <c r="S94" s="1"/>
      <c r="T94" s="1"/>
      <c r="U94" s="1"/>
    </row>
    <row r="95" spans="1:21" s="54" customFormat="1" ht="12.75">
      <c r="A95" s="171"/>
      <c r="B95" s="51" t="s">
        <v>242</v>
      </c>
      <c r="C95" s="52">
        <v>221449.844</v>
      </c>
      <c r="D95" s="80">
        <f>SUM(D89:D94)</f>
        <v>1</v>
      </c>
      <c r="E95" s="33"/>
      <c r="F95" s="63"/>
      <c r="G95"/>
      <c r="H95" s="63"/>
      <c r="I95" s="63"/>
      <c r="J95"/>
      <c r="K95" s="63"/>
      <c r="L95"/>
      <c r="M95" s="63"/>
      <c r="N95" s="63"/>
      <c r="O95"/>
      <c r="P95" s="63"/>
      <c r="Q95"/>
      <c r="R95" s="63"/>
      <c r="S95" s="63"/>
      <c r="T95"/>
      <c r="U95" s="63"/>
    </row>
    <row r="96" spans="1:21" ht="12.75">
      <c r="A96" s="166" t="s">
        <v>224</v>
      </c>
      <c r="B96" s="5" t="s">
        <v>254</v>
      </c>
      <c r="C96" s="33">
        <v>1046.287</v>
      </c>
      <c r="D96" s="81">
        <f>+C96/$C$101</f>
        <v>0.4147168233319262</v>
      </c>
      <c r="E96"/>
      <c r="F96"/>
      <c r="G96"/>
      <c r="H96"/>
      <c r="I96"/>
      <c r="J96"/>
      <c r="K96"/>
      <c r="L96"/>
      <c r="M96"/>
      <c r="N96"/>
      <c r="O96"/>
      <c r="P96"/>
      <c r="Q96"/>
      <c r="R96"/>
      <c r="S96"/>
      <c r="T96"/>
      <c r="U96"/>
    </row>
    <row r="97" spans="1:21" ht="12.75">
      <c r="A97" s="167"/>
      <c r="B97" s="5" t="s">
        <v>243</v>
      </c>
      <c r="C97" s="33">
        <v>766.987</v>
      </c>
      <c r="D97" s="81">
        <f>+C97/$C$101</f>
        <v>0.3040106702815614</v>
      </c>
      <c r="E97"/>
      <c r="F97"/>
      <c r="G97"/>
      <c r="H97"/>
      <c r="I97"/>
      <c r="J97"/>
      <c r="K97"/>
      <c r="L97"/>
      <c r="M97"/>
      <c r="N97"/>
      <c r="O97"/>
      <c r="P97"/>
      <c r="Q97"/>
      <c r="R97"/>
      <c r="S97"/>
      <c r="T97"/>
      <c r="U97"/>
    </row>
    <row r="98" spans="1:21" ht="12.75">
      <c r="A98" s="167"/>
      <c r="B98" t="s">
        <v>249</v>
      </c>
      <c r="C98" s="33">
        <v>274.093</v>
      </c>
      <c r="D98" s="81">
        <f>+C98/$C$101</f>
        <v>0.10864225423570938</v>
      </c>
      <c r="E98" s="5"/>
      <c r="F98" s="5"/>
      <c r="G98" s="5"/>
      <c r="H98" s="5"/>
      <c r="I98" s="5"/>
      <c r="J98" s="5"/>
      <c r="K98" s="5"/>
      <c r="L98" s="5"/>
      <c r="M98" s="5"/>
      <c r="N98" s="5"/>
      <c r="O98" s="5"/>
      <c r="P98" s="5"/>
      <c r="Q98" s="5"/>
      <c r="R98" s="5"/>
      <c r="S98" s="5"/>
      <c r="T98" s="5"/>
      <c r="U98" s="5"/>
    </row>
    <row r="99" spans="1:21" ht="12.75">
      <c r="A99" s="167"/>
      <c r="B99" s="5" t="s">
        <v>432</v>
      </c>
      <c r="C99" s="33">
        <v>236.287</v>
      </c>
      <c r="D99" s="81">
        <f>+C99/$C$101</f>
        <v>0.09365708838457408</v>
      </c>
      <c r="E99" s="5"/>
      <c r="F99" s="5"/>
      <c r="G99" s="5"/>
      <c r="H99" s="5"/>
      <c r="I99" s="5"/>
      <c r="J99" s="5"/>
      <c r="K99" s="5"/>
      <c r="L99" s="5"/>
      <c r="M99" s="5"/>
      <c r="N99" s="5"/>
      <c r="O99" s="5"/>
      <c r="P99" s="5"/>
      <c r="Q99" s="5"/>
      <c r="R99" s="5"/>
      <c r="S99" s="5"/>
      <c r="T99" s="5"/>
      <c r="U99" s="5"/>
    </row>
    <row r="100" spans="1:21" ht="12.75">
      <c r="A100" s="167"/>
      <c r="B100" t="s">
        <v>239</v>
      </c>
      <c r="C100" s="33">
        <f>+C101-(C96+C97+C98+C99)</f>
        <v>199.24100000000044</v>
      </c>
      <c r="D100" s="81">
        <f>+C100/$C$101</f>
        <v>0.07897316376622905</v>
      </c>
      <c r="E100" s="33"/>
      <c r="F100" s="63"/>
      <c r="G100"/>
      <c r="H100" s="63"/>
      <c r="I100" s="63"/>
      <c r="J100"/>
      <c r="K100" s="63"/>
      <c r="L100"/>
      <c r="M100" s="63"/>
      <c r="N100" s="63"/>
      <c r="O100"/>
      <c r="P100" s="63"/>
      <c r="Q100"/>
      <c r="R100" s="63"/>
      <c r="S100" s="63"/>
      <c r="T100"/>
      <c r="U100" s="63"/>
    </row>
    <row r="101" spans="1:21" s="54" customFormat="1" ht="12.75">
      <c r="A101" s="168"/>
      <c r="B101" s="51" t="s">
        <v>242</v>
      </c>
      <c r="C101" s="52">
        <v>2522.895</v>
      </c>
      <c r="D101" s="80">
        <f>SUM(D96:D100)</f>
        <v>1.0000000000000002</v>
      </c>
      <c r="E101" s="33"/>
      <c r="F101"/>
      <c r="G101"/>
      <c r="H101"/>
      <c r="I101"/>
      <c r="J101"/>
      <c r="K101"/>
      <c r="L101"/>
      <c r="M101"/>
      <c r="N101"/>
      <c r="O101"/>
      <c r="P101"/>
      <c r="Q101"/>
      <c r="R101"/>
      <c r="S101"/>
      <c r="T101"/>
      <c r="U101"/>
    </row>
    <row r="102" spans="1:21" ht="12.75">
      <c r="A102" s="164" t="s">
        <v>204</v>
      </c>
      <c r="B102" t="s">
        <v>254</v>
      </c>
      <c r="C102" s="33">
        <v>33277.573</v>
      </c>
      <c r="D102" s="81">
        <f aca="true" t="shared" si="7" ref="D102:D107">+C102/$C$108</f>
        <v>0.8691470086821529</v>
      </c>
      <c r="E102"/>
      <c r="F102"/>
      <c r="G102"/>
      <c r="H102"/>
      <c r="I102"/>
      <c r="J102"/>
      <c r="K102"/>
      <c r="L102"/>
      <c r="M102"/>
      <c r="N102"/>
      <c r="O102"/>
      <c r="P102"/>
      <c r="Q102"/>
      <c r="R102"/>
      <c r="S102"/>
      <c r="T102"/>
      <c r="U102"/>
    </row>
    <row r="103" spans="1:21" ht="12.75">
      <c r="A103" s="162"/>
      <c r="B103" t="s">
        <v>249</v>
      </c>
      <c r="C103" s="33">
        <v>1109.078</v>
      </c>
      <c r="D103" s="81">
        <f t="shared" si="7"/>
        <v>0.02896701108867479</v>
      </c>
      <c r="E103"/>
      <c r="F103"/>
      <c r="G103"/>
      <c r="H103"/>
      <c r="I103"/>
      <c r="J103"/>
      <c r="K103"/>
      <c r="L103"/>
      <c r="M103"/>
      <c r="N103"/>
      <c r="O103"/>
      <c r="P103"/>
      <c r="Q103"/>
      <c r="R103"/>
      <c r="S103"/>
      <c r="T103"/>
      <c r="U103"/>
    </row>
    <row r="104" spans="1:21" ht="12.75">
      <c r="A104" s="162"/>
      <c r="B104" s="5" t="s">
        <v>245</v>
      </c>
      <c r="C104" s="33">
        <v>683.15</v>
      </c>
      <c r="D104" s="81">
        <f t="shared" si="7"/>
        <v>0.017842580616717837</v>
      </c>
      <c r="E104"/>
      <c r="F104" s="63"/>
      <c r="G104"/>
      <c r="H104" s="63"/>
      <c r="I104" s="63"/>
      <c r="J104"/>
      <c r="K104" s="63"/>
      <c r="L104"/>
      <c r="M104" s="63"/>
      <c r="N104" s="63"/>
      <c r="O104"/>
      <c r="P104" s="63"/>
      <c r="Q104"/>
      <c r="R104" s="63"/>
      <c r="S104" s="63"/>
      <c r="T104"/>
      <c r="U104" s="63"/>
    </row>
    <row r="105" spans="1:21" ht="12.75">
      <c r="A105" s="162"/>
      <c r="B105" s="5" t="s">
        <v>247</v>
      </c>
      <c r="C105" s="33">
        <v>414.33</v>
      </c>
      <c r="D105" s="81">
        <f t="shared" si="7"/>
        <v>0.01082151273794145</v>
      </c>
      <c r="E105"/>
      <c r="F105" s="63"/>
      <c r="G105"/>
      <c r="H105" s="63"/>
      <c r="I105" s="63"/>
      <c r="J105"/>
      <c r="K105" s="63"/>
      <c r="L105"/>
      <c r="M105" s="63"/>
      <c r="N105" s="63"/>
      <c r="O105"/>
      <c r="P105" s="63"/>
      <c r="Q105"/>
      <c r="R105" s="63"/>
      <c r="S105" s="63"/>
      <c r="T105"/>
      <c r="U105" s="63"/>
    </row>
    <row r="106" spans="1:21" ht="12.75">
      <c r="A106" s="162"/>
      <c r="B106" s="5" t="s">
        <v>432</v>
      </c>
      <c r="C106" s="33">
        <v>327.177</v>
      </c>
      <c r="D106" s="81">
        <f t="shared" si="7"/>
        <v>0.008545241891877175</v>
      </c>
      <c r="E106"/>
      <c r="F106" s="63"/>
      <c r="G106"/>
      <c r="H106" s="63"/>
      <c r="I106" s="63"/>
      <c r="J106"/>
      <c r="K106" s="63"/>
      <c r="L106"/>
      <c r="M106" s="63"/>
      <c r="N106" s="63"/>
      <c r="O106"/>
      <c r="P106" s="63"/>
      <c r="Q106"/>
      <c r="R106" s="63"/>
      <c r="S106" s="63"/>
      <c r="T106"/>
      <c r="U106" s="63"/>
    </row>
    <row r="107" spans="1:21" ht="12.75">
      <c r="A107" s="162"/>
      <c r="B107" t="s">
        <v>239</v>
      </c>
      <c r="C107" s="33">
        <f>+C108-(C102+C103+C104+C105+C106)</f>
        <v>2476.314999999995</v>
      </c>
      <c r="D107" s="81">
        <f t="shared" si="7"/>
        <v>0.06467664498263564</v>
      </c>
      <c r="E107" s="33"/>
      <c r="F107" s="1"/>
      <c r="G107" s="1"/>
      <c r="H107" s="1"/>
      <c r="I107" s="1"/>
      <c r="J107" s="1"/>
      <c r="K107" s="1"/>
      <c r="L107" s="1"/>
      <c r="M107" s="1"/>
      <c r="N107" s="1"/>
      <c r="O107" s="1"/>
      <c r="P107" s="1"/>
      <c r="Q107" s="1"/>
      <c r="R107" s="1"/>
      <c r="S107" s="1"/>
      <c r="T107" s="1"/>
      <c r="U107" s="1"/>
    </row>
    <row r="108" spans="1:21" s="54" customFormat="1" ht="12.75">
      <c r="A108" s="163"/>
      <c r="B108" s="51" t="s">
        <v>242</v>
      </c>
      <c r="C108" s="52">
        <v>38287.623</v>
      </c>
      <c r="D108" s="80">
        <f>SUM(D102:D107)</f>
        <v>0.9999999999999998</v>
      </c>
      <c r="E108"/>
      <c r="F108" s="63"/>
      <c r="G108"/>
      <c r="H108" s="63"/>
      <c r="I108" s="63"/>
      <c r="J108"/>
      <c r="K108" s="63"/>
      <c r="L108"/>
      <c r="M108" s="63"/>
      <c r="N108" s="63"/>
      <c r="O108"/>
      <c r="P108" s="63"/>
      <c r="Q108"/>
      <c r="R108" s="63"/>
      <c r="S108" s="63"/>
      <c r="T108"/>
      <c r="U108" s="63"/>
    </row>
    <row r="109" spans="1:21" s="54" customFormat="1" ht="12.75">
      <c r="A109" s="55" t="s">
        <v>52</v>
      </c>
      <c r="B109" s="56"/>
      <c r="C109" s="36">
        <f>+'Exportacion_regional '!D22</f>
        <v>10921.366000000722</v>
      </c>
      <c r="D109" s="53"/>
      <c r="E109"/>
      <c r="F109"/>
      <c r="G109"/>
      <c r="H109"/>
      <c r="I109"/>
      <c r="J109"/>
      <c r="K109"/>
      <c r="L109"/>
      <c r="M109"/>
      <c r="N109"/>
      <c r="O109"/>
      <c r="P109"/>
      <c r="Q109"/>
      <c r="R109"/>
      <c r="S109"/>
      <c r="T109"/>
      <c r="U109"/>
    </row>
    <row r="110" spans="1:21" s="54" customFormat="1" ht="12.75">
      <c r="A110" s="51" t="s">
        <v>225</v>
      </c>
      <c r="B110" s="51"/>
      <c r="C110" s="52">
        <f>+C109+C108+C101+C95+C88+C82+C75+C68+C55+C48+C41+C34+C28+C24+C18+C12</f>
        <v>7317875.000000002</v>
      </c>
      <c r="D110" s="53"/>
      <c r="E110"/>
      <c r="F110"/>
      <c r="G110"/>
      <c r="H110"/>
      <c r="I110"/>
      <c r="J110"/>
      <c r="K110"/>
      <c r="L110"/>
      <c r="M110"/>
      <c r="N110"/>
      <c r="O110"/>
      <c r="P110"/>
      <c r="Q110"/>
      <c r="R110"/>
      <c r="S110"/>
      <c r="T110"/>
      <c r="U110"/>
    </row>
    <row r="111" spans="1:21" s="40" customFormat="1" ht="12.75">
      <c r="A111" s="41" t="s">
        <v>54</v>
      </c>
      <c r="B111" s="41"/>
      <c r="C111" s="41"/>
      <c r="D111" s="41"/>
      <c r="E111" s="5"/>
      <c r="F111" s="5"/>
      <c r="G111" s="5"/>
      <c r="H111" s="5"/>
      <c r="I111" s="5"/>
      <c r="J111" s="5"/>
      <c r="K111" s="5"/>
      <c r="L111" s="5"/>
      <c r="M111" s="5"/>
      <c r="N111" s="5"/>
      <c r="O111" s="5"/>
      <c r="P111" s="5"/>
      <c r="Q111" s="5"/>
      <c r="R111" s="5"/>
      <c r="S111" s="5"/>
      <c r="T111" s="5"/>
      <c r="U111" s="5"/>
    </row>
    <row r="112" spans="1:21" ht="12.75">
      <c r="A112" s="63"/>
      <c r="B112"/>
      <c r="C112"/>
      <c r="D112" s="63"/>
      <c r="E112" s="5"/>
      <c r="F112" s="5"/>
      <c r="G112" s="5"/>
      <c r="H112" s="5"/>
      <c r="I112" s="5"/>
      <c r="J112" s="5"/>
      <c r="K112" s="5"/>
      <c r="L112" s="5"/>
      <c r="M112" s="5"/>
      <c r="N112" s="5"/>
      <c r="O112" s="5"/>
      <c r="P112" s="5"/>
      <c r="Q112" s="5"/>
      <c r="R112" s="5"/>
      <c r="S112" s="5"/>
      <c r="T112" s="5"/>
      <c r="U112" s="5"/>
    </row>
    <row r="113" spans="1:21" ht="12.75">
      <c r="A113"/>
      <c r="B113"/>
      <c r="C113"/>
      <c r="D113"/>
      <c r="E113"/>
      <c r="F113" s="63"/>
      <c r="G113"/>
      <c r="H113" s="63"/>
      <c r="I113" s="63"/>
      <c r="J113"/>
      <c r="K113" s="63"/>
      <c r="L113"/>
      <c r="M113" s="63"/>
      <c r="N113" s="63"/>
      <c r="O113"/>
      <c r="P113" s="63"/>
      <c r="Q113"/>
      <c r="R113" s="63"/>
      <c r="S113" s="63"/>
      <c r="T113"/>
      <c r="U113" s="63"/>
    </row>
    <row r="114" spans="1:21" ht="12.75">
      <c r="A114"/>
      <c r="B114"/>
      <c r="C114"/>
      <c r="D114"/>
      <c r="E114"/>
      <c r="F114"/>
      <c r="G114"/>
      <c r="H114"/>
      <c r="I114"/>
      <c r="J114"/>
      <c r="K114"/>
      <c r="L114"/>
      <c r="M114"/>
      <c r="N114"/>
      <c r="O114"/>
      <c r="P114"/>
      <c r="Q114"/>
      <c r="R114"/>
      <c r="S114"/>
      <c r="T114"/>
      <c r="U114"/>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s="63"/>
      <c r="B117"/>
      <c r="C117"/>
      <c r="D117" s="63"/>
      <c r="E117"/>
      <c r="F117"/>
      <c r="G117"/>
      <c r="H117"/>
      <c r="I117"/>
      <c r="J117"/>
      <c r="K117"/>
      <c r="L117"/>
      <c r="M117"/>
      <c r="N117"/>
      <c r="O117"/>
      <c r="P117"/>
      <c r="Q117"/>
      <c r="R117"/>
      <c r="S117"/>
      <c r="T117"/>
      <c r="U117"/>
    </row>
    <row r="118" spans="1:21" ht="12.75">
      <c r="A118" s="1"/>
      <c r="B118" s="1"/>
      <c r="C118" s="1"/>
      <c r="D118" s="1"/>
      <c r="E118"/>
      <c r="F118" s="63"/>
      <c r="G118"/>
      <c r="H118" s="63"/>
      <c r="I118" s="63"/>
      <c r="J118"/>
      <c r="K118" s="63"/>
      <c r="L118"/>
      <c r="M118" s="63"/>
      <c r="N118" s="63"/>
      <c r="O118"/>
      <c r="P118" s="63"/>
      <c r="Q118"/>
      <c r="R118" s="63"/>
      <c r="S118" s="63"/>
      <c r="T118"/>
      <c r="U118" s="63"/>
    </row>
    <row r="119" spans="1:21" ht="12.75">
      <c r="A119" s="63"/>
      <c r="B119"/>
      <c r="C119"/>
      <c r="D119" s="63"/>
      <c r="E119" s="1"/>
      <c r="F119" s="1"/>
      <c r="G119" s="1"/>
      <c r="H119" s="1"/>
      <c r="I119" s="1"/>
      <c r="J119" s="1"/>
      <c r="K119" s="1"/>
      <c r="L119" s="1"/>
      <c r="M119" s="1"/>
      <c r="N119" s="1"/>
      <c r="O119" s="1"/>
      <c r="P119" s="1"/>
      <c r="Q119" s="1"/>
      <c r="R119" s="1"/>
      <c r="S119" s="1"/>
      <c r="T119" s="1"/>
      <c r="U119" s="1"/>
    </row>
    <row r="120" spans="1:21" ht="12.75">
      <c r="A120"/>
      <c r="B120"/>
      <c r="C120"/>
      <c r="D120"/>
      <c r="E120"/>
      <c r="F120" s="63"/>
      <c r="G120"/>
      <c r="H120" s="63"/>
      <c r="I120" s="63"/>
      <c r="J120"/>
      <c r="K120" s="63"/>
      <c r="L120"/>
      <c r="M120" s="63"/>
      <c r="N120" s="63"/>
      <c r="O120"/>
      <c r="P120" s="63"/>
      <c r="Q120"/>
      <c r="R120" s="63"/>
      <c r="S120" s="63"/>
      <c r="T120"/>
      <c r="U120" s="63"/>
    </row>
    <row r="121" spans="1:21" ht="12.75">
      <c r="A121"/>
      <c r="B121"/>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5"/>
      <c r="F123" s="5"/>
      <c r="G123" s="5"/>
      <c r="H123" s="5"/>
      <c r="I123" s="5"/>
      <c r="J123" s="5"/>
      <c r="K123" s="5"/>
      <c r="L123" s="5"/>
      <c r="M123" s="5"/>
      <c r="N123" s="5"/>
      <c r="O123" s="5"/>
      <c r="P123" s="5"/>
      <c r="Q123" s="5"/>
      <c r="R123" s="5"/>
      <c r="S123" s="5"/>
      <c r="T123" s="5"/>
      <c r="U123" s="5"/>
    </row>
    <row r="124" spans="5:21" ht="12.75">
      <c r="E124" s="5"/>
      <c r="F124" s="5"/>
      <c r="G124" s="5"/>
      <c r="H124" s="5"/>
      <c r="I124" s="5"/>
      <c r="J124" s="5"/>
      <c r="K124" s="5"/>
      <c r="L124" s="5"/>
      <c r="M124" s="5"/>
      <c r="N124" s="5"/>
      <c r="O124" s="5"/>
      <c r="P124" s="5"/>
      <c r="Q124" s="5"/>
      <c r="R124" s="5"/>
      <c r="S124" s="5"/>
      <c r="T124" s="5"/>
      <c r="U124" s="5"/>
    </row>
    <row r="125" spans="5:21" ht="12.75">
      <c r="E125"/>
      <c r="F125" s="63"/>
      <c r="G125"/>
      <c r="H125" s="63"/>
      <c r="I125" s="63"/>
      <c r="J125"/>
      <c r="K125" s="63"/>
      <c r="L125"/>
      <c r="M125" s="63"/>
      <c r="N125" s="63"/>
      <c r="O125"/>
      <c r="P125" s="63"/>
      <c r="Q125"/>
      <c r="R125" s="63"/>
      <c r="S125" s="63"/>
      <c r="T125"/>
      <c r="U125" s="63"/>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3"/>
      <c r="G130"/>
      <c r="H130" s="63"/>
      <c r="I130" s="63"/>
      <c r="J130"/>
      <c r="K130" s="63"/>
      <c r="L130"/>
      <c r="M130" s="63"/>
      <c r="N130" s="63"/>
      <c r="O130"/>
      <c r="P130" s="63"/>
      <c r="Q130"/>
      <c r="R130" s="63"/>
      <c r="S130" s="63"/>
      <c r="T130"/>
      <c r="U130" s="63"/>
    </row>
    <row r="131" spans="5:21" ht="12.75">
      <c r="E131" s="1"/>
      <c r="F131" s="1"/>
      <c r="G131" s="1"/>
      <c r="H131" s="1"/>
      <c r="I131" s="1"/>
      <c r="J131" s="1"/>
      <c r="K131" s="1"/>
      <c r="L131" s="1"/>
      <c r="M131" s="1"/>
      <c r="N131" s="1"/>
      <c r="O131" s="1"/>
      <c r="P131" s="1"/>
      <c r="Q131" s="1"/>
      <c r="R131" s="1"/>
      <c r="S131" s="1"/>
      <c r="T131" s="1"/>
      <c r="U131" s="1"/>
    </row>
    <row r="132" spans="5:21" ht="12.75">
      <c r="E132"/>
      <c r="F132" s="63"/>
      <c r="G132"/>
      <c r="H132" s="63"/>
      <c r="I132" s="63"/>
      <c r="J132"/>
      <c r="K132" s="63"/>
      <c r="L132"/>
      <c r="M132" s="63"/>
      <c r="N132" s="63"/>
      <c r="O132"/>
      <c r="P132" s="63"/>
      <c r="Q132"/>
      <c r="R132" s="63"/>
      <c r="S132" s="63"/>
      <c r="T132"/>
      <c r="U132" s="63"/>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5"/>
      <c r="F135" s="5"/>
      <c r="G135" s="5"/>
      <c r="H135" s="5"/>
      <c r="I135" s="5"/>
      <c r="J135" s="5"/>
      <c r="K135" s="5"/>
      <c r="L135" s="5"/>
      <c r="M135" s="5"/>
      <c r="N135" s="5"/>
      <c r="O135" s="5"/>
      <c r="P135" s="5"/>
      <c r="Q135" s="5"/>
      <c r="R135" s="5"/>
      <c r="S135" s="5"/>
      <c r="T135" s="5"/>
      <c r="U135" s="5"/>
    </row>
    <row r="136" spans="5:21" ht="12.75">
      <c r="E136" s="5"/>
      <c r="F136" s="5"/>
      <c r="G136" s="5"/>
      <c r="H136" s="5"/>
      <c r="I136" s="5"/>
      <c r="J136" s="5"/>
      <c r="K136" s="5"/>
      <c r="L136" s="5"/>
      <c r="M136" s="5"/>
      <c r="N136" s="5"/>
      <c r="O136" s="5"/>
      <c r="P136" s="5"/>
      <c r="Q136" s="5"/>
      <c r="R136" s="5"/>
      <c r="S136" s="5"/>
      <c r="T136" s="5"/>
      <c r="U136" s="5"/>
    </row>
    <row r="137" spans="5:21" ht="12.75">
      <c r="E137"/>
      <c r="F137" s="63"/>
      <c r="G137"/>
      <c r="H137" s="63"/>
      <c r="I137" s="63"/>
      <c r="J137"/>
      <c r="K137" s="63"/>
      <c r="L137"/>
      <c r="M137" s="63"/>
      <c r="N137" s="63"/>
      <c r="O137"/>
      <c r="P137" s="63"/>
      <c r="Q137"/>
      <c r="R137" s="63"/>
      <c r="S137" s="63"/>
      <c r="T137"/>
      <c r="U137" s="63"/>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3"/>
      <c r="G142"/>
      <c r="H142" s="63"/>
      <c r="I142" s="63"/>
      <c r="J142"/>
      <c r="K142" s="63"/>
      <c r="L142"/>
      <c r="M142" s="63"/>
      <c r="N142" s="63"/>
      <c r="O142"/>
      <c r="P142" s="63"/>
      <c r="Q142"/>
      <c r="R142" s="63"/>
      <c r="S142" s="63"/>
      <c r="T142"/>
      <c r="U142" s="63"/>
    </row>
    <row r="143" spans="5:21" ht="12.75">
      <c r="E143" s="1"/>
      <c r="F143" s="1"/>
      <c r="G143" s="1"/>
      <c r="H143" s="1"/>
      <c r="I143" s="1"/>
      <c r="J143" s="1"/>
      <c r="K143" s="1"/>
      <c r="L143" s="1"/>
      <c r="M143" s="1"/>
      <c r="N143" s="1"/>
      <c r="O143" s="1"/>
      <c r="P143" s="1"/>
      <c r="Q143" s="1"/>
      <c r="R143" s="1"/>
      <c r="S143" s="1"/>
      <c r="T143" s="1"/>
      <c r="U143" s="1"/>
    </row>
    <row r="144" spans="5:21" ht="12.75">
      <c r="E144"/>
      <c r="F144" s="63"/>
      <c r="G144"/>
      <c r="H144" s="63"/>
      <c r="I144" s="63"/>
      <c r="J144"/>
      <c r="K144" s="63"/>
      <c r="L144"/>
      <c r="M144" s="63"/>
      <c r="N144" s="63"/>
      <c r="O144"/>
      <c r="P144" s="63"/>
      <c r="Q144"/>
      <c r="R144" s="63"/>
      <c r="S144" s="63"/>
      <c r="T144"/>
      <c r="U144" s="63"/>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5"/>
      <c r="F147" s="5"/>
      <c r="G147" s="5"/>
      <c r="H147" s="5"/>
      <c r="I147" s="5"/>
      <c r="J147" s="5"/>
      <c r="K147" s="5"/>
      <c r="L147" s="5"/>
      <c r="M147" s="5"/>
      <c r="N147" s="5"/>
      <c r="O147" s="5"/>
      <c r="P147" s="5"/>
      <c r="Q147" s="5"/>
      <c r="R147" s="5"/>
      <c r="S147" s="5"/>
      <c r="T147" s="5"/>
      <c r="U147" s="5"/>
    </row>
    <row r="148" spans="5:21" ht="12.75">
      <c r="E148" s="5"/>
      <c r="F148" s="5"/>
      <c r="G148" s="5"/>
      <c r="H148" s="5"/>
      <c r="I148" s="5"/>
      <c r="J148" s="5"/>
      <c r="K148" s="5"/>
      <c r="L148" s="5"/>
      <c r="M148" s="5"/>
      <c r="N148" s="5"/>
      <c r="O148" s="5"/>
      <c r="P148" s="5"/>
      <c r="Q148" s="5"/>
      <c r="R148" s="5"/>
      <c r="S148" s="5"/>
      <c r="T148" s="5"/>
      <c r="U148" s="5"/>
    </row>
    <row r="149" spans="5:21" ht="12.75">
      <c r="E149"/>
      <c r="F149" s="63"/>
      <c r="G149"/>
      <c r="H149" s="63"/>
      <c r="I149" s="63"/>
      <c r="J149"/>
      <c r="K149" s="63"/>
      <c r="L149"/>
      <c r="M149" s="63"/>
      <c r="N149" s="63"/>
      <c r="O149"/>
      <c r="P149" s="63"/>
      <c r="Q149"/>
      <c r="R149" s="63"/>
      <c r="S149" s="63"/>
      <c r="T149"/>
      <c r="U149" s="63"/>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3"/>
      <c r="G154"/>
      <c r="H154" s="63"/>
      <c r="I154" s="63"/>
      <c r="J154"/>
      <c r="K154" s="63"/>
      <c r="L154"/>
      <c r="M154" s="63"/>
      <c r="N154" s="63"/>
      <c r="O154"/>
      <c r="P154" s="63"/>
      <c r="Q154"/>
      <c r="R154" s="63"/>
      <c r="S154" s="63"/>
      <c r="T154"/>
      <c r="U154" s="63"/>
    </row>
    <row r="155" spans="5:21" ht="12.75">
      <c r="E155" s="1"/>
      <c r="F155" s="1"/>
      <c r="G155" s="1"/>
      <c r="H155" s="1"/>
      <c r="I155" s="1"/>
      <c r="J155" s="1"/>
      <c r="K155" s="1"/>
      <c r="L155" s="1"/>
      <c r="M155" s="1"/>
      <c r="N155" s="1"/>
      <c r="O155" s="1"/>
      <c r="P155" s="1"/>
      <c r="Q155" s="1"/>
      <c r="R155" s="1"/>
      <c r="S155" s="1"/>
      <c r="T155" s="1"/>
      <c r="U155" s="1"/>
    </row>
    <row r="156" spans="5:21" ht="12.75">
      <c r="E156"/>
      <c r="F156" s="63"/>
      <c r="G156"/>
      <c r="H156" s="63"/>
      <c r="I156" s="63"/>
      <c r="J156"/>
      <c r="K156" s="63"/>
      <c r="L156"/>
      <c r="M156" s="63"/>
      <c r="N156" s="63"/>
      <c r="O156"/>
      <c r="P156" s="63"/>
      <c r="Q156"/>
      <c r="R156" s="63"/>
      <c r="S156" s="63"/>
      <c r="T156"/>
      <c r="U156" s="63"/>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5"/>
      <c r="F159" s="5"/>
      <c r="G159" s="5"/>
      <c r="H159" s="5"/>
      <c r="I159" s="5"/>
      <c r="J159" s="5"/>
      <c r="K159" s="5"/>
      <c r="L159" s="5"/>
      <c r="M159" s="5"/>
      <c r="N159" s="5"/>
      <c r="O159" s="5"/>
      <c r="P159" s="5"/>
      <c r="Q159" s="5"/>
      <c r="R159" s="5"/>
      <c r="S159" s="5"/>
      <c r="T159" s="5"/>
      <c r="U159" s="5"/>
    </row>
    <row r="160" spans="5:21" ht="12.75">
      <c r="E160" s="5"/>
      <c r="F160" s="5"/>
      <c r="G160" s="5"/>
      <c r="H160" s="5"/>
      <c r="I160" s="5"/>
      <c r="J160" s="5"/>
      <c r="K160" s="5"/>
      <c r="L160" s="5"/>
      <c r="M160" s="5"/>
      <c r="N160" s="5"/>
      <c r="O160" s="5"/>
      <c r="P160" s="5"/>
      <c r="Q160" s="5"/>
      <c r="R160" s="5"/>
      <c r="S160" s="5"/>
      <c r="T160" s="5"/>
      <c r="U160" s="5"/>
    </row>
    <row r="161" spans="5:21" ht="12.75">
      <c r="E161"/>
      <c r="F161" s="63"/>
      <c r="G161"/>
      <c r="H161" s="63"/>
      <c r="I161" s="63"/>
      <c r="J161"/>
      <c r="K161" s="63"/>
      <c r="L161"/>
      <c r="M161" s="63"/>
      <c r="N161" s="63"/>
      <c r="O161"/>
      <c r="P161" s="63"/>
      <c r="Q161"/>
      <c r="R161" s="63"/>
      <c r="S161" s="63"/>
      <c r="T161"/>
      <c r="U161" s="63"/>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3"/>
      <c r="G166"/>
      <c r="H166" s="63"/>
      <c r="I166" s="63"/>
      <c r="J166"/>
      <c r="K166" s="63"/>
      <c r="L166"/>
      <c r="M166" s="63"/>
      <c r="N166" s="63"/>
      <c r="O166"/>
      <c r="P166" s="63"/>
      <c r="Q166"/>
      <c r="R166" s="63"/>
      <c r="S166" s="63"/>
      <c r="T166"/>
      <c r="U166" s="63"/>
    </row>
    <row r="167" spans="5:21" ht="12.75">
      <c r="E167" s="1"/>
      <c r="F167" s="1"/>
      <c r="G167" s="1"/>
      <c r="H167" s="1"/>
      <c r="I167" s="1"/>
      <c r="J167" s="1"/>
      <c r="K167" s="1"/>
      <c r="L167" s="1"/>
      <c r="M167" s="1"/>
      <c r="N167" s="1"/>
      <c r="O167" s="1"/>
      <c r="P167" s="1"/>
      <c r="Q167" s="1"/>
      <c r="R167" s="1"/>
      <c r="S167" s="1"/>
      <c r="T167" s="1"/>
      <c r="U167" s="1"/>
    </row>
    <row r="168" spans="5:21" ht="12.75">
      <c r="E168"/>
      <c r="F168" s="63"/>
      <c r="G168"/>
      <c r="H168" s="63"/>
      <c r="I168" s="63"/>
      <c r="J168"/>
      <c r="K168" s="63"/>
      <c r="L168"/>
      <c r="M168" s="63"/>
      <c r="N168" s="63"/>
      <c r="O168"/>
      <c r="P168" s="63"/>
      <c r="Q168"/>
      <c r="R168" s="63"/>
      <c r="S168" s="63"/>
      <c r="T168"/>
      <c r="U168" s="63"/>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5"/>
      <c r="F171" s="5"/>
      <c r="G171" s="5"/>
      <c r="H171" s="5"/>
      <c r="I171" s="5"/>
      <c r="J171" s="5"/>
      <c r="K171" s="5"/>
      <c r="L171" s="5"/>
      <c r="M171" s="5"/>
      <c r="N171" s="5"/>
      <c r="O171" s="5"/>
      <c r="P171" s="5"/>
      <c r="Q171" s="5"/>
      <c r="R171" s="5"/>
      <c r="S171" s="5"/>
      <c r="T171" s="5"/>
      <c r="U171" s="5"/>
    </row>
    <row r="172" spans="5:21" ht="12.75">
      <c r="E172" s="5"/>
      <c r="F172" s="5"/>
      <c r="G172" s="5"/>
      <c r="H172" s="5"/>
      <c r="I172" s="5"/>
      <c r="J172" s="5"/>
      <c r="K172" s="5"/>
      <c r="L172" s="5"/>
      <c r="M172" s="5"/>
      <c r="N172" s="5"/>
      <c r="O172" s="5"/>
      <c r="P172" s="5"/>
      <c r="Q172" s="5"/>
      <c r="R172" s="5"/>
      <c r="S172" s="5"/>
      <c r="T172" s="5"/>
      <c r="U172" s="5"/>
    </row>
    <row r="173" spans="5:21" ht="12.75">
      <c r="E173"/>
      <c r="F173" s="63"/>
      <c r="G173"/>
      <c r="H173" s="63"/>
      <c r="I173" s="63"/>
      <c r="J173"/>
      <c r="K173" s="63"/>
      <c r="L173"/>
      <c r="M173" s="63"/>
      <c r="N173" s="63"/>
      <c r="O173"/>
      <c r="P173" s="63"/>
      <c r="Q173"/>
      <c r="R173" s="63"/>
      <c r="S173" s="63"/>
      <c r="T173"/>
      <c r="U173" s="63"/>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3"/>
      <c r="G178"/>
      <c r="H178" s="63"/>
      <c r="I178" s="63"/>
      <c r="J178"/>
      <c r="K178" s="63"/>
      <c r="L178"/>
      <c r="M178" s="63"/>
      <c r="N178" s="63"/>
      <c r="O178"/>
      <c r="P178" s="63"/>
      <c r="Q178"/>
      <c r="R178" s="63"/>
      <c r="S178" s="63"/>
      <c r="T178"/>
      <c r="U178" s="63"/>
    </row>
    <row r="179" spans="5:21" ht="12.75">
      <c r="E179" s="1"/>
      <c r="F179" s="1"/>
      <c r="G179" s="1"/>
      <c r="H179" s="1"/>
      <c r="I179" s="1"/>
      <c r="J179" s="1"/>
      <c r="K179" s="1"/>
      <c r="L179" s="1"/>
      <c r="M179" s="1"/>
      <c r="N179" s="1"/>
      <c r="O179" s="1"/>
      <c r="P179" s="1"/>
      <c r="Q179" s="1"/>
      <c r="R179" s="1"/>
      <c r="S179" s="1"/>
      <c r="T179" s="1"/>
      <c r="U179" s="1"/>
    </row>
    <row r="180" spans="5:21" ht="12.75">
      <c r="E180"/>
      <c r="F180" s="63"/>
      <c r="G180"/>
      <c r="H180" s="63"/>
      <c r="I180" s="63"/>
      <c r="J180"/>
      <c r="K180" s="63"/>
      <c r="L180"/>
      <c r="M180" s="63"/>
      <c r="N180" s="63"/>
      <c r="O180"/>
      <c r="P180" s="63"/>
      <c r="Q180"/>
      <c r="R180" s="63"/>
      <c r="S180" s="63"/>
      <c r="T180"/>
      <c r="U180" s="63"/>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5"/>
      <c r="F183" s="5"/>
      <c r="G183" s="5"/>
      <c r="H183" s="5"/>
      <c r="I183" s="5"/>
      <c r="J183" s="5"/>
      <c r="K183" s="5"/>
      <c r="L183" s="5"/>
      <c r="M183" s="5"/>
      <c r="N183" s="5"/>
      <c r="O183" s="5"/>
      <c r="P183" s="5"/>
      <c r="Q183" s="5"/>
      <c r="R183" s="5"/>
      <c r="S183" s="5"/>
      <c r="T183" s="5"/>
      <c r="U183" s="5"/>
    </row>
    <row r="184" spans="5:21" ht="12.75">
      <c r="E184" s="5"/>
      <c r="F184" s="5"/>
      <c r="G184" s="5"/>
      <c r="H184" s="5"/>
      <c r="I184" s="5"/>
      <c r="J184" s="5"/>
      <c r="K184" s="5"/>
      <c r="L184" s="5"/>
      <c r="M184" s="5"/>
      <c r="N184" s="5"/>
      <c r="O184" s="5"/>
      <c r="P184" s="5"/>
      <c r="Q184" s="5"/>
      <c r="R184" s="5"/>
      <c r="S184" s="5"/>
      <c r="T184" s="5"/>
      <c r="U184" s="5"/>
    </row>
    <row r="185" spans="5:21" ht="12.75">
      <c r="E185"/>
      <c r="F185" s="63"/>
      <c r="G185"/>
      <c r="H185" s="63"/>
      <c r="I185" s="63"/>
      <c r="J185"/>
      <c r="K185" s="63"/>
      <c r="L185"/>
      <c r="M185" s="63"/>
      <c r="N185" s="63"/>
      <c r="O185"/>
      <c r="P185" s="63"/>
      <c r="Q185"/>
      <c r="R185" s="63"/>
      <c r="S185" s="63"/>
      <c r="T185"/>
      <c r="U185" s="63"/>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3"/>
      <c r="G190"/>
      <c r="H190" s="63"/>
      <c r="I190" s="63"/>
      <c r="J190"/>
      <c r="K190" s="63"/>
      <c r="L190"/>
      <c r="M190" s="63"/>
      <c r="N190" s="63"/>
      <c r="O190"/>
      <c r="P190" s="63"/>
      <c r="Q190"/>
      <c r="R190" s="63"/>
      <c r="S190" s="63"/>
      <c r="T190"/>
      <c r="U190" s="63"/>
    </row>
    <row r="191" spans="5:21" ht="12.75">
      <c r="E191" s="1"/>
      <c r="F191" s="1"/>
      <c r="G191" s="1"/>
      <c r="H191" s="1"/>
      <c r="I191" s="1"/>
      <c r="J191" s="1"/>
      <c r="K191" s="1"/>
      <c r="L191" s="1"/>
      <c r="M191" s="1"/>
      <c r="N191" s="1"/>
      <c r="O191" s="1"/>
      <c r="P191" s="1"/>
      <c r="Q191" s="1"/>
      <c r="R191" s="1"/>
      <c r="S191" s="1"/>
      <c r="T191" s="1"/>
      <c r="U191" s="1"/>
    </row>
    <row r="192" spans="5:21" ht="12.75">
      <c r="E192"/>
      <c r="F192" s="63"/>
      <c r="G192"/>
      <c r="H192" s="63"/>
      <c r="I192" s="63"/>
      <c r="J192"/>
      <c r="K192" s="63"/>
      <c r="L192"/>
      <c r="M192" s="63"/>
      <c r="N192" s="63"/>
      <c r="O192"/>
      <c r="P192" s="63"/>
      <c r="Q192"/>
      <c r="R192" s="63"/>
      <c r="S192" s="63"/>
      <c r="T192"/>
      <c r="U192" s="63"/>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5"/>
      <c r="F195" s="5"/>
      <c r="G195" s="5"/>
      <c r="H195" s="5"/>
      <c r="I195" s="5"/>
      <c r="J195" s="5"/>
      <c r="K195" s="5"/>
      <c r="L195" s="5"/>
      <c r="M195" s="5"/>
      <c r="N195" s="5"/>
      <c r="O195" s="5"/>
      <c r="P195" s="5"/>
      <c r="Q195" s="5"/>
      <c r="R195" s="5"/>
      <c r="S195" s="5"/>
      <c r="T195" s="5"/>
      <c r="U195" s="5"/>
    </row>
    <row r="196" spans="5:21" ht="12.75">
      <c r="E196" s="5"/>
      <c r="F196" s="5"/>
      <c r="G196" s="5"/>
      <c r="H196" s="5"/>
      <c r="I196" s="5"/>
      <c r="J196" s="5"/>
      <c r="K196" s="5"/>
      <c r="L196" s="5"/>
      <c r="M196" s="5"/>
      <c r="N196" s="5"/>
      <c r="O196" s="5"/>
      <c r="P196" s="5"/>
      <c r="Q196" s="5"/>
      <c r="R196" s="5"/>
      <c r="S196" s="5"/>
      <c r="T196" s="5"/>
      <c r="U196" s="5"/>
    </row>
    <row r="197" spans="5:21" ht="12.75">
      <c r="E197"/>
      <c r="F197" s="63"/>
      <c r="G197"/>
      <c r="H197" s="63"/>
      <c r="I197" s="63"/>
      <c r="J197"/>
      <c r="K197" s="63"/>
      <c r="L197"/>
      <c r="M197" s="63"/>
      <c r="N197" s="63"/>
      <c r="O197"/>
      <c r="P197" s="63"/>
      <c r="Q197"/>
      <c r="R197" s="63"/>
      <c r="S197" s="63"/>
      <c r="T197"/>
      <c r="U197" s="63"/>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3"/>
      <c r="G202"/>
      <c r="H202" s="63"/>
      <c r="I202" s="63"/>
      <c r="J202"/>
      <c r="K202" s="63"/>
      <c r="L202"/>
      <c r="M202" s="63"/>
      <c r="N202" s="63"/>
      <c r="O202"/>
      <c r="P202" s="63"/>
      <c r="Q202"/>
      <c r="R202" s="63"/>
      <c r="S202" s="63"/>
      <c r="T202"/>
      <c r="U202" s="63"/>
    </row>
    <row r="203" spans="5:21" ht="12.75">
      <c r="E203" s="1"/>
      <c r="F203" s="1"/>
      <c r="G203" s="1"/>
      <c r="H203" s="1"/>
      <c r="I203" s="1"/>
      <c r="J203" s="1"/>
      <c r="K203" s="1"/>
      <c r="L203" s="1"/>
      <c r="M203" s="1"/>
      <c r="N203" s="1"/>
      <c r="O203" s="1"/>
      <c r="P203" s="1"/>
      <c r="Q203" s="1"/>
      <c r="R203" s="1"/>
      <c r="S203" s="1"/>
      <c r="T203" s="1"/>
      <c r="U203" s="1"/>
    </row>
    <row r="204" spans="5:21" ht="12.75">
      <c r="E204"/>
      <c r="F204" s="63"/>
      <c r="G204"/>
      <c r="H204" s="63"/>
      <c r="I204" s="63"/>
      <c r="J204"/>
      <c r="K204" s="63"/>
      <c r="L204"/>
      <c r="M204" s="63"/>
      <c r="N204" s="63"/>
      <c r="O204"/>
      <c r="P204" s="63"/>
      <c r="Q204"/>
      <c r="R204" s="63"/>
      <c r="S204" s="63"/>
      <c r="T204"/>
      <c r="U204" s="63"/>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5"/>
      <c r="F207" s="5"/>
      <c r="G207" s="5"/>
      <c r="H207" s="5"/>
      <c r="I207" s="5"/>
      <c r="J207" s="5"/>
      <c r="K207" s="5"/>
      <c r="L207" s="5"/>
      <c r="M207" s="5"/>
      <c r="N207" s="5"/>
      <c r="O207" s="5"/>
      <c r="P207" s="5"/>
      <c r="Q207" s="5"/>
      <c r="R207" s="5"/>
      <c r="S207" s="5"/>
      <c r="T207" s="5"/>
      <c r="U207" s="5"/>
    </row>
    <row r="208" spans="5:21" ht="12.75">
      <c r="E208" s="5"/>
      <c r="F208" s="5"/>
      <c r="G208" s="5"/>
      <c r="H208" s="5"/>
      <c r="I208" s="5"/>
      <c r="J208" s="5"/>
      <c r="K208" s="5"/>
      <c r="L208" s="5"/>
      <c r="M208" s="5"/>
      <c r="N208" s="5"/>
      <c r="O208" s="5"/>
      <c r="P208" s="5"/>
      <c r="Q208" s="5"/>
      <c r="R208" s="5"/>
      <c r="S208" s="5"/>
      <c r="T208" s="5"/>
      <c r="U208" s="5"/>
    </row>
    <row r="209" spans="5:21" ht="12.75">
      <c r="E209"/>
      <c r="F209" s="63"/>
      <c r="G209"/>
      <c r="H209" s="63"/>
      <c r="I209" s="63"/>
      <c r="J209"/>
      <c r="K209" s="63"/>
      <c r="L209"/>
      <c r="M209" s="63"/>
      <c r="N209" s="63"/>
      <c r="O209"/>
      <c r="P209" s="63"/>
      <c r="Q209"/>
      <c r="R209" s="63"/>
      <c r="S209" s="63"/>
      <c r="T209"/>
      <c r="U209" s="63"/>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3"/>
      <c r="G214"/>
      <c r="H214" s="63"/>
      <c r="I214" s="63"/>
      <c r="J214"/>
      <c r="K214" s="63"/>
      <c r="L214"/>
      <c r="M214" s="63"/>
      <c r="N214" s="63"/>
      <c r="O214"/>
      <c r="P214" s="63"/>
      <c r="Q214"/>
      <c r="R214" s="63"/>
      <c r="S214" s="63"/>
      <c r="T214"/>
      <c r="U214" s="63"/>
    </row>
    <row r="215" spans="5:21" ht="12.75">
      <c r="E215" s="1"/>
      <c r="F215" s="1"/>
      <c r="G215" s="1"/>
      <c r="H215" s="1"/>
      <c r="I215" s="1"/>
      <c r="J215" s="1"/>
      <c r="K215" s="1"/>
      <c r="L215" s="1"/>
      <c r="M215" s="1"/>
      <c r="N215" s="1"/>
      <c r="O215" s="1"/>
      <c r="P215" s="1"/>
      <c r="Q215" s="1"/>
      <c r="R215" s="1"/>
      <c r="S215" s="1"/>
      <c r="T215" s="1"/>
      <c r="U215" s="1"/>
    </row>
    <row r="216" spans="5:21" ht="12.75">
      <c r="E216"/>
      <c r="F216" s="63"/>
      <c r="G216"/>
      <c r="H216" s="63"/>
      <c r="I216" s="63"/>
      <c r="J216"/>
      <c r="K216" s="63"/>
      <c r="L216"/>
      <c r="M216" s="63"/>
      <c r="N216" s="63"/>
      <c r="O216"/>
      <c r="P216" s="63"/>
      <c r="Q216"/>
      <c r="R216" s="63"/>
      <c r="S216" s="63"/>
      <c r="T216"/>
      <c r="U216" s="63"/>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5"/>
      <c r="F219" s="5"/>
      <c r="G219" s="5"/>
      <c r="H219" s="5"/>
      <c r="I219" s="5"/>
      <c r="J219" s="5"/>
      <c r="K219" s="5"/>
      <c r="L219" s="5"/>
      <c r="M219" s="5"/>
      <c r="N219" s="5"/>
      <c r="O219" s="5"/>
      <c r="P219" s="5"/>
      <c r="Q219" s="5"/>
      <c r="R219" s="5"/>
      <c r="S219" s="5"/>
      <c r="T219" s="5"/>
      <c r="U219" s="5"/>
    </row>
    <row r="220" spans="5:21" ht="12.75">
      <c r="E220" s="5"/>
      <c r="F220" s="5"/>
      <c r="G220" s="5"/>
      <c r="H220" s="5"/>
      <c r="I220" s="5"/>
      <c r="J220" s="5"/>
      <c r="K220" s="5"/>
      <c r="L220" s="5"/>
      <c r="M220" s="5"/>
      <c r="N220" s="5"/>
      <c r="O220" s="5"/>
      <c r="P220" s="5"/>
      <c r="Q220" s="5"/>
      <c r="R220" s="5"/>
      <c r="S220" s="5"/>
      <c r="T220" s="5"/>
      <c r="U220" s="5"/>
    </row>
    <row r="221" spans="5:21" ht="12.75">
      <c r="E221"/>
      <c r="F221" s="63"/>
      <c r="G221"/>
      <c r="H221" s="63"/>
      <c r="I221" s="63"/>
      <c r="J221"/>
      <c r="K221" s="63"/>
      <c r="L221"/>
      <c r="M221" s="63"/>
      <c r="N221" s="63"/>
      <c r="O221"/>
      <c r="P221" s="63"/>
      <c r="Q221"/>
      <c r="R221" s="63"/>
      <c r="S221" s="63"/>
      <c r="T221"/>
      <c r="U221" s="63"/>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3"/>
      <c r="G226"/>
      <c r="H226" s="63"/>
      <c r="I226" s="63"/>
      <c r="J226"/>
      <c r="K226" s="63"/>
      <c r="L226"/>
      <c r="M226" s="63"/>
      <c r="N226" s="63"/>
      <c r="O226"/>
      <c r="P226" s="63"/>
      <c r="Q226"/>
      <c r="R226" s="63"/>
      <c r="S226" s="63"/>
      <c r="T226"/>
      <c r="U226" s="63"/>
    </row>
    <row r="227" spans="5:21" ht="12.75">
      <c r="E227" s="1"/>
      <c r="F227" s="1"/>
      <c r="G227" s="1"/>
      <c r="H227" s="1"/>
      <c r="I227" s="1"/>
      <c r="J227" s="1"/>
      <c r="K227" s="1"/>
      <c r="L227" s="1"/>
      <c r="M227" s="1"/>
      <c r="N227" s="1"/>
      <c r="O227" s="1"/>
      <c r="P227" s="1"/>
      <c r="Q227" s="1"/>
      <c r="R227" s="1"/>
      <c r="S227" s="1"/>
      <c r="T227" s="1"/>
      <c r="U227" s="1"/>
    </row>
    <row r="228" spans="5:21" ht="12.75">
      <c r="E228"/>
      <c r="F228" s="63"/>
      <c r="G228"/>
      <c r="H228" s="63"/>
      <c r="I228" s="63"/>
      <c r="J228"/>
      <c r="K228" s="63"/>
      <c r="L228"/>
      <c r="M228" s="63"/>
      <c r="N228" s="63"/>
      <c r="O228"/>
      <c r="P228" s="63"/>
      <c r="Q228"/>
      <c r="R228" s="63"/>
      <c r="S228" s="63"/>
      <c r="T228"/>
      <c r="U228" s="63"/>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5"/>
      <c r="F231" s="5"/>
      <c r="G231" s="5"/>
      <c r="H231" s="5"/>
      <c r="I231" s="5"/>
      <c r="J231" s="5"/>
      <c r="K231" s="5"/>
      <c r="L231" s="5"/>
      <c r="M231" s="5"/>
      <c r="N231" s="5"/>
      <c r="O231" s="5"/>
      <c r="P231" s="5"/>
      <c r="Q231" s="5"/>
      <c r="R231" s="5"/>
      <c r="S231" s="5"/>
      <c r="T231" s="5"/>
      <c r="U231" s="5"/>
    </row>
    <row r="232" spans="5:21" ht="12.75">
      <c r="E232" s="5"/>
      <c r="F232" s="5"/>
      <c r="G232" s="5"/>
      <c r="H232" s="5"/>
      <c r="I232" s="5"/>
      <c r="J232" s="5"/>
      <c r="K232" s="5"/>
      <c r="L232" s="5"/>
      <c r="M232" s="5"/>
      <c r="N232" s="5"/>
      <c r="O232" s="5"/>
      <c r="P232" s="5"/>
      <c r="Q232" s="5"/>
      <c r="R232" s="5"/>
      <c r="S232" s="5"/>
      <c r="T232" s="5"/>
      <c r="U232" s="5"/>
    </row>
    <row r="233" spans="5:21" ht="12.75">
      <c r="E233"/>
      <c r="F233" s="63"/>
      <c r="G233"/>
      <c r="H233" s="63"/>
      <c r="I233" s="63"/>
      <c r="J233"/>
      <c r="K233" s="63"/>
      <c r="L233"/>
      <c r="M233" s="63"/>
      <c r="N233" s="63"/>
      <c r="O233"/>
      <c r="P233" s="63"/>
      <c r="Q233"/>
      <c r="R233" s="63"/>
      <c r="S233" s="63"/>
      <c r="T233"/>
      <c r="U233" s="63"/>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3"/>
      <c r="G238"/>
      <c r="H238" s="63"/>
      <c r="I238" s="63"/>
      <c r="J238"/>
      <c r="K238" s="63"/>
      <c r="L238"/>
      <c r="M238" s="63"/>
      <c r="N238" s="63"/>
      <c r="O238"/>
      <c r="P238" s="63"/>
      <c r="Q238"/>
      <c r="R238" s="63"/>
      <c r="S238" s="63"/>
      <c r="T238"/>
      <c r="U238" s="63"/>
    </row>
    <row r="239" spans="5:21" ht="12.75">
      <c r="E239" s="1"/>
      <c r="F239" s="1"/>
      <c r="G239" s="1"/>
      <c r="H239" s="1"/>
      <c r="I239" s="1"/>
      <c r="J239" s="1"/>
      <c r="K239" s="1"/>
      <c r="L239" s="1"/>
      <c r="M239" s="1"/>
      <c r="N239" s="1"/>
      <c r="O239" s="1"/>
      <c r="P239" s="1"/>
      <c r="Q239" s="1"/>
      <c r="R239" s="1"/>
      <c r="S239" s="1"/>
      <c r="T239" s="1"/>
      <c r="U239" s="1"/>
    </row>
    <row r="240" spans="5:21" ht="12.75">
      <c r="E240"/>
      <c r="F240" s="63"/>
      <c r="G240"/>
      <c r="H240" s="63"/>
      <c r="I240" s="63"/>
      <c r="J240"/>
      <c r="K240" s="63"/>
      <c r="L240"/>
      <c r="M240" s="63"/>
      <c r="N240" s="63"/>
      <c r="O240"/>
      <c r="P240" s="63"/>
      <c r="Q240"/>
      <c r="R240" s="63"/>
      <c r="S240" s="63"/>
      <c r="T240"/>
      <c r="U240" s="63"/>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5"/>
      <c r="F243" s="5"/>
      <c r="G243" s="5"/>
      <c r="H243" s="5"/>
      <c r="I243" s="5"/>
      <c r="J243" s="5"/>
      <c r="K243" s="5"/>
      <c r="L243" s="5"/>
      <c r="M243" s="5"/>
      <c r="N243" s="5"/>
      <c r="O243" s="5"/>
      <c r="P243" s="5"/>
      <c r="Q243" s="5"/>
      <c r="R243" s="5"/>
      <c r="S243" s="5"/>
      <c r="T243" s="5"/>
      <c r="U243" s="5"/>
    </row>
    <row r="244" spans="5:21" ht="12.75">
      <c r="E244" s="5"/>
      <c r="F244" s="5"/>
      <c r="G244" s="5"/>
      <c r="H244" s="5"/>
      <c r="I244" s="5"/>
      <c r="J244" s="5"/>
      <c r="K244" s="5"/>
      <c r="L244" s="5"/>
      <c r="M244" s="5"/>
      <c r="N244" s="5"/>
      <c r="O244" s="5"/>
      <c r="P244" s="5"/>
      <c r="Q244" s="5"/>
      <c r="R244" s="5"/>
      <c r="S244" s="5"/>
      <c r="T244" s="5"/>
      <c r="U244" s="5"/>
    </row>
    <row r="245" spans="5:21" ht="12.75">
      <c r="E245"/>
      <c r="F245" s="63"/>
      <c r="G245"/>
      <c r="H245" s="63"/>
      <c r="I245" s="63"/>
      <c r="J245"/>
      <c r="K245" s="63"/>
      <c r="L245"/>
      <c r="M245" s="63"/>
      <c r="N245" s="63"/>
      <c r="O245"/>
      <c r="P245" s="63"/>
      <c r="Q245"/>
      <c r="R245" s="63"/>
      <c r="S245" s="63"/>
      <c r="T245"/>
      <c r="U245" s="63"/>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3"/>
      <c r="G250"/>
      <c r="H250" s="63"/>
      <c r="I250" s="63"/>
      <c r="J250"/>
      <c r="K250" s="63"/>
      <c r="L250"/>
      <c r="M250" s="63"/>
      <c r="N250" s="63"/>
      <c r="O250"/>
      <c r="P250" s="63"/>
      <c r="Q250"/>
      <c r="R250" s="63"/>
      <c r="S250" s="63"/>
      <c r="T250"/>
      <c r="U250" s="63"/>
    </row>
    <row r="251" spans="5:21" ht="12.75">
      <c r="E251" s="1"/>
      <c r="F251" s="1"/>
      <c r="G251" s="1"/>
      <c r="H251" s="1"/>
      <c r="I251" s="1"/>
      <c r="J251" s="1"/>
      <c r="K251" s="1"/>
      <c r="L251" s="1"/>
      <c r="M251" s="1"/>
      <c r="N251" s="1"/>
      <c r="O251" s="1"/>
      <c r="P251" s="1"/>
      <c r="Q251" s="1"/>
      <c r="R251" s="1"/>
      <c r="S251" s="1"/>
      <c r="T251" s="1"/>
      <c r="U251" s="1"/>
    </row>
    <row r="252" spans="5:21" ht="12.75">
      <c r="E252"/>
      <c r="F252" s="63"/>
      <c r="G252"/>
      <c r="H252" s="63"/>
      <c r="I252" s="63"/>
      <c r="J252"/>
      <c r="K252" s="63"/>
      <c r="L252"/>
      <c r="M252" s="63"/>
      <c r="N252" s="63"/>
      <c r="O252"/>
      <c r="P252" s="63"/>
      <c r="Q252"/>
      <c r="R252" s="63"/>
      <c r="S252" s="63"/>
      <c r="T252"/>
      <c r="U252" s="63"/>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5"/>
      <c r="F255" s="5"/>
      <c r="G255" s="5"/>
      <c r="H255" s="5"/>
      <c r="I255" s="5"/>
      <c r="J255" s="5"/>
      <c r="K255" s="5"/>
      <c r="L255" s="5"/>
      <c r="M255" s="5"/>
      <c r="N255" s="5"/>
      <c r="O255" s="5"/>
      <c r="P255" s="5"/>
      <c r="Q255" s="5"/>
      <c r="R255" s="5"/>
      <c r="S255" s="5"/>
      <c r="T255" s="5"/>
      <c r="U255" s="5"/>
    </row>
    <row r="256" spans="5:21" ht="12.75">
      <c r="E256" s="5"/>
      <c r="F256" s="5"/>
      <c r="G256" s="5"/>
      <c r="H256" s="5"/>
      <c r="I256" s="5"/>
      <c r="J256" s="5"/>
      <c r="K256" s="5"/>
      <c r="L256" s="5"/>
      <c r="M256" s="5"/>
      <c r="N256" s="5"/>
      <c r="O256" s="5"/>
      <c r="P256" s="5"/>
      <c r="Q256" s="5"/>
      <c r="R256" s="5"/>
      <c r="S256" s="5"/>
      <c r="T256" s="5"/>
      <c r="U256" s="5"/>
    </row>
    <row r="257" spans="5:21" ht="12.75">
      <c r="E257"/>
      <c r="F257" s="63"/>
      <c r="G257"/>
      <c r="H257" s="63"/>
      <c r="I257" s="63"/>
      <c r="J257"/>
      <c r="K257" s="63"/>
      <c r="L257"/>
      <c r="M257" s="63"/>
      <c r="N257" s="63"/>
      <c r="O257"/>
      <c r="P257" s="63"/>
      <c r="Q257"/>
      <c r="R257" s="63"/>
      <c r="S257" s="63"/>
      <c r="T257"/>
      <c r="U257" s="63"/>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3"/>
      <c r="G262"/>
      <c r="H262" s="63"/>
      <c r="I262" s="63"/>
      <c r="J262"/>
      <c r="K262" s="63"/>
      <c r="L262"/>
      <c r="M262" s="63"/>
      <c r="N262" s="63"/>
      <c r="O262"/>
      <c r="P262" s="63"/>
      <c r="Q262"/>
      <c r="R262" s="63"/>
      <c r="S262" s="63"/>
      <c r="T262"/>
      <c r="U262" s="63"/>
    </row>
    <row r="263" spans="5:21" ht="12.75">
      <c r="E263" s="1"/>
      <c r="F263" s="1"/>
      <c r="G263" s="1"/>
      <c r="H263" s="1"/>
      <c r="I263" s="1"/>
      <c r="J263" s="1"/>
      <c r="K263" s="1"/>
      <c r="L263" s="1"/>
      <c r="M263" s="1"/>
      <c r="N263" s="1"/>
      <c r="O263" s="1"/>
      <c r="P263" s="1"/>
      <c r="Q263" s="1"/>
      <c r="R263" s="1"/>
      <c r="S263" s="1"/>
      <c r="T263" s="1"/>
      <c r="U263" s="1"/>
    </row>
    <row r="264" spans="5:21" ht="12.75">
      <c r="E264"/>
      <c r="F264" s="63"/>
      <c r="G264"/>
      <c r="H264" s="63"/>
      <c r="I264" s="63"/>
      <c r="J264"/>
      <c r="K264" s="63"/>
      <c r="L264"/>
      <c r="M264" s="63"/>
      <c r="N264" s="63"/>
      <c r="O264"/>
      <c r="P264" s="63"/>
      <c r="Q264"/>
      <c r="R264" s="63"/>
      <c r="S264" s="63"/>
      <c r="T264"/>
      <c r="U264" s="63"/>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5"/>
      <c r="F267" s="5"/>
      <c r="G267" s="5"/>
      <c r="H267" s="5"/>
      <c r="I267" s="5"/>
      <c r="J267" s="5"/>
      <c r="K267" s="5"/>
      <c r="L267" s="5"/>
      <c r="M267" s="5"/>
      <c r="N267" s="5"/>
      <c r="O267" s="5"/>
      <c r="P267" s="5"/>
      <c r="Q267" s="5"/>
      <c r="R267" s="5"/>
      <c r="S267" s="5"/>
      <c r="T267" s="5"/>
      <c r="U267" s="5"/>
    </row>
    <row r="268" spans="5:21" ht="12.75">
      <c r="E268" s="5"/>
      <c r="F268" s="5"/>
      <c r="G268" s="5"/>
      <c r="H268" s="5"/>
      <c r="I268" s="5"/>
      <c r="J268" s="5"/>
      <c r="K268" s="5"/>
      <c r="L268" s="5"/>
      <c r="M268" s="5"/>
      <c r="N268" s="5"/>
      <c r="O268" s="5"/>
      <c r="P268" s="5"/>
      <c r="Q268" s="5"/>
      <c r="R268" s="5"/>
      <c r="S268" s="5"/>
      <c r="T268" s="5"/>
      <c r="U268" s="5"/>
    </row>
    <row r="269" spans="5:21" ht="12.75">
      <c r="E269"/>
      <c r="F269" s="63"/>
      <c r="G269"/>
      <c r="H269" s="63"/>
      <c r="I269" s="63"/>
      <c r="J269"/>
      <c r="K269" s="63"/>
      <c r="L269"/>
      <c r="M269" s="63"/>
      <c r="N269" s="63"/>
      <c r="O269"/>
      <c r="P269" s="63"/>
      <c r="Q269"/>
      <c r="R269" s="63"/>
      <c r="S269" s="63"/>
      <c r="T269"/>
      <c r="U269" s="63"/>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3"/>
      <c r="G274"/>
      <c r="H274" s="63"/>
      <c r="I274" s="63"/>
      <c r="J274"/>
      <c r="K274" s="63"/>
      <c r="L274"/>
      <c r="M274" s="63"/>
      <c r="N274" s="63"/>
      <c r="O274"/>
      <c r="P274" s="63"/>
      <c r="Q274"/>
      <c r="R274" s="63"/>
      <c r="S274" s="63"/>
      <c r="T274"/>
      <c r="U274" s="63"/>
    </row>
    <row r="275" spans="5:21" ht="12.75">
      <c r="E275" s="1"/>
      <c r="F275" s="1"/>
      <c r="G275" s="1"/>
      <c r="H275" s="1"/>
      <c r="I275" s="1"/>
      <c r="J275" s="1"/>
      <c r="K275" s="1"/>
      <c r="L275" s="1"/>
      <c r="M275" s="1"/>
      <c r="N275" s="1"/>
      <c r="O275" s="1"/>
      <c r="P275" s="1"/>
      <c r="Q275" s="1"/>
      <c r="R275" s="1"/>
      <c r="S275" s="1"/>
      <c r="T275" s="1"/>
      <c r="U275" s="1"/>
    </row>
    <row r="276" spans="5:21" ht="12.75">
      <c r="E276"/>
      <c r="F276" s="63"/>
      <c r="G276"/>
      <c r="H276" s="63"/>
      <c r="I276" s="63"/>
      <c r="J276"/>
      <c r="K276" s="63"/>
      <c r="L276"/>
      <c r="M276" s="63"/>
      <c r="N276" s="63"/>
      <c r="O276"/>
      <c r="P276" s="63"/>
      <c r="Q276"/>
      <c r="R276" s="63"/>
      <c r="S276" s="63"/>
      <c r="T276"/>
      <c r="U276" s="63"/>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5"/>
      <c r="F279" s="5"/>
      <c r="G279" s="5"/>
      <c r="H279" s="5"/>
      <c r="I279" s="5"/>
      <c r="J279" s="5"/>
      <c r="K279" s="5"/>
      <c r="L279" s="5"/>
      <c r="M279" s="5"/>
      <c r="N279" s="5"/>
      <c r="O279" s="5"/>
      <c r="P279" s="5"/>
      <c r="Q279" s="5"/>
      <c r="R279" s="5"/>
      <c r="S279" s="5"/>
      <c r="T279" s="5"/>
      <c r="U279" s="5"/>
    </row>
    <row r="280" spans="5:21" ht="12.75">
      <c r="E280" s="5"/>
      <c r="F280" s="5"/>
      <c r="G280" s="5"/>
      <c r="H280" s="5"/>
      <c r="I280" s="5"/>
      <c r="J280" s="5"/>
      <c r="K280" s="5"/>
      <c r="L280" s="5"/>
      <c r="M280" s="5"/>
      <c r="N280" s="5"/>
      <c r="O280" s="5"/>
      <c r="P280" s="5"/>
      <c r="Q280" s="5"/>
      <c r="R280" s="5"/>
      <c r="S280" s="5"/>
      <c r="T280" s="5"/>
      <c r="U280" s="5"/>
    </row>
    <row r="281" spans="5:21" ht="12.75">
      <c r="E281"/>
      <c r="F281" s="63"/>
      <c r="G281"/>
      <c r="H281" s="63"/>
      <c r="I281" s="63"/>
      <c r="J281"/>
      <c r="K281" s="63"/>
      <c r="L281"/>
      <c r="M281" s="63"/>
      <c r="N281" s="63"/>
      <c r="O281"/>
      <c r="P281" s="63"/>
      <c r="Q281"/>
      <c r="R281" s="63"/>
      <c r="S281" s="63"/>
      <c r="T281"/>
      <c r="U281" s="63"/>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3"/>
      <c r="G286"/>
      <c r="H286" s="63"/>
      <c r="I286" s="63"/>
      <c r="J286"/>
      <c r="K286" s="63"/>
      <c r="L286"/>
      <c r="M286" s="63"/>
      <c r="N286" s="63"/>
      <c r="O286"/>
      <c r="P286" s="63"/>
      <c r="Q286"/>
      <c r="R286" s="63"/>
      <c r="S286" s="63"/>
      <c r="T286"/>
      <c r="U286" s="63"/>
    </row>
    <row r="287" spans="5:21" ht="12.75">
      <c r="E287" s="1"/>
      <c r="F287" s="1"/>
      <c r="G287" s="1"/>
      <c r="H287" s="1"/>
      <c r="I287" s="1"/>
      <c r="J287" s="1"/>
      <c r="K287" s="1"/>
      <c r="L287" s="1"/>
      <c r="M287" s="1"/>
      <c r="N287" s="1"/>
      <c r="O287" s="1"/>
      <c r="P287" s="1"/>
      <c r="Q287" s="1"/>
      <c r="R287" s="1"/>
      <c r="S287" s="1"/>
      <c r="T287" s="1"/>
      <c r="U287" s="1"/>
    </row>
    <row r="288" spans="5:21" ht="12.75">
      <c r="E288"/>
      <c r="F288" s="63"/>
      <c r="G288"/>
      <c r="H288" s="63"/>
      <c r="I288" s="63"/>
      <c r="J288"/>
      <c r="K288" s="63"/>
      <c r="L288"/>
      <c r="M288" s="63"/>
      <c r="N288" s="63"/>
      <c r="O288"/>
      <c r="P288" s="63"/>
      <c r="Q288"/>
      <c r="R288" s="63"/>
      <c r="S288" s="63"/>
      <c r="T288"/>
      <c r="U288" s="63"/>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5"/>
      <c r="F291" s="5"/>
      <c r="G291" s="5"/>
      <c r="H291" s="5"/>
      <c r="I291" s="5"/>
      <c r="J291" s="5"/>
      <c r="K291" s="5"/>
      <c r="L291" s="5"/>
      <c r="M291" s="5"/>
      <c r="N291" s="5"/>
      <c r="O291" s="5"/>
      <c r="P291" s="5"/>
      <c r="Q291" s="5"/>
      <c r="R291" s="5"/>
      <c r="S291" s="5"/>
      <c r="T291" s="5"/>
      <c r="U291" s="5"/>
    </row>
    <row r="292" spans="5:21" ht="12.75">
      <c r="E292" s="5"/>
      <c r="F292" s="5"/>
      <c r="G292" s="5"/>
      <c r="H292" s="5"/>
      <c r="I292" s="5"/>
      <c r="J292" s="5"/>
      <c r="K292" s="5"/>
      <c r="L292" s="5"/>
      <c r="M292" s="5"/>
      <c r="N292" s="5"/>
      <c r="O292" s="5"/>
      <c r="P292" s="5"/>
      <c r="Q292" s="5"/>
      <c r="R292" s="5"/>
      <c r="S292" s="5"/>
      <c r="T292" s="5"/>
      <c r="U292" s="5"/>
    </row>
    <row r="293" spans="5:21" ht="12.75">
      <c r="E293"/>
      <c r="F293" s="63"/>
      <c r="G293"/>
      <c r="H293" s="63"/>
      <c r="I293" s="63"/>
      <c r="J293"/>
      <c r="K293" s="63"/>
      <c r="L293"/>
      <c r="M293" s="63"/>
      <c r="N293" s="63"/>
      <c r="O293"/>
      <c r="P293" s="63"/>
      <c r="Q293"/>
      <c r="R293" s="63"/>
      <c r="S293" s="63"/>
      <c r="T293"/>
      <c r="U293" s="63"/>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3"/>
      <c r="G298"/>
      <c r="H298" s="63"/>
      <c r="I298" s="63"/>
      <c r="J298"/>
      <c r="K298" s="63"/>
      <c r="L298"/>
      <c r="M298" s="63"/>
      <c r="N298" s="63"/>
      <c r="O298"/>
      <c r="P298" s="63"/>
      <c r="Q298"/>
      <c r="R298" s="63"/>
      <c r="S298" s="63"/>
      <c r="T298"/>
      <c r="U298" s="63"/>
    </row>
    <row r="299" spans="5:21" ht="12.75">
      <c r="E299" s="1"/>
      <c r="F299" s="1"/>
      <c r="G299" s="1"/>
      <c r="H299" s="1"/>
      <c r="I299" s="1"/>
      <c r="J299" s="1"/>
      <c r="K299" s="1"/>
      <c r="L299" s="1"/>
      <c r="M299" s="1"/>
      <c r="N299" s="1"/>
      <c r="O299" s="1"/>
      <c r="P299" s="1"/>
      <c r="Q299" s="1"/>
      <c r="R299" s="1"/>
      <c r="S299" s="1"/>
      <c r="T299" s="1"/>
      <c r="U299" s="1"/>
    </row>
    <row r="300" spans="5:21" ht="12.75">
      <c r="E300"/>
      <c r="F300" s="63"/>
      <c r="G300"/>
      <c r="H300" s="63"/>
      <c r="I300" s="63"/>
      <c r="J300"/>
      <c r="K300" s="63"/>
      <c r="L300"/>
      <c r="M300" s="63"/>
      <c r="N300" s="63"/>
      <c r="O300"/>
      <c r="P300" s="63"/>
      <c r="Q300"/>
      <c r="R300" s="63"/>
      <c r="S300" s="63"/>
      <c r="T300"/>
      <c r="U300" s="63"/>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5"/>
      <c r="F303" s="5"/>
      <c r="G303" s="5"/>
      <c r="H303" s="5"/>
      <c r="I303" s="5"/>
      <c r="J303" s="5"/>
      <c r="K303" s="5"/>
      <c r="L303" s="5"/>
      <c r="M303" s="5"/>
      <c r="N303" s="5"/>
      <c r="O303" s="5"/>
      <c r="P303" s="5"/>
      <c r="Q303" s="5"/>
      <c r="R303" s="5"/>
      <c r="S303" s="5"/>
      <c r="T303" s="5"/>
      <c r="U303" s="5"/>
    </row>
    <row r="304" spans="5:21" ht="12.75">
      <c r="E304" s="5"/>
      <c r="F304" s="5"/>
      <c r="G304" s="5"/>
      <c r="H304" s="5"/>
      <c r="I304" s="5"/>
      <c r="J304" s="5"/>
      <c r="K304" s="5"/>
      <c r="L304" s="5"/>
      <c r="M304" s="5"/>
      <c r="N304" s="5"/>
      <c r="O304" s="5"/>
      <c r="P304" s="5"/>
      <c r="Q304" s="5"/>
      <c r="R304" s="5"/>
      <c r="S304" s="5"/>
      <c r="T304" s="5"/>
      <c r="U304" s="5"/>
    </row>
    <row r="305" spans="5:21" ht="12.75">
      <c r="E305"/>
      <c r="F305" s="63"/>
      <c r="G305"/>
      <c r="H305" s="63"/>
      <c r="I305" s="63"/>
      <c r="J305"/>
      <c r="K305" s="63"/>
      <c r="L305"/>
      <c r="M305" s="63"/>
      <c r="N305" s="63"/>
      <c r="O305"/>
      <c r="P305" s="63"/>
      <c r="Q305"/>
      <c r="R305" s="63"/>
      <c r="S305" s="63"/>
      <c r="T305"/>
      <c r="U305" s="63"/>
    </row>
    <row r="306" spans="5:21" ht="12.75">
      <c r="E306"/>
      <c r="F306"/>
      <c r="G306"/>
      <c r="H306"/>
      <c r="I306"/>
      <c r="J306"/>
      <c r="K306"/>
      <c r="L306"/>
      <c r="M306"/>
      <c r="N306"/>
      <c r="O306"/>
      <c r="P306"/>
      <c r="Q306"/>
      <c r="R306"/>
      <c r="S306"/>
      <c r="T306"/>
      <c r="U306"/>
    </row>
  </sheetData>
  <sheetProtection/>
  <mergeCells count="23">
    <mergeCell ref="A2:D2"/>
    <mergeCell ref="A1:D1"/>
    <mergeCell ref="A7:A12"/>
    <mergeCell ref="A13:A18"/>
    <mergeCell ref="A4:D4"/>
    <mergeCell ref="A3:D3"/>
    <mergeCell ref="A42:A48"/>
    <mergeCell ref="A49:A55"/>
    <mergeCell ref="A62:A68"/>
    <mergeCell ref="A69:A75"/>
    <mergeCell ref="A19:A24"/>
    <mergeCell ref="A25:A28"/>
    <mergeCell ref="A29:A34"/>
    <mergeCell ref="A35:A41"/>
    <mergeCell ref="A102:A108"/>
    <mergeCell ref="A56:D56"/>
    <mergeCell ref="A57:D57"/>
    <mergeCell ref="A58:D58"/>
    <mergeCell ref="A59:D59"/>
    <mergeCell ref="A76:A82"/>
    <mergeCell ref="A83:A88"/>
    <mergeCell ref="A89:A95"/>
    <mergeCell ref="A96:A101"/>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dimension ref="A1:AI728"/>
  <sheetViews>
    <sheetView zoomScale="75" zoomScaleNormal="75" zoomScaleSheetLayoutView="100" zoomScalePageLayoutView="0" workbookViewId="0" topLeftCell="B428">
      <selection activeCell="O470" sqref="O470"/>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6.00390625" style="91" customWidth="1"/>
    <col min="6" max="6" width="10.00390625" style="69" customWidth="1"/>
    <col min="7" max="7" width="9.140625" style="69" customWidth="1"/>
    <col min="8" max="8" width="12.00390625" style="68" bestFit="1" customWidth="1"/>
    <col min="9" max="9" width="10.421875" style="69" customWidth="1"/>
    <col min="10" max="10" width="10.57421875" style="69" customWidth="1"/>
    <col min="11" max="11" width="12.00390625" style="68" customWidth="1"/>
    <col min="12" max="12" width="11.57421875" style="68" hidden="1" customWidth="1"/>
    <col min="13" max="13" width="15.28125" style="132" bestFit="1" customWidth="1"/>
    <col min="14" max="16384" width="11.421875" style="68" customWidth="1"/>
  </cols>
  <sheetData>
    <row r="1" spans="2:35" s="98" customFormat="1" ht="15.75" customHeight="1">
      <c r="B1" s="175" t="s">
        <v>57</v>
      </c>
      <c r="C1" s="175"/>
      <c r="D1" s="175"/>
      <c r="E1" s="175"/>
      <c r="F1" s="175"/>
      <c r="G1" s="175"/>
      <c r="H1" s="175"/>
      <c r="I1" s="175"/>
      <c r="J1" s="175"/>
      <c r="K1" s="175"/>
      <c r="L1" s="175"/>
      <c r="M1" s="175"/>
      <c r="N1" s="72"/>
      <c r="O1" s="72"/>
      <c r="P1" s="72"/>
      <c r="Q1" s="72"/>
      <c r="R1" s="72"/>
      <c r="S1" s="72"/>
      <c r="T1" s="72"/>
      <c r="U1" s="72"/>
      <c r="V1" s="72"/>
      <c r="W1" s="72"/>
      <c r="X1" s="72"/>
      <c r="Y1" s="72"/>
      <c r="Z1" s="72"/>
      <c r="AA1" s="72"/>
      <c r="AB1" s="72"/>
      <c r="AC1" s="72"/>
      <c r="AD1" s="72"/>
      <c r="AE1" s="72"/>
      <c r="AF1" s="72"/>
      <c r="AG1" s="72"/>
      <c r="AH1" s="72"/>
      <c r="AI1" s="72"/>
    </row>
    <row r="2" spans="2:35" s="98" customFormat="1" ht="15.75" customHeight="1">
      <c r="B2" s="172" t="s">
        <v>268</v>
      </c>
      <c r="C2" s="172"/>
      <c r="D2" s="172"/>
      <c r="E2" s="172"/>
      <c r="F2" s="172"/>
      <c r="G2" s="172"/>
      <c r="H2" s="172"/>
      <c r="I2" s="172"/>
      <c r="J2" s="172"/>
      <c r="K2" s="172"/>
      <c r="L2" s="172"/>
      <c r="M2" s="172"/>
      <c r="N2" s="72"/>
      <c r="O2" s="72"/>
      <c r="P2" s="72"/>
      <c r="Q2" s="72"/>
      <c r="R2" s="72"/>
      <c r="S2" s="72"/>
      <c r="T2" s="72"/>
      <c r="U2" s="72"/>
      <c r="V2" s="72"/>
      <c r="W2" s="72"/>
      <c r="X2" s="72"/>
      <c r="Y2" s="72"/>
      <c r="Z2" s="72"/>
      <c r="AA2" s="72"/>
      <c r="AB2" s="72"/>
      <c r="AC2" s="72"/>
      <c r="AD2" s="72"/>
      <c r="AE2" s="72"/>
      <c r="AF2" s="72"/>
      <c r="AG2" s="72"/>
      <c r="AH2" s="72"/>
      <c r="AI2" s="72"/>
    </row>
    <row r="3" spans="2:35" s="99" customFormat="1" ht="15.75" customHeight="1">
      <c r="B3" s="172" t="s">
        <v>272</v>
      </c>
      <c r="C3" s="172"/>
      <c r="D3" s="172"/>
      <c r="E3" s="172"/>
      <c r="F3" s="172"/>
      <c r="G3" s="172"/>
      <c r="H3" s="172"/>
      <c r="I3" s="172"/>
      <c r="J3" s="172"/>
      <c r="K3" s="172"/>
      <c r="L3" s="172"/>
      <c r="M3" s="172"/>
      <c r="N3" s="72"/>
      <c r="O3" s="72"/>
      <c r="P3" s="72"/>
      <c r="Q3" s="72"/>
      <c r="R3" s="72"/>
      <c r="S3" s="72"/>
      <c r="T3" s="72"/>
      <c r="U3" s="72"/>
      <c r="V3" s="72"/>
      <c r="W3" s="72"/>
      <c r="X3" s="72"/>
      <c r="Y3" s="72"/>
      <c r="Z3" s="72"/>
      <c r="AA3" s="72"/>
      <c r="AB3" s="72"/>
      <c r="AC3" s="72"/>
      <c r="AD3" s="72"/>
      <c r="AE3" s="72"/>
      <c r="AF3" s="72"/>
      <c r="AG3" s="72"/>
      <c r="AH3" s="72"/>
      <c r="AI3" s="72"/>
    </row>
    <row r="4" spans="2:35" s="99" customFormat="1" ht="15.75" customHeight="1">
      <c r="B4" s="100"/>
      <c r="C4" s="100"/>
      <c r="D4" s="100"/>
      <c r="E4" s="101"/>
      <c r="F4" s="100"/>
      <c r="G4" s="100"/>
      <c r="H4" s="100"/>
      <c r="I4" s="100"/>
      <c r="J4" s="100"/>
      <c r="K4" s="100"/>
      <c r="L4" s="100"/>
      <c r="M4" s="100"/>
      <c r="N4" s="72"/>
      <c r="O4" s="72"/>
      <c r="P4" s="72"/>
      <c r="Q4" s="72"/>
      <c r="R4" s="72"/>
      <c r="S4" s="72"/>
      <c r="T4" s="72"/>
      <c r="U4" s="72"/>
      <c r="V4" s="72"/>
      <c r="W4" s="72"/>
      <c r="X4" s="72"/>
      <c r="Y4" s="72"/>
      <c r="Z4" s="72"/>
      <c r="AA4" s="72"/>
      <c r="AB4" s="72"/>
      <c r="AC4" s="72"/>
      <c r="AD4" s="72"/>
      <c r="AE4" s="72"/>
      <c r="AF4" s="72"/>
      <c r="AG4" s="72"/>
      <c r="AH4" s="72"/>
      <c r="AI4" s="72"/>
    </row>
    <row r="5" spans="2:13" s="72" customFormat="1" ht="30" customHeight="1">
      <c r="B5" s="102" t="s">
        <v>332</v>
      </c>
      <c r="C5" s="103" t="s">
        <v>281</v>
      </c>
      <c r="D5" s="102" t="s">
        <v>63</v>
      </c>
      <c r="E5" s="104" t="s">
        <v>178</v>
      </c>
      <c r="F5" s="173" t="s">
        <v>265</v>
      </c>
      <c r="G5" s="173"/>
      <c r="H5" s="173"/>
      <c r="I5" s="173" t="s">
        <v>266</v>
      </c>
      <c r="J5" s="173"/>
      <c r="K5" s="173"/>
      <c r="L5" s="173"/>
      <c r="M5" s="173"/>
    </row>
    <row r="6" spans="2:13" s="72" customFormat="1" ht="15.75" customHeight="1">
      <c r="B6" s="105"/>
      <c r="C6" s="105"/>
      <c r="D6" s="105"/>
      <c r="E6" s="106">
        <v>2008</v>
      </c>
      <c r="F6" s="176" t="s">
        <v>439</v>
      </c>
      <c r="G6" s="176"/>
      <c r="H6" s="105" t="s">
        <v>179</v>
      </c>
      <c r="I6" s="174" t="str">
        <f>+F6</f>
        <v>Enero-Agosto</v>
      </c>
      <c r="J6" s="174"/>
      <c r="K6" s="105" t="s">
        <v>179</v>
      </c>
      <c r="L6" s="107"/>
      <c r="M6" s="108" t="s">
        <v>267</v>
      </c>
    </row>
    <row r="7" spans="2:13" s="72" customFormat="1" ht="18.75" customHeight="1">
      <c r="B7" s="109"/>
      <c r="C7" s="109"/>
      <c r="D7" s="109"/>
      <c r="E7" s="110"/>
      <c r="F7" s="111">
        <v>2008</v>
      </c>
      <c r="G7" s="111">
        <v>2009</v>
      </c>
      <c r="H7" s="112" t="s">
        <v>273</v>
      </c>
      <c r="I7" s="111">
        <v>2008</v>
      </c>
      <c r="J7" s="111">
        <v>2009</v>
      </c>
      <c r="K7" s="112" t="s">
        <v>273</v>
      </c>
      <c r="L7" s="109"/>
      <c r="M7" s="112" t="s">
        <v>440</v>
      </c>
    </row>
    <row r="8" spans="1:35" s="71" customFormat="1" ht="12.75">
      <c r="A8" s="71">
        <v>1</v>
      </c>
      <c r="B8" s="68" t="s">
        <v>98</v>
      </c>
      <c r="C8" s="92" t="s">
        <v>313</v>
      </c>
      <c r="D8" s="68" t="s">
        <v>65</v>
      </c>
      <c r="E8" s="91">
        <v>32.97</v>
      </c>
      <c r="F8" s="69">
        <v>0</v>
      </c>
      <c r="G8" s="69">
        <v>0</v>
      </c>
      <c r="H8" s="70"/>
      <c r="I8" s="69">
        <v>0</v>
      </c>
      <c r="J8" s="69">
        <v>0</v>
      </c>
      <c r="K8" s="70"/>
      <c r="L8" s="68">
        <v>1</v>
      </c>
      <c r="M8" s="113">
        <v>0</v>
      </c>
      <c r="N8" s="72"/>
      <c r="O8" s="72"/>
      <c r="P8" s="72"/>
      <c r="Q8" s="72"/>
      <c r="R8" s="72"/>
      <c r="S8" s="72"/>
      <c r="T8" s="72"/>
      <c r="U8" s="72"/>
      <c r="V8" s="72"/>
      <c r="W8" s="72"/>
      <c r="X8" s="72"/>
      <c r="Y8" s="72"/>
      <c r="Z8" s="72"/>
      <c r="AA8" s="72"/>
      <c r="AB8" s="72"/>
      <c r="AC8" s="72"/>
      <c r="AD8" s="72"/>
      <c r="AE8" s="72"/>
      <c r="AF8" s="72"/>
      <c r="AG8" s="72"/>
      <c r="AH8" s="72"/>
      <c r="AI8" s="72"/>
    </row>
    <row r="9" spans="1:35" s="71" customFormat="1" ht="12.75">
      <c r="A9" s="71">
        <v>2</v>
      </c>
      <c r="B9" s="68" t="s">
        <v>80</v>
      </c>
      <c r="C9" s="92" t="s">
        <v>314</v>
      </c>
      <c r="D9" s="68" t="s">
        <v>65</v>
      </c>
      <c r="E9" s="91">
        <v>27.92</v>
      </c>
      <c r="F9" s="69">
        <v>2070.632</v>
      </c>
      <c r="G9" s="69">
        <v>194.591</v>
      </c>
      <c r="H9" s="70">
        <f>+(G9-F9)/F9</f>
        <v>-0.9060233783695028</v>
      </c>
      <c r="I9" s="69">
        <v>2408.54</v>
      </c>
      <c r="J9" s="69">
        <v>126.259</v>
      </c>
      <c r="K9" s="70">
        <f>+(J9-I9)/I9</f>
        <v>-0.947578616091076</v>
      </c>
      <c r="L9" s="68">
        <v>2</v>
      </c>
      <c r="M9" s="113">
        <v>0.00013262646139871858</v>
      </c>
      <c r="N9" s="72"/>
      <c r="O9" s="72"/>
      <c r="P9" s="72"/>
      <c r="Q9" s="72"/>
      <c r="R9" s="72"/>
      <c r="S9" s="72"/>
      <c r="T9" s="72"/>
      <c r="U9" s="72"/>
      <c r="V9" s="72"/>
      <c r="W9" s="72"/>
      <c r="X9" s="72"/>
      <c r="Y9" s="72"/>
      <c r="Z9" s="72"/>
      <c r="AA9" s="72"/>
      <c r="AB9" s="72"/>
      <c r="AC9" s="72"/>
      <c r="AD9" s="72"/>
      <c r="AE9" s="72"/>
      <c r="AF9" s="72"/>
      <c r="AG9" s="72"/>
      <c r="AH9" s="72"/>
      <c r="AI9" s="72"/>
    </row>
    <row r="10" spans="1:35" s="71" customFormat="1" ht="12.75">
      <c r="A10" s="71">
        <v>3</v>
      </c>
      <c r="B10" s="68" t="s">
        <v>75</v>
      </c>
      <c r="C10" s="92" t="s">
        <v>315</v>
      </c>
      <c r="D10" s="68" t="s">
        <v>65</v>
      </c>
      <c r="E10" s="91">
        <v>8.57</v>
      </c>
      <c r="F10" s="69">
        <v>233.47</v>
      </c>
      <c r="G10" s="69">
        <v>127.735</v>
      </c>
      <c r="H10" s="70">
        <f aca="true" t="shared" si="0" ref="H10:H27">+(G10-F10)/F10</f>
        <v>-0.4528847389386217</v>
      </c>
      <c r="I10" s="69">
        <v>438.981</v>
      </c>
      <c r="J10" s="69">
        <v>350.469</v>
      </c>
      <c r="K10" s="70">
        <f aca="true" t="shared" si="1" ref="K10:K27">+(J10-I10)/I10</f>
        <v>-0.20163059449042214</v>
      </c>
      <c r="L10" s="68">
        <v>3</v>
      </c>
      <c r="M10" s="113">
        <v>0.7345479772469096</v>
      </c>
      <c r="N10" s="72"/>
      <c r="O10" s="72"/>
      <c r="P10" s="72"/>
      <c r="Q10" s="72"/>
      <c r="R10" s="72"/>
      <c r="S10" s="72"/>
      <c r="T10" s="72"/>
      <c r="U10" s="72"/>
      <c r="V10" s="72"/>
      <c r="W10" s="72"/>
      <c r="X10" s="72"/>
      <c r="Y10" s="72"/>
      <c r="Z10" s="72"/>
      <c r="AA10" s="72"/>
      <c r="AB10" s="72"/>
      <c r="AC10" s="72"/>
      <c r="AD10" s="72"/>
      <c r="AE10" s="72"/>
      <c r="AF10" s="72"/>
      <c r="AG10" s="72"/>
      <c r="AH10" s="72"/>
      <c r="AI10" s="72"/>
    </row>
    <row r="11" spans="1:35" s="71" customFormat="1" ht="12.75">
      <c r="A11" s="71">
        <v>4</v>
      </c>
      <c r="B11" s="68" t="s">
        <v>67</v>
      </c>
      <c r="C11" s="93">
        <v>12099140</v>
      </c>
      <c r="D11" s="68" t="s">
        <v>65</v>
      </c>
      <c r="E11" s="91">
        <v>5.88</v>
      </c>
      <c r="F11" s="69">
        <v>0.48</v>
      </c>
      <c r="G11" s="69">
        <v>0.707</v>
      </c>
      <c r="H11" s="70">
        <f t="shared" si="0"/>
        <v>0.47291666666666665</v>
      </c>
      <c r="I11" s="69">
        <v>406.794</v>
      </c>
      <c r="J11" s="69">
        <v>795.024</v>
      </c>
      <c r="K11" s="70">
        <f t="shared" si="1"/>
        <v>0.9543651086299209</v>
      </c>
      <c r="L11" s="68">
        <v>4</v>
      </c>
      <c r="M11" s="113">
        <v>0.0746356342006765</v>
      </c>
      <c r="N11" s="72"/>
      <c r="O11" s="72"/>
      <c r="P11" s="72"/>
      <c r="Q11" s="72"/>
      <c r="R11" s="72"/>
      <c r="S11" s="72"/>
      <c r="T11" s="72"/>
      <c r="U11" s="72"/>
      <c r="V11" s="72"/>
      <c r="W11" s="72"/>
      <c r="X11" s="72"/>
      <c r="Y11" s="72"/>
      <c r="Z11" s="72"/>
      <c r="AA11" s="72"/>
      <c r="AB11" s="72"/>
      <c r="AC11" s="72"/>
      <c r="AD11" s="72"/>
      <c r="AE11" s="72"/>
      <c r="AF11" s="72"/>
      <c r="AG11" s="72"/>
      <c r="AH11" s="72"/>
      <c r="AI11" s="72"/>
    </row>
    <row r="12" spans="1:35" s="71" customFormat="1" ht="12.75">
      <c r="A12" s="71">
        <v>5</v>
      </c>
      <c r="B12" s="68" t="s">
        <v>71</v>
      </c>
      <c r="C12" s="93">
        <v>16010000</v>
      </c>
      <c r="D12" s="68" t="s">
        <v>65</v>
      </c>
      <c r="E12" s="91">
        <v>5.46</v>
      </c>
      <c r="F12" s="69">
        <v>229.766</v>
      </c>
      <c r="G12" s="69">
        <v>127.815</v>
      </c>
      <c r="H12" s="70">
        <f t="shared" si="0"/>
        <v>-0.443716650853477</v>
      </c>
      <c r="I12" s="69">
        <v>296.589</v>
      </c>
      <c r="J12" s="69">
        <v>0</v>
      </c>
      <c r="K12" s="70">
        <f t="shared" si="1"/>
        <v>-1</v>
      </c>
      <c r="L12" s="68">
        <v>5</v>
      </c>
      <c r="M12" s="113">
        <v>0</v>
      </c>
      <c r="N12" s="72"/>
      <c r="O12" s="72"/>
      <c r="P12" s="72"/>
      <c r="Q12" s="72"/>
      <c r="R12" s="72"/>
      <c r="S12" s="72"/>
      <c r="T12" s="72"/>
      <c r="U12" s="72"/>
      <c r="V12" s="72"/>
      <c r="W12" s="72"/>
      <c r="X12" s="72"/>
      <c r="Y12" s="72"/>
      <c r="Z12" s="72"/>
      <c r="AA12" s="72"/>
      <c r="AB12" s="72"/>
      <c r="AC12" s="72"/>
      <c r="AD12" s="72"/>
      <c r="AE12" s="72"/>
      <c r="AF12" s="72"/>
      <c r="AG12" s="72"/>
      <c r="AH12" s="72"/>
      <c r="AI12" s="72"/>
    </row>
    <row r="13" spans="1:35" s="71" customFormat="1" ht="12.75">
      <c r="A13" s="71">
        <v>0</v>
      </c>
      <c r="B13" s="68" t="s">
        <v>104</v>
      </c>
      <c r="C13" s="92" t="s">
        <v>324</v>
      </c>
      <c r="D13" s="68" t="s">
        <v>65</v>
      </c>
      <c r="E13" s="91">
        <v>2.78</v>
      </c>
      <c r="F13" s="69">
        <v>339.321</v>
      </c>
      <c r="G13" s="69">
        <v>0</v>
      </c>
      <c r="H13" s="70">
        <f t="shared" si="0"/>
        <v>-1</v>
      </c>
      <c r="I13" s="69">
        <v>256.068</v>
      </c>
      <c r="J13" s="69">
        <v>0</v>
      </c>
      <c r="K13" s="70">
        <f t="shared" si="1"/>
        <v>-1</v>
      </c>
      <c r="L13" s="68">
        <v>6</v>
      </c>
      <c r="M13" s="113">
        <v>0</v>
      </c>
      <c r="N13" s="72"/>
      <c r="O13" s="72"/>
      <c r="P13" s="72"/>
      <c r="Q13" s="72"/>
      <c r="R13" s="72"/>
      <c r="S13" s="72"/>
      <c r="T13" s="72"/>
      <c r="U13" s="72"/>
      <c r="V13" s="72"/>
      <c r="W13" s="72"/>
      <c r="X13" s="72"/>
      <c r="Y13" s="72"/>
      <c r="Z13" s="72"/>
      <c r="AA13" s="72"/>
      <c r="AB13" s="72"/>
      <c r="AC13" s="72"/>
      <c r="AD13" s="72"/>
      <c r="AE13" s="72"/>
      <c r="AF13" s="72"/>
      <c r="AG13" s="72"/>
      <c r="AH13" s="72"/>
      <c r="AI13" s="72"/>
    </row>
    <row r="14" spans="1:35" s="71" customFormat="1" ht="12.75">
      <c r="A14" s="71">
        <v>7</v>
      </c>
      <c r="B14" s="68" t="s">
        <v>91</v>
      </c>
      <c r="C14" s="92" t="s">
        <v>323</v>
      </c>
      <c r="D14" s="68" t="s">
        <v>65</v>
      </c>
      <c r="E14" s="91">
        <v>2.34</v>
      </c>
      <c r="F14" s="69">
        <v>159.656</v>
      </c>
      <c r="G14" s="69">
        <v>87.665</v>
      </c>
      <c r="H14" s="70">
        <f t="shared" si="0"/>
        <v>-0.45091321340882895</v>
      </c>
      <c r="I14" s="69">
        <v>199.321</v>
      </c>
      <c r="J14" s="69">
        <v>45.418</v>
      </c>
      <c r="K14" s="70">
        <f t="shared" si="1"/>
        <v>-0.7721364030884854</v>
      </c>
      <c r="L14" s="68">
        <v>7</v>
      </c>
      <c r="M14" s="113">
        <v>0.00036158122787580935</v>
      </c>
      <c r="N14" s="72"/>
      <c r="O14" s="72"/>
      <c r="P14" s="72"/>
      <c r="Q14" s="72"/>
      <c r="R14" s="72"/>
      <c r="S14" s="72"/>
      <c r="T14" s="72"/>
      <c r="U14" s="72"/>
      <c r="V14" s="72"/>
      <c r="W14" s="72"/>
      <c r="X14" s="72"/>
      <c r="Y14" s="72"/>
      <c r="Z14" s="72"/>
      <c r="AA14" s="72"/>
      <c r="AB14" s="72"/>
      <c r="AC14" s="72"/>
      <c r="AD14" s="72"/>
      <c r="AE14" s="72"/>
      <c r="AF14" s="72"/>
      <c r="AG14" s="72"/>
      <c r="AH14" s="72"/>
      <c r="AI14" s="72"/>
    </row>
    <row r="15" spans="1:35" s="71" customFormat="1" ht="12.75">
      <c r="A15" s="71">
        <v>8</v>
      </c>
      <c r="B15" s="68" t="s">
        <v>64</v>
      </c>
      <c r="C15" s="92" t="s">
        <v>322</v>
      </c>
      <c r="D15" s="68" t="s">
        <v>65</v>
      </c>
      <c r="E15" s="91">
        <v>1.76</v>
      </c>
      <c r="F15" s="69">
        <v>102.67</v>
      </c>
      <c r="G15" s="69">
        <v>183.045</v>
      </c>
      <c r="H15" s="70">
        <f t="shared" si="0"/>
        <v>0.7828479594818348</v>
      </c>
      <c r="I15" s="69">
        <v>66.199</v>
      </c>
      <c r="J15" s="69">
        <v>170.489</v>
      </c>
      <c r="K15" s="70">
        <f t="shared" si="1"/>
        <v>1.5754014411093824</v>
      </c>
      <c r="L15" s="68">
        <v>8</v>
      </c>
      <c r="M15" s="113">
        <v>0.13542147390962794</v>
      </c>
      <c r="N15" s="72"/>
      <c r="O15" s="72"/>
      <c r="P15" s="72"/>
      <c r="Q15" s="72"/>
      <c r="R15" s="72"/>
      <c r="S15" s="72"/>
      <c r="T15" s="72"/>
      <c r="U15" s="72"/>
      <c r="V15" s="72"/>
      <c r="W15" s="72"/>
      <c r="X15" s="72"/>
      <c r="Y15" s="72"/>
      <c r="Z15" s="72"/>
      <c r="AA15" s="72"/>
      <c r="AB15" s="72"/>
      <c r="AC15" s="72"/>
      <c r="AD15" s="72"/>
      <c r="AE15" s="72"/>
      <c r="AF15" s="72"/>
      <c r="AG15" s="72"/>
      <c r="AH15" s="72"/>
      <c r="AI15" s="72"/>
    </row>
    <row r="16" spans="1:35" s="71" customFormat="1" ht="12.75">
      <c r="A16" s="71">
        <v>9</v>
      </c>
      <c r="B16" s="68" t="s">
        <v>69</v>
      </c>
      <c r="C16" s="92" t="s">
        <v>316</v>
      </c>
      <c r="D16" s="68" t="s">
        <v>65</v>
      </c>
      <c r="E16" s="91">
        <v>1.72</v>
      </c>
      <c r="F16" s="69">
        <v>0</v>
      </c>
      <c r="G16" s="69">
        <v>0</v>
      </c>
      <c r="H16" s="70"/>
      <c r="I16" s="69">
        <v>0</v>
      </c>
      <c r="J16" s="69">
        <v>0</v>
      </c>
      <c r="K16" s="70"/>
      <c r="L16" s="68">
        <v>9</v>
      </c>
      <c r="M16" s="113">
        <v>0</v>
      </c>
      <c r="N16" s="72"/>
      <c r="O16" s="72"/>
      <c r="P16" s="72"/>
      <c r="Q16" s="72"/>
      <c r="R16" s="72"/>
      <c r="S16" s="72"/>
      <c r="T16" s="72"/>
      <c r="U16" s="72"/>
      <c r="V16" s="72"/>
      <c r="W16" s="72"/>
      <c r="X16" s="72"/>
      <c r="Y16" s="72"/>
      <c r="Z16" s="72"/>
      <c r="AA16" s="72"/>
      <c r="AB16" s="72"/>
      <c r="AC16" s="72"/>
      <c r="AD16" s="72"/>
      <c r="AE16" s="72"/>
      <c r="AF16" s="72"/>
      <c r="AG16" s="72"/>
      <c r="AH16" s="72"/>
      <c r="AI16" s="72"/>
    </row>
    <row r="17" spans="1:13" s="72" customFormat="1" ht="12.75">
      <c r="A17" s="71">
        <v>10</v>
      </c>
      <c r="B17" s="68" t="s">
        <v>81</v>
      </c>
      <c r="C17" s="93">
        <v>20057000</v>
      </c>
      <c r="D17" s="68" t="s">
        <v>65</v>
      </c>
      <c r="E17" s="91">
        <v>1.46</v>
      </c>
      <c r="F17" s="69">
        <v>26.564</v>
      </c>
      <c r="G17" s="69">
        <v>112.85</v>
      </c>
      <c r="H17" s="70">
        <f t="shared" si="0"/>
        <v>3.248230688149375</v>
      </c>
      <c r="I17" s="69">
        <v>72.226</v>
      </c>
      <c r="J17" s="69">
        <v>149.398</v>
      </c>
      <c r="K17" s="70">
        <f t="shared" si="1"/>
        <v>1.0684794949187273</v>
      </c>
      <c r="L17" s="68">
        <v>10</v>
      </c>
      <c r="M17" s="113">
        <v>0.03947993604904668</v>
      </c>
    </row>
    <row r="18" spans="1:13" s="72" customFormat="1" ht="12.75">
      <c r="A18" s="71">
        <v>11</v>
      </c>
      <c r="B18" s="68" t="s">
        <v>70</v>
      </c>
      <c r="C18" s="92" t="s">
        <v>321</v>
      </c>
      <c r="D18" s="68" t="s">
        <v>65</v>
      </c>
      <c r="E18" s="91">
        <v>1.43</v>
      </c>
      <c r="F18" s="69">
        <v>352.752</v>
      </c>
      <c r="G18" s="69">
        <v>61.53</v>
      </c>
      <c r="H18" s="70">
        <f t="shared" si="0"/>
        <v>-0.8255715063273914</v>
      </c>
      <c r="I18" s="69">
        <v>99.494</v>
      </c>
      <c r="J18" s="69">
        <v>41.157</v>
      </c>
      <c r="K18" s="70">
        <f t="shared" si="1"/>
        <v>-0.5863368645345448</v>
      </c>
      <c r="L18" s="68">
        <v>12</v>
      </c>
      <c r="M18" s="113">
        <v>0.00038657338410550226</v>
      </c>
    </row>
    <row r="19" spans="1:13" s="72" customFormat="1" ht="12.75">
      <c r="A19" s="71">
        <v>12</v>
      </c>
      <c r="B19" s="68" t="s">
        <v>72</v>
      </c>
      <c r="C19" s="92" t="s">
        <v>317</v>
      </c>
      <c r="D19" s="68" t="s">
        <v>63</v>
      </c>
      <c r="E19" s="91">
        <v>1.03</v>
      </c>
      <c r="F19" s="69">
        <v>3.76</v>
      </c>
      <c r="G19" s="69">
        <v>0</v>
      </c>
      <c r="H19" s="70">
        <f t="shared" si="0"/>
        <v>-1</v>
      </c>
      <c r="I19" s="69">
        <v>87.42</v>
      </c>
      <c r="J19" s="69">
        <v>0</v>
      </c>
      <c r="K19" s="70">
        <f t="shared" si="1"/>
        <v>-1</v>
      </c>
      <c r="L19" s="68">
        <v>13</v>
      </c>
      <c r="M19" s="113">
        <v>0</v>
      </c>
    </row>
    <row r="20" spans="1:13" s="72" customFormat="1" ht="12.75">
      <c r="A20" s="71">
        <v>13</v>
      </c>
      <c r="B20" s="68" t="s">
        <v>73</v>
      </c>
      <c r="C20" s="92" t="s">
        <v>320</v>
      </c>
      <c r="D20" s="68" t="s">
        <v>65</v>
      </c>
      <c r="E20" s="91">
        <v>0.85</v>
      </c>
      <c r="F20" s="69">
        <v>23.52</v>
      </c>
      <c r="G20" s="69">
        <v>2237.108</v>
      </c>
      <c r="H20" s="70">
        <f t="shared" si="0"/>
        <v>94.11513605442178</v>
      </c>
      <c r="I20" s="69">
        <v>7.056</v>
      </c>
      <c r="J20" s="69">
        <v>979.517</v>
      </c>
      <c r="K20" s="70">
        <f t="shared" si="1"/>
        <v>137.8204365079365</v>
      </c>
      <c r="L20" s="68">
        <v>16</v>
      </c>
      <c r="M20" s="113">
        <v>0.002389820908831435</v>
      </c>
    </row>
    <row r="21" spans="1:13" s="72" customFormat="1" ht="12.75">
      <c r="A21" s="71">
        <v>14</v>
      </c>
      <c r="B21" s="68" t="s">
        <v>114</v>
      </c>
      <c r="C21" s="92" t="s">
        <v>319</v>
      </c>
      <c r="D21" s="68" t="s">
        <v>65</v>
      </c>
      <c r="E21" s="91">
        <v>0.66</v>
      </c>
      <c r="F21" s="69">
        <v>141.588</v>
      </c>
      <c r="G21" s="69">
        <v>0</v>
      </c>
      <c r="H21" s="70">
        <f t="shared" si="0"/>
        <v>-1</v>
      </c>
      <c r="I21" s="69">
        <v>32.575</v>
      </c>
      <c r="J21" s="69">
        <v>0</v>
      </c>
      <c r="K21" s="70">
        <f t="shared" si="1"/>
        <v>-1</v>
      </c>
      <c r="L21" s="68">
        <v>18</v>
      </c>
      <c r="M21" s="113">
        <v>0</v>
      </c>
    </row>
    <row r="22" spans="1:13" s="72" customFormat="1" ht="12.75">
      <c r="A22" s="71">
        <v>15</v>
      </c>
      <c r="B22" s="68" t="s">
        <v>282</v>
      </c>
      <c r="C22" s="92" t="s">
        <v>362</v>
      </c>
      <c r="D22" s="68" t="s">
        <v>65</v>
      </c>
      <c r="E22" s="91">
        <v>0.6</v>
      </c>
      <c r="F22" s="69">
        <v>23.872</v>
      </c>
      <c r="G22" s="69">
        <v>0</v>
      </c>
      <c r="H22" s="70">
        <f t="shared" si="0"/>
        <v>-1</v>
      </c>
      <c r="I22" s="69">
        <v>50.936</v>
      </c>
      <c r="J22" s="69">
        <v>0</v>
      </c>
      <c r="K22" s="70">
        <f t="shared" si="1"/>
        <v>-1</v>
      </c>
      <c r="L22" s="68">
        <v>19</v>
      </c>
      <c r="M22" s="113">
        <v>0</v>
      </c>
    </row>
    <row r="23" spans="1:13" s="72" customFormat="1" ht="12.75">
      <c r="A23" s="71">
        <v>16</v>
      </c>
      <c r="B23" s="68" t="s">
        <v>113</v>
      </c>
      <c r="C23" s="92" t="s">
        <v>325</v>
      </c>
      <c r="D23" s="68" t="s">
        <v>65</v>
      </c>
      <c r="E23" s="91">
        <v>0.51</v>
      </c>
      <c r="F23" s="69">
        <v>24</v>
      </c>
      <c r="G23" s="69">
        <v>11.5</v>
      </c>
      <c r="H23" s="70">
        <f t="shared" si="0"/>
        <v>-0.5208333333333334</v>
      </c>
      <c r="I23" s="69">
        <v>43.2</v>
      </c>
      <c r="J23" s="69">
        <v>9.2</v>
      </c>
      <c r="K23" s="70">
        <f t="shared" si="1"/>
        <v>-0.787037037037037</v>
      </c>
      <c r="L23" s="68">
        <v>20</v>
      </c>
      <c r="M23" s="113">
        <v>0.00013522948590747067</v>
      </c>
    </row>
    <row r="24" spans="1:13" s="72" customFormat="1" ht="12.75">
      <c r="A24" s="71">
        <v>17</v>
      </c>
      <c r="B24" s="68" t="s">
        <v>74</v>
      </c>
      <c r="C24" s="93">
        <v>12099190</v>
      </c>
      <c r="D24" s="68" t="s">
        <v>65</v>
      </c>
      <c r="E24" s="91">
        <v>0.5</v>
      </c>
      <c r="F24" s="69">
        <v>0.403</v>
      </c>
      <c r="G24" s="69">
        <v>0.665</v>
      </c>
      <c r="H24" s="70">
        <f t="shared" si="0"/>
        <v>0.6501240694789082</v>
      </c>
      <c r="I24" s="69">
        <v>39.801</v>
      </c>
      <c r="J24" s="69">
        <v>288.571</v>
      </c>
      <c r="K24" s="70">
        <f t="shared" si="1"/>
        <v>6.250345468706817</v>
      </c>
      <c r="L24" s="68"/>
      <c r="M24" s="113">
        <v>0.014333961620661419</v>
      </c>
    </row>
    <row r="25" spans="1:13" s="72" customFormat="1" ht="12.75">
      <c r="A25" s="71">
        <v>18</v>
      </c>
      <c r="B25" s="68" t="s">
        <v>68</v>
      </c>
      <c r="C25" s="93">
        <v>12099120</v>
      </c>
      <c r="D25" s="68" t="s">
        <v>65</v>
      </c>
      <c r="E25" s="91">
        <v>0.45</v>
      </c>
      <c r="F25" s="69">
        <v>0.5</v>
      </c>
      <c r="G25" s="69">
        <v>2.33</v>
      </c>
      <c r="H25" s="70">
        <f t="shared" si="0"/>
        <v>3.66</v>
      </c>
      <c r="I25" s="69">
        <v>38.376</v>
      </c>
      <c r="J25" s="69">
        <v>305.859</v>
      </c>
      <c r="K25" s="70">
        <f t="shared" si="1"/>
        <v>6.970059412132583</v>
      </c>
      <c r="L25" s="68"/>
      <c r="M25" s="113">
        <v>0.0760668254195241</v>
      </c>
    </row>
    <row r="26" spans="1:13" s="72" customFormat="1" ht="12.75">
      <c r="A26" s="71">
        <v>19</v>
      </c>
      <c r="B26" s="68" t="s">
        <v>89</v>
      </c>
      <c r="C26" s="93">
        <v>22042110</v>
      </c>
      <c r="D26" s="68" t="s">
        <v>90</v>
      </c>
      <c r="E26" s="91">
        <v>0.39</v>
      </c>
      <c r="F26" s="69">
        <v>12.193</v>
      </c>
      <c r="G26" s="69">
        <v>0</v>
      </c>
      <c r="H26" s="70">
        <f t="shared" si="0"/>
        <v>-1</v>
      </c>
      <c r="I26" s="69">
        <v>32.792</v>
      </c>
      <c r="J26" s="69">
        <v>0</v>
      </c>
      <c r="K26" s="70">
        <f t="shared" si="1"/>
        <v>-1</v>
      </c>
      <c r="L26" s="68"/>
      <c r="M26" s="113">
        <v>0</v>
      </c>
    </row>
    <row r="27" spans="1:13" s="72" customFormat="1" ht="12.75">
      <c r="A27" s="71">
        <v>20</v>
      </c>
      <c r="B27" s="68" t="s">
        <v>105</v>
      </c>
      <c r="C27" s="92" t="s">
        <v>318</v>
      </c>
      <c r="D27" s="68" t="s">
        <v>65</v>
      </c>
      <c r="E27" s="91">
        <v>0.36</v>
      </c>
      <c r="F27" s="69">
        <v>0</v>
      </c>
      <c r="G27" s="69">
        <v>521.538</v>
      </c>
      <c r="H27" s="70"/>
      <c r="I27" s="69">
        <v>0</v>
      </c>
      <c r="J27" s="69">
        <v>297.443</v>
      </c>
      <c r="K27" s="70"/>
      <c r="L27" s="68"/>
      <c r="M27" s="113">
        <v>0.0031528676480447704</v>
      </c>
    </row>
    <row r="28" spans="2:13" s="72" customFormat="1" ht="12.75">
      <c r="B28" s="64"/>
      <c r="C28" s="64"/>
      <c r="D28" s="114"/>
      <c r="E28" s="115"/>
      <c r="F28" s="116"/>
      <c r="G28" s="90"/>
      <c r="H28" s="90"/>
      <c r="I28" s="117"/>
      <c r="J28" s="116"/>
      <c r="K28" s="90"/>
      <c r="L28" s="90"/>
      <c r="M28" s="118"/>
    </row>
    <row r="29" spans="2:35" s="73" customFormat="1" ht="12.75">
      <c r="B29" s="84" t="s">
        <v>180</v>
      </c>
      <c r="C29" s="84"/>
      <c r="D29" s="84"/>
      <c r="E29" s="119">
        <f>SUM(E8:E28)</f>
        <v>97.64</v>
      </c>
      <c r="F29" s="120"/>
      <c r="G29" s="85"/>
      <c r="H29" s="85"/>
      <c r="I29" s="85">
        <f>SUM(I8:I28)</f>
        <v>4576.3679999999995</v>
      </c>
      <c r="J29" s="120">
        <f>SUM(J8:J28)</f>
        <v>3558.803999999999</v>
      </c>
      <c r="K29" s="121">
        <f>+(J29-I29)/I29</f>
        <v>-0.2223518738003588</v>
      </c>
      <c r="L29" s="85"/>
      <c r="M29" s="122"/>
      <c r="N29" s="72"/>
      <c r="O29" s="72"/>
      <c r="P29" s="72"/>
      <c r="Q29" s="72"/>
      <c r="R29" s="72"/>
      <c r="S29" s="72"/>
      <c r="T29" s="72"/>
      <c r="U29" s="72"/>
      <c r="V29" s="72"/>
      <c r="W29" s="72"/>
      <c r="X29" s="72"/>
      <c r="Y29" s="72"/>
      <c r="Z29" s="72"/>
      <c r="AA29" s="72"/>
      <c r="AB29" s="72"/>
      <c r="AC29" s="72"/>
      <c r="AD29" s="72"/>
      <c r="AE29" s="72"/>
      <c r="AF29" s="72"/>
      <c r="AG29" s="72"/>
      <c r="AH29" s="72"/>
      <c r="AI29" s="72"/>
    </row>
    <row r="30" spans="5:13" s="72" customFormat="1" ht="12.75">
      <c r="E30" s="123"/>
      <c r="F30" s="124"/>
      <c r="G30" s="117"/>
      <c r="H30" s="117"/>
      <c r="I30" s="117"/>
      <c r="J30" s="124"/>
      <c r="K30" s="117"/>
      <c r="L30" s="117"/>
      <c r="M30" s="118"/>
    </row>
    <row r="31" spans="2:13" s="72" customFormat="1" ht="21" customHeight="1">
      <c r="B31" s="177" t="s">
        <v>433</v>
      </c>
      <c r="C31" s="177"/>
      <c r="D31" s="177"/>
      <c r="E31" s="177"/>
      <c r="F31" s="177"/>
      <c r="G31" s="177"/>
      <c r="H31" s="177"/>
      <c r="I31" s="177"/>
      <c r="J31" s="177"/>
      <c r="K31" s="177"/>
      <c r="L31" s="177"/>
      <c r="M31" s="177"/>
    </row>
    <row r="32" spans="13:35" ht="13.5" customHeight="1">
      <c r="M32" s="118"/>
      <c r="N32" s="72"/>
      <c r="O32" s="72"/>
      <c r="P32" s="72"/>
      <c r="Q32" s="72"/>
      <c r="R32" s="72"/>
      <c r="S32" s="72"/>
      <c r="T32" s="72"/>
      <c r="U32" s="72"/>
      <c r="V32" s="72"/>
      <c r="W32" s="72"/>
      <c r="X32" s="72"/>
      <c r="Y32" s="72"/>
      <c r="Z32" s="72"/>
      <c r="AA32" s="72"/>
      <c r="AB32" s="72"/>
      <c r="AC32" s="72"/>
      <c r="AD32" s="72"/>
      <c r="AE32" s="72"/>
      <c r="AF32" s="72"/>
      <c r="AG32" s="72"/>
      <c r="AH32" s="72"/>
      <c r="AI32" s="72"/>
    </row>
    <row r="33" spans="2:35" s="98" customFormat="1" ht="15.75" customHeight="1">
      <c r="B33" s="175" t="s">
        <v>58</v>
      </c>
      <c r="C33" s="175"/>
      <c r="D33" s="175"/>
      <c r="E33" s="175"/>
      <c r="F33" s="175"/>
      <c r="G33" s="175"/>
      <c r="H33" s="175"/>
      <c r="I33" s="175"/>
      <c r="J33" s="175"/>
      <c r="K33" s="175"/>
      <c r="L33" s="175"/>
      <c r="M33" s="175"/>
      <c r="N33" s="72"/>
      <c r="O33" s="72"/>
      <c r="P33" s="72"/>
      <c r="Q33" s="72"/>
      <c r="R33" s="72"/>
      <c r="S33" s="72"/>
      <c r="T33" s="72"/>
      <c r="U33" s="72"/>
      <c r="V33" s="72"/>
      <c r="W33" s="72"/>
      <c r="X33" s="72"/>
      <c r="Y33" s="72"/>
      <c r="Z33" s="72"/>
      <c r="AA33" s="72"/>
      <c r="AB33" s="72"/>
      <c r="AC33" s="72"/>
      <c r="AD33" s="72"/>
      <c r="AE33" s="72"/>
      <c r="AF33" s="72"/>
      <c r="AG33" s="72"/>
      <c r="AH33" s="72"/>
      <c r="AI33" s="72"/>
    </row>
    <row r="34" spans="2:35" s="98" customFormat="1" ht="15.75" customHeight="1">
      <c r="B34" s="172" t="s">
        <v>268</v>
      </c>
      <c r="C34" s="172"/>
      <c r="D34" s="172"/>
      <c r="E34" s="172"/>
      <c r="F34" s="172"/>
      <c r="G34" s="172"/>
      <c r="H34" s="172"/>
      <c r="I34" s="172"/>
      <c r="J34" s="172"/>
      <c r="K34" s="172"/>
      <c r="L34" s="172"/>
      <c r="M34" s="172"/>
      <c r="N34" s="72"/>
      <c r="O34" s="72"/>
      <c r="P34" s="72"/>
      <c r="Q34" s="72"/>
      <c r="R34" s="72"/>
      <c r="S34" s="72"/>
      <c r="T34" s="72"/>
      <c r="U34" s="72"/>
      <c r="V34" s="72"/>
      <c r="W34" s="72"/>
      <c r="X34" s="72"/>
      <c r="Y34" s="72"/>
      <c r="Z34" s="72"/>
      <c r="AA34" s="72"/>
      <c r="AB34" s="72"/>
      <c r="AC34" s="72"/>
      <c r="AD34" s="72"/>
      <c r="AE34" s="72"/>
      <c r="AF34" s="72"/>
      <c r="AG34" s="72"/>
      <c r="AH34" s="72"/>
      <c r="AI34" s="72"/>
    </row>
    <row r="35" spans="2:35" s="99" customFormat="1" ht="15.75" customHeight="1">
      <c r="B35" s="172" t="s">
        <v>177</v>
      </c>
      <c r="C35" s="172"/>
      <c r="D35" s="172"/>
      <c r="E35" s="172"/>
      <c r="F35" s="172"/>
      <c r="G35" s="172"/>
      <c r="H35" s="172"/>
      <c r="I35" s="172"/>
      <c r="J35" s="172"/>
      <c r="K35" s="172"/>
      <c r="L35" s="172"/>
      <c r="M35" s="172"/>
      <c r="N35" s="72"/>
      <c r="O35" s="72"/>
      <c r="P35" s="72"/>
      <c r="Q35" s="72"/>
      <c r="R35" s="72"/>
      <c r="S35" s="72"/>
      <c r="T35" s="72"/>
      <c r="U35" s="72"/>
      <c r="V35" s="72"/>
      <c r="W35" s="72"/>
      <c r="X35" s="72"/>
      <c r="Y35" s="72"/>
      <c r="Z35" s="72"/>
      <c r="AA35" s="72"/>
      <c r="AB35" s="72"/>
      <c r="AC35" s="72"/>
      <c r="AD35" s="72"/>
      <c r="AE35" s="72"/>
      <c r="AF35" s="72"/>
      <c r="AG35" s="72"/>
      <c r="AH35" s="72"/>
      <c r="AI35" s="72"/>
    </row>
    <row r="36" spans="2:35" s="99" customFormat="1" ht="15.75" customHeight="1">
      <c r="B36" s="100"/>
      <c r="C36" s="100"/>
      <c r="D36" s="100"/>
      <c r="E36" s="101"/>
      <c r="F36" s="100"/>
      <c r="G36" s="100"/>
      <c r="H36" s="100"/>
      <c r="I36" s="100"/>
      <c r="J36" s="100"/>
      <c r="K36" s="100"/>
      <c r="L36" s="100"/>
      <c r="M36" s="100"/>
      <c r="N36" s="72"/>
      <c r="O36" s="72"/>
      <c r="P36" s="72"/>
      <c r="Q36" s="72"/>
      <c r="R36" s="72"/>
      <c r="S36" s="72"/>
      <c r="T36" s="72"/>
      <c r="U36" s="72"/>
      <c r="V36" s="72"/>
      <c r="W36" s="72"/>
      <c r="X36" s="72"/>
      <c r="Y36" s="72"/>
      <c r="Z36" s="72"/>
      <c r="AA36" s="72"/>
      <c r="AB36" s="72"/>
      <c r="AC36" s="72"/>
      <c r="AD36" s="72"/>
      <c r="AE36" s="72"/>
      <c r="AF36" s="72"/>
      <c r="AG36" s="72"/>
      <c r="AH36" s="72"/>
      <c r="AI36" s="72"/>
    </row>
    <row r="37" spans="2:13" s="72" customFormat="1" ht="30" customHeight="1">
      <c r="B37" s="102" t="s">
        <v>390</v>
      </c>
      <c r="C37" s="102" t="s">
        <v>281</v>
      </c>
      <c r="D37" s="102" t="s">
        <v>63</v>
      </c>
      <c r="E37" s="104" t="s">
        <v>178</v>
      </c>
      <c r="F37" s="173" t="s">
        <v>265</v>
      </c>
      <c r="G37" s="173"/>
      <c r="H37" s="173"/>
      <c r="I37" s="173" t="s">
        <v>266</v>
      </c>
      <c r="J37" s="173"/>
      <c r="K37" s="173"/>
      <c r="L37" s="173"/>
      <c r="M37" s="173"/>
    </row>
    <row r="38" spans="2:13" s="72" customFormat="1" ht="15.75" customHeight="1">
      <c r="B38" s="105"/>
      <c r="C38" s="105"/>
      <c r="D38" s="105"/>
      <c r="E38" s="106">
        <f>+E6</f>
        <v>2008</v>
      </c>
      <c r="F38" s="174" t="str">
        <f>+F6</f>
        <v>Enero-Agosto</v>
      </c>
      <c r="G38" s="174"/>
      <c r="H38" s="105" t="s">
        <v>179</v>
      </c>
      <c r="I38" s="174" t="str">
        <f>+F38</f>
        <v>Enero-Agosto</v>
      </c>
      <c r="J38" s="174"/>
      <c r="K38" s="105" t="s">
        <v>179</v>
      </c>
      <c r="L38" s="107"/>
      <c r="M38" s="108" t="s">
        <v>267</v>
      </c>
    </row>
    <row r="39" spans="2:13" s="72" customFormat="1" ht="18.75" customHeight="1">
      <c r="B39" s="109"/>
      <c r="C39" s="109"/>
      <c r="D39" s="109"/>
      <c r="E39" s="110"/>
      <c r="F39" s="111">
        <f>+F7</f>
        <v>2008</v>
      </c>
      <c r="G39" s="111">
        <f>+G7</f>
        <v>2009</v>
      </c>
      <c r="H39" s="112" t="str">
        <f>+H7</f>
        <v>09/08</v>
      </c>
      <c r="I39" s="111">
        <f>+F39</f>
        <v>2008</v>
      </c>
      <c r="J39" s="111">
        <f>+G39</f>
        <v>2009</v>
      </c>
      <c r="K39" s="112" t="str">
        <f>+H39</f>
        <v>09/08</v>
      </c>
      <c r="L39" s="109"/>
      <c r="M39" s="112" t="str">
        <f>+M7</f>
        <v>ene-ago 09</v>
      </c>
    </row>
    <row r="40" spans="1:35" s="71" customFormat="1" ht="12.75">
      <c r="A40" s="71">
        <v>1</v>
      </c>
      <c r="B40" s="68" t="s">
        <v>70</v>
      </c>
      <c r="C40" s="92" t="s">
        <v>321</v>
      </c>
      <c r="D40" s="68" t="s">
        <v>65</v>
      </c>
      <c r="E40" s="91">
        <v>63.23</v>
      </c>
      <c r="F40" s="69">
        <v>2288.832</v>
      </c>
      <c r="G40" s="69">
        <v>769.509</v>
      </c>
      <c r="H40" s="70">
        <f aca="true" t="shared" si="2" ref="H40:H59">+(G40-F40)/F40</f>
        <v>-0.6637983914940021</v>
      </c>
      <c r="I40" s="69">
        <v>6404.133</v>
      </c>
      <c r="J40" s="69">
        <v>1704.484</v>
      </c>
      <c r="K40" s="70">
        <f aca="true" t="shared" si="3" ref="K40:K59">+(J40-I40)/I40</f>
        <v>-0.733846252100011</v>
      </c>
      <c r="L40" s="68">
        <v>1</v>
      </c>
      <c r="M40" s="86">
        <v>0.01600962528934769</v>
      </c>
      <c r="N40" s="72"/>
      <c r="O40" s="72"/>
      <c r="P40" s="72"/>
      <c r="Q40" s="72"/>
      <c r="R40" s="72"/>
      <c r="S40" s="72"/>
      <c r="T40" s="72"/>
      <c r="U40" s="72"/>
      <c r="V40" s="72"/>
      <c r="W40" s="72"/>
      <c r="X40" s="72"/>
      <c r="Y40" s="72"/>
      <c r="Z40" s="72"/>
      <c r="AA40" s="72"/>
      <c r="AB40" s="72"/>
      <c r="AC40" s="72"/>
      <c r="AD40" s="72"/>
      <c r="AE40" s="72"/>
      <c r="AF40" s="72"/>
      <c r="AG40" s="72"/>
      <c r="AH40" s="72"/>
      <c r="AI40" s="72"/>
    </row>
    <row r="41" spans="1:35" s="71" customFormat="1" ht="12.75">
      <c r="A41" s="71">
        <v>2</v>
      </c>
      <c r="B41" s="68" t="s">
        <v>78</v>
      </c>
      <c r="C41" s="93">
        <v>12119020</v>
      </c>
      <c r="D41" s="68" t="s">
        <v>65</v>
      </c>
      <c r="E41" s="91">
        <v>14.98</v>
      </c>
      <c r="F41" s="69">
        <v>477.73</v>
      </c>
      <c r="G41" s="69">
        <v>224.37</v>
      </c>
      <c r="H41" s="70">
        <f t="shared" si="2"/>
        <v>-0.5303414062336467</v>
      </c>
      <c r="I41" s="69">
        <v>1370.747</v>
      </c>
      <c r="J41" s="69">
        <v>480.486</v>
      </c>
      <c r="K41" s="70">
        <f t="shared" si="3"/>
        <v>-0.6494714195982191</v>
      </c>
      <c r="L41" s="68">
        <v>2</v>
      </c>
      <c r="M41" s="86">
        <v>0.19403266547268824</v>
      </c>
      <c r="N41" s="72"/>
      <c r="O41" s="72"/>
      <c r="P41" s="72"/>
      <c r="Q41" s="72"/>
      <c r="R41" s="72"/>
      <c r="S41" s="72"/>
      <c r="T41" s="72"/>
      <c r="U41" s="72"/>
      <c r="V41" s="72"/>
      <c r="W41" s="72"/>
      <c r="X41" s="72"/>
      <c r="Y41" s="72"/>
      <c r="Z41" s="72"/>
      <c r="AA41" s="72"/>
      <c r="AB41" s="72"/>
      <c r="AC41" s="72"/>
      <c r="AD41" s="72"/>
      <c r="AE41" s="72"/>
      <c r="AF41" s="72"/>
      <c r="AG41" s="72"/>
      <c r="AH41" s="72"/>
      <c r="AI41" s="72"/>
    </row>
    <row r="42" spans="1:35" s="71" customFormat="1" ht="12.75">
      <c r="A42" s="71">
        <v>3</v>
      </c>
      <c r="B42" s="68" t="s">
        <v>79</v>
      </c>
      <c r="C42" s="93">
        <v>16023200</v>
      </c>
      <c r="D42" s="68" t="s">
        <v>65</v>
      </c>
      <c r="E42" s="91">
        <v>3.53</v>
      </c>
      <c r="F42" s="69">
        <v>592.084</v>
      </c>
      <c r="G42" s="69">
        <v>239.096</v>
      </c>
      <c r="H42" s="70">
        <f t="shared" si="2"/>
        <v>-0.5961789205585694</v>
      </c>
      <c r="I42" s="69">
        <v>351.948</v>
      </c>
      <c r="J42" s="69">
        <v>164.819</v>
      </c>
      <c r="K42" s="70">
        <f t="shared" si="3"/>
        <v>-0.5316950231284167</v>
      </c>
      <c r="L42" s="68">
        <v>3</v>
      </c>
      <c r="M42" s="86">
        <v>0.03089092039083005</v>
      </c>
      <c r="N42" s="72"/>
      <c r="O42" s="72"/>
      <c r="P42" s="72"/>
      <c r="Q42" s="72"/>
      <c r="R42" s="72"/>
      <c r="S42" s="72"/>
      <c r="T42" s="72"/>
      <c r="U42" s="72"/>
      <c r="V42" s="72"/>
      <c r="W42" s="72"/>
      <c r="X42" s="72"/>
      <c r="Y42" s="72"/>
      <c r="Z42" s="72"/>
      <c r="AA42" s="72"/>
      <c r="AB42" s="72"/>
      <c r="AC42" s="72"/>
      <c r="AD42" s="72"/>
      <c r="AE42" s="72"/>
      <c r="AF42" s="72"/>
      <c r="AG42" s="72"/>
      <c r="AH42" s="72"/>
      <c r="AI42" s="72"/>
    </row>
    <row r="43" spans="1:35" s="71" customFormat="1" ht="12.75">
      <c r="A43" s="71">
        <v>4</v>
      </c>
      <c r="B43" s="68" t="s">
        <v>72</v>
      </c>
      <c r="C43" s="92" t="s">
        <v>317</v>
      </c>
      <c r="D43" s="68" t="s">
        <v>63</v>
      </c>
      <c r="E43" s="91">
        <v>2.42</v>
      </c>
      <c r="F43" s="69">
        <v>0.304</v>
      </c>
      <c r="G43" s="69">
        <v>3.36</v>
      </c>
      <c r="H43" s="70">
        <f t="shared" si="2"/>
        <v>10.052631578947368</v>
      </c>
      <c r="I43" s="69">
        <v>283.92</v>
      </c>
      <c r="J43" s="69">
        <v>78.12</v>
      </c>
      <c r="K43" s="70">
        <f t="shared" si="3"/>
        <v>-0.7248520710059172</v>
      </c>
      <c r="L43" s="68">
        <v>4</v>
      </c>
      <c r="M43" s="86">
        <v>0.1511364251940474</v>
      </c>
      <c r="N43" s="72"/>
      <c r="O43" s="72"/>
      <c r="P43" s="72"/>
      <c r="Q43" s="72"/>
      <c r="R43" s="72"/>
      <c r="S43" s="72"/>
      <c r="T43" s="72"/>
      <c r="U43" s="72"/>
      <c r="V43" s="72"/>
      <c r="W43" s="72"/>
      <c r="X43" s="72"/>
      <c r="Y43" s="72"/>
      <c r="Z43" s="72"/>
      <c r="AA43" s="72"/>
      <c r="AB43" s="72"/>
      <c r="AC43" s="72"/>
      <c r="AD43" s="72"/>
      <c r="AE43" s="72"/>
      <c r="AF43" s="72"/>
      <c r="AG43" s="72"/>
      <c r="AH43" s="72"/>
      <c r="AI43" s="72"/>
    </row>
    <row r="44" spans="1:35" s="71" customFormat="1" ht="12.75">
      <c r="A44" s="71">
        <v>5</v>
      </c>
      <c r="B44" s="68" t="s">
        <v>80</v>
      </c>
      <c r="C44" s="92" t="s">
        <v>314</v>
      </c>
      <c r="D44" s="68" t="s">
        <v>65</v>
      </c>
      <c r="E44" s="91">
        <v>2.11</v>
      </c>
      <c r="F44" s="69">
        <v>552.212</v>
      </c>
      <c r="G44" s="69">
        <v>23.616</v>
      </c>
      <c r="H44" s="70">
        <f t="shared" si="2"/>
        <v>-0.9572338159982036</v>
      </c>
      <c r="I44" s="69">
        <v>305.971</v>
      </c>
      <c r="J44" s="69">
        <v>33.12</v>
      </c>
      <c r="K44" s="70">
        <f t="shared" si="3"/>
        <v>-0.8917544473169026</v>
      </c>
      <c r="L44" s="68">
        <v>5</v>
      </c>
      <c r="M44" s="86">
        <v>3.479029931747882E-05</v>
      </c>
      <c r="N44" s="72"/>
      <c r="O44" s="72"/>
      <c r="P44" s="72"/>
      <c r="Q44" s="72"/>
      <c r="R44" s="72"/>
      <c r="S44" s="72"/>
      <c r="T44" s="72"/>
      <c r="U44" s="72"/>
      <c r="V44" s="72"/>
      <c r="W44" s="72"/>
      <c r="X44" s="72"/>
      <c r="Y44" s="72"/>
      <c r="Z44" s="72"/>
      <c r="AA44" s="72"/>
      <c r="AB44" s="72"/>
      <c r="AC44" s="72"/>
      <c r="AD44" s="72"/>
      <c r="AE44" s="72"/>
      <c r="AF44" s="72"/>
      <c r="AG44" s="72"/>
      <c r="AH44" s="72"/>
      <c r="AI44" s="72"/>
    </row>
    <row r="45" spans="1:35" s="71" customFormat="1" ht="12.75">
      <c r="A45" s="71">
        <v>6</v>
      </c>
      <c r="B45" s="68" t="s">
        <v>123</v>
      </c>
      <c r="C45" s="92" t="s">
        <v>339</v>
      </c>
      <c r="D45" s="68" t="s">
        <v>65</v>
      </c>
      <c r="E45" s="91">
        <v>1.57</v>
      </c>
      <c r="F45" s="69">
        <v>72.528</v>
      </c>
      <c r="G45" s="69">
        <v>32.368</v>
      </c>
      <c r="H45" s="70">
        <f t="shared" si="2"/>
        <v>-0.5537171850871387</v>
      </c>
      <c r="I45" s="69">
        <v>235.163</v>
      </c>
      <c r="J45" s="69">
        <v>129.791</v>
      </c>
      <c r="K45" s="70">
        <f t="shared" si="3"/>
        <v>-0.44808069296615544</v>
      </c>
      <c r="L45" s="68">
        <v>6</v>
      </c>
      <c r="M45" s="86">
        <v>0.0011568816188267106</v>
      </c>
      <c r="N45" s="72"/>
      <c r="O45" s="72"/>
      <c r="P45" s="72"/>
      <c r="Q45" s="72"/>
      <c r="R45" s="72"/>
      <c r="S45" s="72"/>
      <c r="T45" s="72"/>
      <c r="U45" s="72"/>
      <c r="V45" s="72"/>
      <c r="W45" s="72"/>
      <c r="X45" s="72"/>
      <c r="Y45" s="72"/>
      <c r="Z45" s="72"/>
      <c r="AA45" s="72"/>
      <c r="AB45" s="72"/>
      <c r="AC45" s="72"/>
      <c r="AD45" s="72"/>
      <c r="AE45" s="72"/>
      <c r="AF45" s="72"/>
      <c r="AG45" s="72"/>
      <c r="AH45" s="72"/>
      <c r="AI45" s="72"/>
    </row>
    <row r="46" spans="1:35" s="71" customFormat="1" ht="12.75">
      <c r="A46" s="71">
        <v>7</v>
      </c>
      <c r="B46" s="68" t="s">
        <v>64</v>
      </c>
      <c r="C46" s="92" t="s">
        <v>322</v>
      </c>
      <c r="D46" s="68" t="s">
        <v>65</v>
      </c>
      <c r="E46" s="91">
        <v>1.55</v>
      </c>
      <c r="F46" s="69">
        <v>128.731</v>
      </c>
      <c r="G46" s="69">
        <v>115.11</v>
      </c>
      <c r="H46" s="70">
        <f t="shared" si="2"/>
        <v>-0.10580978940581519</v>
      </c>
      <c r="I46" s="69">
        <v>109.411</v>
      </c>
      <c r="J46" s="69">
        <v>95.526</v>
      </c>
      <c r="K46" s="70">
        <f t="shared" si="3"/>
        <v>-0.12690680096151213</v>
      </c>
      <c r="L46" s="68">
        <v>7</v>
      </c>
      <c r="M46" s="86">
        <v>0.07587745670800532</v>
      </c>
      <c r="N46" s="72"/>
      <c r="O46" s="72"/>
      <c r="P46" s="72"/>
      <c r="Q46" s="72"/>
      <c r="R46" s="72"/>
      <c r="S46" s="72"/>
      <c r="T46" s="72"/>
      <c r="U46" s="72"/>
      <c r="V46" s="72"/>
      <c r="W46" s="72"/>
      <c r="X46" s="72"/>
      <c r="Y46" s="72"/>
      <c r="Z46" s="72"/>
      <c r="AA46" s="72"/>
      <c r="AB46" s="72"/>
      <c r="AC46" s="72"/>
      <c r="AD46" s="72"/>
      <c r="AE46" s="72"/>
      <c r="AF46" s="72"/>
      <c r="AG46" s="72"/>
      <c r="AH46" s="72"/>
      <c r="AI46" s="72"/>
    </row>
    <row r="47" spans="1:35" s="71" customFormat="1" ht="12.75">
      <c r="A47" s="71">
        <v>8</v>
      </c>
      <c r="B47" s="68" t="s">
        <v>81</v>
      </c>
      <c r="C47" s="93">
        <v>20057000</v>
      </c>
      <c r="D47" s="68" t="s">
        <v>65</v>
      </c>
      <c r="E47" s="91">
        <v>1.52</v>
      </c>
      <c r="F47" s="69">
        <v>67.664</v>
      </c>
      <c r="G47" s="69">
        <v>14.85</v>
      </c>
      <c r="H47" s="70">
        <f t="shared" si="2"/>
        <v>-0.780533222984157</v>
      </c>
      <c r="I47" s="69">
        <v>146.319</v>
      </c>
      <c r="J47" s="69">
        <v>37.125</v>
      </c>
      <c r="K47" s="70">
        <f t="shared" si="3"/>
        <v>-0.746273552990384</v>
      </c>
      <c r="L47" s="68">
        <v>8</v>
      </c>
      <c r="M47" s="86">
        <v>0.009810657611352615</v>
      </c>
      <c r="N47" s="72"/>
      <c r="O47" s="72"/>
      <c r="P47" s="72"/>
      <c r="Q47" s="72"/>
      <c r="R47" s="72"/>
      <c r="S47" s="72"/>
      <c r="T47" s="72"/>
      <c r="U47" s="72"/>
      <c r="V47" s="72"/>
      <c r="W47" s="72"/>
      <c r="X47" s="72"/>
      <c r="Y47" s="72"/>
      <c r="Z47" s="72"/>
      <c r="AA47" s="72"/>
      <c r="AB47" s="72"/>
      <c r="AC47" s="72"/>
      <c r="AD47" s="72"/>
      <c r="AE47" s="72"/>
      <c r="AF47" s="72"/>
      <c r="AG47" s="72"/>
      <c r="AH47" s="72"/>
      <c r="AI47" s="72"/>
    </row>
    <row r="48" spans="1:35" s="71" customFormat="1" ht="12.75">
      <c r="A48" s="71">
        <v>9</v>
      </c>
      <c r="B48" s="68" t="s">
        <v>69</v>
      </c>
      <c r="C48" s="92" t="s">
        <v>316</v>
      </c>
      <c r="D48" s="68" t="s">
        <v>65</v>
      </c>
      <c r="E48" s="91">
        <v>1.28</v>
      </c>
      <c r="F48" s="69">
        <v>118.17</v>
      </c>
      <c r="G48" s="69">
        <v>0</v>
      </c>
      <c r="H48" s="70">
        <f t="shared" si="2"/>
        <v>-1</v>
      </c>
      <c r="I48" s="69">
        <v>161</v>
      </c>
      <c r="J48" s="69">
        <v>0</v>
      </c>
      <c r="K48" s="70">
        <f t="shared" si="3"/>
        <v>-1</v>
      </c>
      <c r="L48" s="68">
        <v>9</v>
      </c>
      <c r="M48" s="86">
        <v>0</v>
      </c>
      <c r="N48" s="72"/>
      <c r="O48" s="72"/>
      <c r="P48" s="72"/>
      <c r="Q48" s="72"/>
      <c r="R48" s="72"/>
      <c r="S48" s="72"/>
      <c r="T48" s="72"/>
      <c r="U48" s="72"/>
      <c r="V48" s="72"/>
      <c r="W48" s="72"/>
      <c r="X48" s="72"/>
      <c r="Y48" s="72"/>
      <c r="Z48" s="72"/>
      <c r="AA48" s="72"/>
      <c r="AB48" s="72"/>
      <c r="AC48" s="72"/>
      <c r="AD48" s="72"/>
      <c r="AE48" s="72"/>
      <c r="AF48" s="72"/>
      <c r="AG48" s="72"/>
      <c r="AH48" s="72"/>
      <c r="AI48" s="72"/>
    </row>
    <row r="49" spans="1:13" s="72" customFormat="1" ht="12.75">
      <c r="A49" s="71">
        <v>10</v>
      </c>
      <c r="B49" s="68" t="s">
        <v>283</v>
      </c>
      <c r="C49" s="93">
        <v>12119010</v>
      </c>
      <c r="D49" s="68" t="s">
        <v>65</v>
      </c>
      <c r="E49" s="91">
        <v>1.2</v>
      </c>
      <c r="F49" s="69">
        <v>148.443</v>
      </c>
      <c r="G49" s="69">
        <v>86.145</v>
      </c>
      <c r="H49" s="70">
        <f t="shared" si="2"/>
        <v>-0.4196762393646047</v>
      </c>
      <c r="I49" s="69">
        <v>117.266</v>
      </c>
      <c r="J49" s="69">
        <v>75.98</v>
      </c>
      <c r="K49" s="70">
        <f t="shared" si="3"/>
        <v>-0.3520713591322293</v>
      </c>
      <c r="L49" s="68">
        <v>10</v>
      </c>
      <c r="M49" s="86">
        <v>0.03851281141495806</v>
      </c>
    </row>
    <row r="50" spans="1:13" s="72" customFormat="1" ht="12.75">
      <c r="A50" s="71">
        <v>11</v>
      </c>
      <c r="B50" s="68" t="s">
        <v>153</v>
      </c>
      <c r="C50" s="92" t="s">
        <v>340</v>
      </c>
      <c r="D50" s="68" t="s">
        <v>63</v>
      </c>
      <c r="E50" s="91">
        <v>0.77</v>
      </c>
      <c r="F50" s="69">
        <v>0</v>
      </c>
      <c r="G50" s="69">
        <v>0</v>
      </c>
      <c r="H50" s="70"/>
      <c r="I50" s="69">
        <v>0</v>
      </c>
      <c r="J50" s="69">
        <v>0</v>
      </c>
      <c r="K50" s="70"/>
      <c r="L50" s="68">
        <v>12</v>
      </c>
      <c r="M50" s="86">
        <v>0</v>
      </c>
    </row>
    <row r="51" spans="1:13" s="72" customFormat="1" ht="12.75">
      <c r="A51" s="71">
        <v>12</v>
      </c>
      <c r="B51" s="68" t="s">
        <v>107</v>
      </c>
      <c r="C51" s="93">
        <v>22042990</v>
      </c>
      <c r="D51" s="68" t="s">
        <v>90</v>
      </c>
      <c r="E51" s="91">
        <v>0.51</v>
      </c>
      <c r="F51" s="69">
        <v>0</v>
      </c>
      <c r="G51" s="69">
        <v>72</v>
      </c>
      <c r="H51" s="70"/>
      <c r="I51" s="69">
        <v>0</v>
      </c>
      <c r="J51" s="69">
        <v>45.36</v>
      </c>
      <c r="K51" s="70"/>
      <c r="L51" s="68">
        <v>13</v>
      </c>
      <c r="M51" s="86">
        <v>0.0003427762005194223</v>
      </c>
    </row>
    <row r="52" spans="1:13" s="72" customFormat="1" ht="12.75">
      <c r="A52" s="71">
        <v>13</v>
      </c>
      <c r="B52" s="68" t="s">
        <v>389</v>
      </c>
      <c r="C52" s="92" t="s">
        <v>391</v>
      </c>
      <c r="D52" s="68" t="s">
        <v>65</v>
      </c>
      <c r="E52" s="91">
        <v>0.45</v>
      </c>
      <c r="F52" s="69">
        <v>92.006</v>
      </c>
      <c r="G52" s="69">
        <v>0</v>
      </c>
      <c r="H52" s="70">
        <f t="shared" si="2"/>
        <v>-1</v>
      </c>
      <c r="I52" s="69">
        <v>67.748</v>
      </c>
      <c r="J52" s="69">
        <v>0</v>
      </c>
      <c r="K52" s="70">
        <f t="shared" si="3"/>
        <v>-1</v>
      </c>
      <c r="L52" s="68">
        <v>16</v>
      </c>
      <c r="M52" s="86"/>
    </row>
    <row r="53" spans="1:13" s="72" customFormat="1" ht="12.75">
      <c r="A53" s="71">
        <v>14</v>
      </c>
      <c r="B53" s="68" t="s">
        <v>284</v>
      </c>
      <c r="C53" s="92" t="s">
        <v>341</v>
      </c>
      <c r="D53" s="68" t="s">
        <v>65</v>
      </c>
      <c r="E53" s="91">
        <v>0.43</v>
      </c>
      <c r="F53" s="69">
        <v>31.268</v>
      </c>
      <c r="G53" s="69">
        <v>7.224</v>
      </c>
      <c r="H53" s="70">
        <f t="shared" si="2"/>
        <v>-0.768965076116157</v>
      </c>
      <c r="I53" s="69">
        <v>64.436</v>
      </c>
      <c r="J53" s="69">
        <v>16.601</v>
      </c>
      <c r="K53" s="70">
        <f t="shared" si="3"/>
        <v>-0.7423645167297784</v>
      </c>
      <c r="L53" s="68">
        <v>18</v>
      </c>
      <c r="M53" s="86">
        <v>0.00047310407198089934</v>
      </c>
    </row>
    <row r="54" spans="1:13" s="72" customFormat="1" ht="12.75">
      <c r="A54" s="71">
        <v>15</v>
      </c>
      <c r="B54" s="68" t="s">
        <v>125</v>
      </c>
      <c r="C54" s="92" t="s">
        <v>342</v>
      </c>
      <c r="D54" s="68" t="s">
        <v>65</v>
      </c>
      <c r="E54" s="91">
        <v>0.42</v>
      </c>
      <c r="F54" s="69">
        <v>18.3</v>
      </c>
      <c r="G54" s="69">
        <v>0</v>
      </c>
      <c r="H54" s="70">
        <f t="shared" si="2"/>
        <v>-1</v>
      </c>
      <c r="I54" s="69">
        <v>62.931</v>
      </c>
      <c r="J54" s="69">
        <v>0</v>
      </c>
      <c r="K54" s="70">
        <f t="shared" si="3"/>
        <v>-1</v>
      </c>
      <c r="L54" s="68">
        <v>19</v>
      </c>
      <c r="M54" s="86">
        <v>0</v>
      </c>
    </row>
    <row r="55" spans="1:13" s="72" customFormat="1" ht="12.75">
      <c r="A55" s="71">
        <v>16</v>
      </c>
      <c r="B55" s="68" t="s">
        <v>68</v>
      </c>
      <c r="C55" s="92">
        <v>12099120</v>
      </c>
      <c r="D55" s="68" t="s">
        <v>65</v>
      </c>
      <c r="E55" s="91">
        <v>0.4</v>
      </c>
      <c r="F55" s="69">
        <v>0.618</v>
      </c>
      <c r="G55" s="69">
        <v>0</v>
      </c>
      <c r="H55" s="70">
        <f t="shared" si="2"/>
        <v>-1</v>
      </c>
      <c r="I55" s="69">
        <v>59.877</v>
      </c>
      <c r="J55" s="69">
        <v>0</v>
      </c>
      <c r="K55" s="70">
        <f t="shared" si="3"/>
        <v>-1</v>
      </c>
      <c r="L55" s="68">
        <v>20</v>
      </c>
      <c r="M55" s="86">
        <v>0</v>
      </c>
    </row>
    <row r="56" spans="1:13" s="72" customFormat="1" ht="12.75">
      <c r="A56" s="71">
        <v>17</v>
      </c>
      <c r="B56" s="68" t="s">
        <v>73</v>
      </c>
      <c r="C56" s="92" t="s">
        <v>320</v>
      </c>
      <c r="D56" s="68" t="s">
        <v>65</v>
      </c>
      <c r="E56" s="91">
        <v>0.32</v>
      </c>
      <c r="F56" s="69">
        <v>81.802</v>
      </c>
      <c r="G56" s="69">
        <v>0</v>
      </c>
      <c r="H56" s="70">
        <f t="shared" si="2"/>
        <v>-1</v>
      </c>
      <c r="I56" s="69">
        <v>48.443</v>
      </c>
      <c r="J56" s="69">
        <v>0</v>
      </c>
      <c r="K56" s="70">
        <f t="shared" si="3"/>
        <v>-1</v>
      </c>
      <c r="L56" s="68"/>
      <c r="M56" s="86">
        <v>0</v>
      </c>
    </row>
    <row r="57" spans="1:13" s="72" customFormat="1" ht="12.75">
      <c r="A57" s="71">
        <v>18</v>
      </c>
      <c r="B57" s="68" t="s">
        <v>285</v>
      </c>
      <c r="C57" s="93">
        <v>21011110</v>
      </c>
      <c r="D57" s="68" t="s">
        <v>65</v>
      </c>
      <c r="E57" s="91">
        <v>0.3</v>
      </c>
      <c r="F57" s="69">
        <v>16</v>
      </c>
      <c r="G57" s="69">
        <v>0</v>
      </c>
      <c r="H57" s="70">
        <f t="shared" si="2"/>
        <v>-1</v>
      </c>
      <c r="I57" s="69">
        <v>44.276</v>
      </c>
      <c r="J57" s="69">
        <v>0</v>
      </c>
      <c r="K57" s="70">
        <f t="shared" si="3"/>
        <v>-1</v>
      </c>
      <c r="L57" s="68"/>
      <c r="M57" s="86">
        <v>0</v>
      </c>
    </row>
    <row r="58" spans="1:13" s="72" customFormat="1" ht="12.75">
      <c r="A58" s="71">
        <v>19</v>
      </c>
      <c r="B58" s="68" t="s">
        <v>138</v>
      </c>
      <c r="C58" s="92">
        <v>47032900</v>
      </c>
      <c r="D58" s="68" t="s">
        <v>65</v>
      </c>
      <c r="E58" s="91">
        <v>0.28</v>
      </c>
      <c r="F58" s="69">
        <v>67.116</v>
      </c>
      <c r="G58" s="69">
        <v>0</v>
      </c>
      <c r="H58" s="70">
        <f t="shared" si="2"/>
        <v>-1</v>
      </c>
      <c r="I58" s="69">
        <v>41.643</v>
      </c>
      <c r="J58" s="69">
        <v>0</v>
      </c>
      <c r="K58" s="70">
        <f t="shared" si="3"/>
        <v>-1</v>
      </c>
      <c r="L58" s="68"/>
      <c r="M58" s="86">
        <v>0</v>
      </c>
    </row>
    <row r="59" spans="1:13" s="72" customFormat="1" ht="12.75">
      <c r="A59" s="71">
        <v>20</v>
      </c>
      <c r="B59" s="68" t="s">
        <v>114</v>
      </c>
      <c r="C59" s="92" t="s">
        <v>319</v>
      </c>
      <c r="D59" s="68" t="s">
        <v>65</v>
      </c>
      <c r="E59" s="91">
        <v>0.27</v>
      </c>
      <c r="F59" s="69">
        <v>25</v>
      </c>
      <c r="G59" s="69">
        <v>0</v>
      </c>
      <c r="H59" s="70">
        <f t="shared" si="2"/>
        <v>-1</v>
      </c>
      <c r="I59" s="69">
        <v>6</v>
      </c>
      <c r="J59" s="69">
        <v>0</v>
      </c>
      <c r="K59" s="70">
        <f t="shared" si="3"/>
        <v>-1</v>
      </c>
      <c r="L59" s="68"/>
      <c r="M59" s="86">
        <v>0</v>
      </c>
    </row>
    <row r="60" spans="1:13" s="72" customFormat="1" ht="12.75">
      <c r="A60" s="71"/>
      <c r="B60" s="64"/>
      <c r="C60" s="64"/>
      <c r="D60" s="114"/>
      <c r="E60" s="115"/>
      <c r="F60" s="116"/>
      <c r="G60" s="90"/>
      <c r="H60" s="90"/>
      <c r="I60" s="117"/>
      <c r="J60" s="116"/>
      <c r="K60" s="90"/>
      <c r="L60" s="90"/>
      <c r="M60" s="118"/>
    </row>
    <row r="61" spans="1:35" s="73" customFormat="1" ht="12.75">
      <c r="A61" s="71"/>
      <c r="B61" s="84" t="s">
        <v>180</v>
      </c>
      <c r="C61" s="84"/>
      <c r="D61" s="84"/>
      <c r="E61" s="119">
        <f>SUM(E40:E60)</f>
        <v>97.53999999999999</v>
      </c>
      <c r="F61" s="120"/>
      <c r="G61" s="85"/>
      <c r="H61" s="85"/>
      <c r="I61" s="85">
        <f>SUM(I40:I60)</f>
        <v>9881.231999999998</v>
      </c>
      <c r="J61" s="120">
        <f>SUM(J40:J60)</f>
        <v>2861.412</v>
      </c>
      <c r="K61" s="121">
        <f>+(J61-I61)/I61</f>
        <v>-0.7104195104416129</v>
      </c>
      <c r="L61" s="85"/>
      <c r="M61" s="122"/>
      <c r="N61" s="72"/>
      <c r="O61" s="72"/>
      <c r="P61" s="72"/>
      <c r="Q61" s="72"/>
      <c r="R61" s="72"/>
      <c r="S61" s="72"/>
      <c r="T61" s="72"/>
      <c r="U61" s="72"/>
      <c r="V61" s="72"/>
      <c r="W61" s="72"/>
      <c r="X61" s="72"/>
      <c r="Y61" s="72"/>
      <c r="Z61" s="72"/>
      <c r="AA61" s="72"/>
      <c r="AB61" s="72"/>
      <c r="AC61" s="72"/>
      <c r="AD61" s="72"/>
      <c r="AE61" s="72"/>
      <c r="AF61" s="72"/>
      <c r="AG61" s="72"/>
      <c r="AH61" s="72"/>
      <c r="AI61" s="72"/>
    </row>
    <row r="62" spans="1:13" s="72" customFormat="1" ht="12.75">
      <c r="A62" s="71"/>
      <c r="E62" s="123"/>
      <c r="F62" s="124"/>
      <c r="G62" s="117"/>
      <c r="H62" s="117"/>
      <c r="I62" s="117"/>
      <c r="J62" s="124"/>
      <c r="K62" s="117"/>
      <c r="L62" s="117"/>
      <c r="M62" s="118"/>
    </row>
    <row r="63" spans="2:13" s="72" customFormat="1" ht="21" customHeight="1">
      <c r="B63" s="177" t="s">
        <v>433</v>
      </c>
      <c r="C63" s="177"/>
      <c r="D63" s="177"/>
      <c r="E63" s="177"/>
      <c r="F63" s="177"/>
      <c r="G63" s="177"/>
      <c r="H63" s="177"/>
      <c r="I63" s="177"/>
      <c r="J63" s="177"/>
      <c r="K63" s="177"/>
      <c r="L63" s="177"/>
      <c r="M63" s="177"/>
    </row>
    <row r="64" spans="13:35" ht="13.5" customHeight="1">
      <c r="M64" s="118"/>
      <c r="N64" s="72"/>
      <c r="O64" s="72"/>
      <c r="P64" s="72"/>
      <c r="Q64" s="72"/>
      <c r="R64" s="72"/>
      <c r="S64" s="72"/>
      <c r="T64" s="72"/>
      <c r="U64" s="72"/>
      <c r="V64" s="72"/>
      <c r="W64" s="72"/>
      <c r="X64" s="72"/>
      <c r="Y64" s="72"/>
      <c r="Z64" s="72"/>
      <c r="AA64" s="72"/>
      <c r="AB64" s="72"/>
      <c r="AC64" s="72"/>
      <c r="AD64" s="72"/>
      <c r="AE64" s="72"/>
      <c r="AF64" s="72"/>
      <c r="AG64" s="72"/>
      <c r="AH64" s="72"/>
      <c r="AI64" s="72"/>
    </row>
    <row r="65" spans="2:35" s="98" customFormat="1" ht="15.75" customHeight="1">
      <c r="B65" s="175" t="s">
        <v>55</v>
      </c>
      <c r="C65" s="175"/>
      <c r="D65" s="175"/>
      <c r="E65" s="175"/>
      <c r="F65" s="175"/>
      <c r="G65" s="175"/>
      <c r="H65" s="175"/>
      <c r="I65" s="175"/>
      <c r="J65" s="175"/>
      <c r="K65" s="175"/>
      <c r="L65" s="175"/>
      <c r="M65" s="175"/>
      <c r="N65" s="72"/>
      <c r="O65" s="72"/>
      <c r="P65" s="72"/>
      <c r="Q65" s="72"/>
      <c r="R65" s="72"/>
      <c r="S65" s="72"/>
      <c r="T65" s="72"/>
      <c r="U65" s="72"/>
      <c r="V65" s="72"/>
      <c r="W65" s="72"/>
      <c r="X65" s="72"/>
      <c r="Y65" s="72"/>
      <c r="Z65" s="72"/>
      <c r="AA65" s="72"/>
      <c r="AB65" s="72"/>
      <c r="AC65" s="72"/>
      <c r="AD65" s="72"/>
      <c r="AE65" s="72"/>
      <c r="AF65" s="72"/>
      <c r="AG65" s="72"/>
      <c r="AH65" s="72"/>
      <c r="AI65" s="72"/>
    </row>
    <row r="66" spans="2:35" s="98" customFormat="1" ht="15.75" customHeight="1">
      <c r="B66" s="172" t="s">
        <v>268</v>
      </c>
      <c r="C66" s="172"/>
      <c r="D66" s="172"/>
      <c r="E66" s="172"/>
      <c r="F66" s="172"/>
      <c r="G66" s="172"/>
      <c r="H66" s="172"/>
      <c r="I66" s="172"/>
      <c r="J66" s="172"/>
      <c r="K66" s="172"/>
      <c r="L66" s="172"/>
      <c r="M66" s="172"/>
      <c r="N66" s="72"/>
      <c r="O66" s="72"/>
      <c r="P66" s="72"/>
      <c r="Q66" s="72"/>
      <c r="R66" s="72"/>
      <c r="S66" s="72"/>
      <c r="T66" s="72"/>
      <c r="U66" s="72"/>
      <c r="V66" s="72"/>
      <c r="W66" s="72"/>
      <c r="X66" s="72"/>
      <c r="Y66" s="72"/>
      <c r="Z66" s="72"/>
      <c r="AA66" s="72"/>
      <c r="AB66" s="72"/>
      <c r="AC66" s="72"/>
      <c r="AD66" s="72"/>
      <c r="AE66" s="72"/>
      <c r="AF66" s="72"/>
      <c r="AG66" s="72"/>
      <c r="AH66" s="72"/>
      <c r="AI66" s="72"/>
    </row>
    <row r="67" spans="2:35" s="99" customFormat="1" ht="15.75" customHeight="1">
      <c r="B67" s="172" t="s">
        <v>39</v>
      </c>
      <c r="C67" s="172"/>
      <c r="D67" s="172"/>
      <c r="E67" s="172"/>
      <c r="F67" s="172"/>
      <c r="G67" s="172"/>
      <c r="H67" s="172"/>
      <c r="I67" s="172"/>
      <c r="J67" s="172"/>
      <c r="K67" s="172"/>
      <c r="L67" s="172"/>
      <c r="M67" s="172"/>
      <c r="N67" s="72"/>
      <c r="O67" s="72"/>
      <c r="P67" s="72"/>
      <c r="Q67" s="72"/>
      <c r="R67" s="72"/>
      <c r="S67" s="72"/>
      <c r="T67" s="72"/>
      <c r="U67" s="72"/>
      <c r="V67" s="72"/>
      <c r="W67" s="72"/>
      <c r="X67" s="72"/>
      <c r="Y67" s="72"/>
      <c r="Z67" s="72"/>
      <c r="AA67" s="72"/>
      <c r="AB67" s="72"/>
      <c r="AC67" s="72"/>
      <c r="AD67" s="72"/>
      <c r="AE67" s="72"/>
      <c r="AF67" s="72"/>
      <c r="AG67" s="72"/>
      <c r="AH67" s="72"/>
      <c r="AI67" s="72"/>
    </row>
    <row r="68" spans="2:35" s="99" customFormat="1" ht="15.75" customHeight="1">
      <c r="B68" s="100"/>
      <c r="C68" s="100"/>
      <c r="D68" s="100"/>
      <c r="E68" s="101"/>
      <c r="F68" s="100"/>
      <c r="G68" s="100"/>
      <c r="H68" s="100"/>
      <c r="I68" s="100"/>
      <c r="J68" s="100"/>
      <c r="K68" s="100"/>
      <c r="L68" s="100"/>
      <c r="M68" s="100"/>
      <c r="N68" s="72"/>
      <c r="O68" s="72"/>
      <c r="P68" s="72"/>
      <c r="Q68" s="72"/>
      <c r="R68" s="72"/>
      <c r="S68" s="72"/>
      <c r="T68" s="72"/>
      <c r="U68" s="72"/>
      <c r="V68" s="72"/>
      <c r="W68" s="72"/>
      <c r="X68" s="72"/>
      <c r="Y68" s="72"/>
      <c r="Z68" s="72"/>
      <c r="AA68" s="72"/>
      <c r="AB68" s="72"/>
      <c r="AC68" s="72"/>
      <c r="AD68" s="72"/>
      <c r="AE68" s="72"/>
      <c r="AF68" s="72"/>
      <c r="AG68" s="72"/>
      <c r="AH68" s="72"/>
      <c r="AI68" s="72"/>
    </row>
    <row r="69" spans="2:13" s="72" customFormat="1" ht="30.75" customHeight="1">
      <c r="B69" s="102" t="s">
        <v>279</v>
      </c>
      <c r="C69" s="102" t="s">
        <v>281</v>
      </c>
      <c r="D69" s="102" t="s">
        <v>63</v>
      </c>
      <c r="E69" s="104" t="s">
        <v>178</v>
      </c>
      <c r="F69" s="173" t="s">
        <v>265</v>
      </c>
      <c r="G69" s="173"/>
      <c r="H69" s="173"/>
      <c r="I69" s="173" t="s">
        <v>266</v>
      </c>
      <c r="J69" s="173"/>
      <c r="K69" s="173"/>
      <c r="L69" s="173"/>
      <c r="M69" s="173"/>
    </row>
    <row r="70" spans="2:13" s="72" customFormat="1" ht="15.75" customHeight="1">
      <c r="B70" s="105"/>
      <c r="C70" s="105"/>
      <c r="D70" s="105"/>
      <c r="E70" s="106">
        <f>+E38</f>
        <v>2008</v>
      </c>
      <c r="F70" s="174" t="str">
        <f>+F38</f>
        <v>Enero-Agosto</v>
      </c>
      <c r="G70" s="174"/>
      <c r="H70" s="105" t="s">
        <v>179</v>
      </c>
      <c r="I70" s="174" t="str">
        <f>+F70</f>
        <v>Enero-Agosto</v>
      </c>
      <c r="J70" s="174"/>
      <c r="K70" s="105" t="s">
        <v>179</v>
      </c>
      <c r="L70" s="107"/>
      <c r="M70" s="108" t="s">
        <v>267</v>
      </c>
    </row>
    <row r="71" spans="2:13" s="72" customFormat="1" ht="15" customHeight="1">
      <c r="B71" s="109"/>
      <c r="C71" s="109"/>
      <c r="D71" s="109"/>
      <c r="E71" s="110"/>
      <c r="F71" s="111">
        <f aca="true" t="shared" si="4" ref="F71:K71">+F39</f>
        <v>2008</v>
      </c>
      <c r="G71" s="111">
        <f t="shared" si="4"/>
        <v>2009</v>
      </c>
      <c r="H71" s="112" t="str">
        <f t="shared" si="4"/>
        <v>09/08</v>
      </c>
      <c r="I71" s="111">
        <f t="shared" si="4"/>
        <v>2008</v>
      </c>
      <c r="J71" s="111">
        <f t="shared" si="4"/>
        <v>2009</v>
      </c>
      <c r="K71" s="112" t="str">
        <f t="shared" si="4"/>
        <v>09/08</v>
      </c>
      <c r="L71" s="109"/>
      <c r="M71" s="125" t="str">
        <f>+M39</f>
        <v>ene-ago 09</v>
      </c>
    </row>
    <row r="72" spans="1:35" s="71" customFormat="1" ht="12.75">
      <c r="A72" s="71">
        <v>1</v>
      </c>
      <c r="B72" s="68" t="s">
        <v>80</v>
      </c>
      <c r="C72" s="92" t="s">
        <v>314</v>
      </c>
      <c r="D72" s="68" t="s">
        <v>65</v>
      </c>
      <c r="E72" s="91">
        <v>30.99</v>
      </c>
      <c r="F72" s="69">
        <v>486.421</v>
      </c>
      <c r="G72" s="69">
        <v>277.53</v>
      </c>
      <c r="H72" s="70">
        <f>+(G72-F72)/F72</f>
        <v>-0.4294448636058065</v>
      </c>
      <c r="I72" s="69">
        <v>747.309</v>
      </c>
      <c r="J72" s="69">
        <v>306.654</v>
      </c>
      <c r="K72" s="70">
        <f>+(J72-I72)/I72</f>
        <v>-0.5896556845963317</v>
      </c>
      <c r="L72" s="68">
        <v>1</v>
      </c>
      <c r="M72" s="86">
        <v>0.0003221190956190263</v>
      </c>
      <c r="N72" s="72"/>
      <c r="O72" s="72"/>
      <c r="P72" s="72"/>
      <c r="Q72" s="72"/>
      <c r="R72" s="72"/>
      <c r="S72" s="72"/>
      <c r="T72" s="72"/>
      <c r="U72" s="72"/>
      <c r="V72" s="72"/>
      <c r="W72" s="72"/>
      <c r="X72" s="72"/>
      <c r="Y72" s="72"/>
      <c r="Z72" s="72"/>
      <c r="AA72" s="72"/>
      <c r="AB72" s="72"/>
      <c r="AC72" s="72"/>
      <c r="AD72" s="72"/>
      <c r="AE72" s="72"/>
      <c r="AF72" s="72"/>
      <c r="AG72" s="72"/>
      <c r="AH72" s="72"/>
      <c r="AI72" s="72"/>
    </row>
    <row r="73" spans="1:35" s="71" customFormat="1" ht="12.75">
      <c r="A73" s="71">
        <v>2</v>
      </c>
      <c r="B73" s="68" t="s">
        <v>89</v>
      </c>
      <c r="C73" s="93">
        <v>22042110</v>
      </c>
      <c r="D73" s="68" t="s">
        <v>90</v>
      </c>
      <c r="E73" s="91">
        <v>11.2</v>
      </c>
      <c r="F73" s="69">
        <v>65.502</v>
      </c>
      <c r="G73" s="69">
        <v>71.605</v>
      </c>
      <c r="H73" s="70">
        <f>+(G73-F73)/F73</f>
        <v>0.09317272755030395</v>
      </c>
      <c r="I73" s="69">
        <v>197.351</v>
      </c>
      <c r="J73" s="69">
        <v>194.93</v>
      </c>
      <c r="K73" s="70">
        <f>+(J73-I73)/I73</f>
        <v>-0.012267482809815974</v>
      </c>
      <c r="L73" s="68">
        <v>2</v>
      </c>
      <c r="M73" s="86">
        <v>0.0002909572995333126</v>
      </c>
      <c r="N73" s="72"/>
      <c r="O73" s="72"/>
      <c r="P73" s="72"/>
      <c r="Q73" s="72"/>
      <c r="R73" s="72"/>
      <c r="S73" s="72"/>
      <c r="T73" s="72"/>
      <c r="U73" s="72"/>
      <c r="V73" s="72"/>
      <c r="W73" s="72"/>
      <c r="X73" s="72"/>
      <c r="Y73" s="72"/>
      <c r="Z73" s="72"/>
      <c r="AA73" s="72"/>
      <c r="AB73" s="72"/>
      <c r="AC73" s="72"/>
      <c r="AD73" s="72"/>
      <c r="AE73" s="72"/>
      <c r="AF73" s="72"/>
      <c r="AG73" s="72"/>
      <c r="AH73" s="72"/>
      <c r="AI73" s="72"/>
    </row>
    <row r="74" spans="1:35" s="71" customFormat="1" ht="12.75">
      <c r="A74" s="71">
        <v>3</v>
      </c>
      <c r="B74" s="68" t="s">
        <v>92</v>
      </c>
      <c r="C74" s="93">
        <v>10051000</v>
      </c>
      <c r="D74" s="68" t="s">
        <v>65</v>
      </c>
      <c r="E74" s="91">
        <v>9.44</v>
      </c>
      <c r="F74" s="69">
        <v>80.524</v>
      </c>
      <c r="G74" s="69">
        <v>0</v>
      </c>
      <c r="H74" s="70">
        <f aca="true" t="shared" si="5" ref="H74:H91">+(G74-F74)/F74</f>
        <v>-1</v>
      </c>
      <c r="I74" s="69">
        <v>224.045</v>
      </c>
      <c r="J74" s="69">
        <v>0</v>
      </c>
      <c r="K74" s="70">
        <f aca="true" t="shared" si="6" ref="K74:K91">+(J74-I74)/I74</f>
        <v>-1</v>
      </c>
      <c r="L74" s="68">
        <v>3</v>
      </c>
      <c r="M74" s="86">
        <v>0</v>
      </c>
      <c r="N74" s="72"/>
      <c r="O74" s="72"/>
      <c r="P74" s="72"/>
      <c r="Q74" s="72"/>
      <c r="R74" s="72"/>
      <c r="S74" s="72"/>
      <c r="T74" s="72"/>
      <c r="U74" s="72"/>
      <c r="V74" s="72"/>
      <c r="W74" s="72"/>
      <c r="X74" s="72"/>
      <c r="Y74" s="72"/>
      <c r="Z74" s="72"/>
      <c r="AA74" s="72"/>
      <c r="AB74" s="72"/>
      <c r="AC74" s="72"/>
      <c r="AD74" s="72"/>
      <c r="AE74" s="72"/>
      <c r="AF74" s="72"/>
      <c r="AG74" s="72"/>
      <c r="AH74" s="72"/>
      <c r="AI74" s="72"/>
    </row>
    <row r="75" spans="1:35" s="71" customFormat="1" ht="12.75">
      <c r="A75" s="71">
        <v>4</v>
      </c>
      <c r="B75" s="68" t="s">
        <v>107</v>
      </c>
      <c r="C75" s="93">
        <v>22042990</v>
      </c>
      <c r="D75" s="68" t="s">
        <v>90</v>
      </c>
      <c r="E75" s="91">
        <v>6.83</v>
      </c>
      <c r="F75" s="69">
        <v>22</v>
      </c>
      <c r="G75" s="69">
        <v>0</v>
      </c>
      <c r="H75" s="70">
        <f t="shared" si="5"/>
        <v>-1</v>
      </c>
      <c r="I75" s="69">
        <v>35.141</v>
      </c>
      <c r="J75" s="69">
        <v>0</v>
      </c>
      <c r="K75" s="70">
        <f t="shared" si="6"/>
        <v>-1</v>
      </c>
      <c r="L75" s="68">
        <v>8</v>
      </c>
      <c r="M75" s="86">
        <v>0</v>
      </c>
      <c r="N75" s="72"/>
      <c r="O75" s="72"/>
      <c r="P75" s="72"/>
      <c r="Q75" s="72"/>
      <c r="R75" s="72"/>
      <c r="S75" s="72"/>
      <c r="T75" s="72"/>
      <c r="U75" s="72"/>
      <c r="V75" s="72"/>
      <c r="W75" s="72"/>
      <c r="X75" s="72"/>
      <c r="Y75" s="72"/>
      <c r="Z75" s="72"/>
      <c r="AA75" s="72"/>
      <c r="AB75" s="72"/>
      <c r="AC75" s="72"/>
      <c r="AD75" s="72"/>
      <c r="AE75" s="72"/>
      <c r="AF75" s="72"/>
      <c r="AG75" s="72"/>
      <c r="AH75" s="72"/>
      <c r="AI75" s="72"/>
    </row>
    <row r="76" spans="1:35" s="71" customFormat="1" ht="12.75">
      <c r="A76" s="71">
        <v>5</v>
      </c>
      <c r="B76" s="68" t="s">
        <v>70</v>
      </c>
      <c r="C76" s="92" t="s">
        <v>321</v>
      </c>
      <c r="D76" s="68" t="s">
        <v>65</v>
      </c>
      <c r="E76" s="91">
        <v>6.66</v>
      </c>
      <c r="F76" s="69">
        <v>24</v>
      </c>
      <c r="G76" s="69">
        <v>23.5</v>
      </c>
      <c r="H76" s="70">
        <f t="shared" si="5"/>
        <v>-0.020833333333333332</v>
      </c>
      <c r="I76" s="69">
        <v>28.3</v>
      </c>
      <c r="J76" s="69">
        <v>71.814</v>
      </c>
      <c r="K76" s="70">
        <f t="shared" si="6"/>
        <v>1.537597173144876</v>
      </c>
      <c r="L76" s="68">
        <v>14</v>
      </c>
      <c r="M76" s="86">
        <v>0.0006745239207462288</v>
      </c>
      <c r="N76" s="72"/>
      <c r="O76" s="72"/>
      <c r="P76" s="72"/>
      <c r="Q76" s="72"/>
      <c r="R76" s="72"/>
      <c r="S76" s="72"/>
      <c r="T76" s="72"/>
      <c r="U76" s="72"/>
      <c r="V76" s="72"/>
      <c r="W76" s="72"/>
      <c r="X76" s="72"/>
      <c r="Y76" s="72"/>
      <c r="Z76" s="72"/>
      <c r="AA76" s="72"/>
      <c r="AB76" s="72"/>
      <c r="AC76" s="72"/>
      <c r="AD76" s="72"/>
      <c r="AE76" s="72"/>
      <c r="AF76" s="72"/>
      <c r="AG76" s="72"/>
      <c r="AH76" s="72"/>
      <c r="AI76" s="72"/>
    </row>
    <row r="77" spans="1:35" s="71" customFormat="1" ht="12.75">
      <c r="A77" s="71">
        <v>6</v>
      </c>
      <c r="B77" s="68" t="s">
        <v>91</v>
      </c>
      <c r="C77" s="92" t="s">
        <v>323</v>
      </c>
      <c r="D77" s="68" t="s">
        <v>65</v>
      </c>
      <c r="E77" s="91">
        <v>5.3</v>
      </c>
      <c r="F77" s="69">
        <v>82</v>
      </c>
      <c r="G77" s="69">
        <v>44.5</v>
      </c>
      <c r="H77" s="70">
        <f t="shared" si="5"/>
        <v>-0.4573170731707317</v>
      </c>
      <c r="I77" s="69">
        <v>125.751</v>
      </c>
      <c r="J77" s="69">
        <v>26.277</v>
      </c>
      <c r="K77" s="70">
        <f t="shared" si="6"/>
        <v>-0.7910394350740749</v>
      </c>
      <c r="L77" s="68">
        <v>15</v>
      </c>
      <c r="M77" s="86">
        <v>0.00020919613203779653</v>
      </c>
      <c r="N77" s="72"/>
      <c r="O77" s="72"/>
      <c r="P77" s="72"/>
      <c r="Q77" s="72"/>
      <c r="R77" s="72"/>
      <c r="S77" s="72"/>
      <c r="T77" s="72"/>
      <c r="U77" s="72"/>
      <c r="V77" s="72"/>
      <c r="W77" s="72"/>
      <c r="X77" s="72"/>
      <c r="Y77" s="72"/>
      <c r="Z77" s="72"/>
      <c r="AA77" s="72"/>
      <c r="AB77" s="72"/>
      <c r="AC77" s="72"/>
      <c r="AD77" s="72"/>
      <c r="AE77" s="72"/>
      <c r="AF77" s="72"/>
      <c r="AG77" s="72"/>
      <c r="AH77" s="72"/>
      <c r="AI77" s="72"/>
    </row>
    <row r="78" spans="1:35" s="71" customFormat="1" ht="12.75">
      <c r="A78" s="71">
        <v>7</v>
      </c>
      <c r="B78" s="68" t="s">
        <v>98</v>
      </c>
      <c r="C78" s="92" t="s">
        <v>313</v>
      </c>
      <c r="D78" s="68" t="s">
        <v>65</v>
      </c>
      <c r="E78" s="91">
        <v>4.71</v>
      </c>
      <c r="F78" s="69">
        <v>17.6</v>
      </c>
      <c r="G78" s="69">
        <v>27.672</v>
      </c>
      <c r="H78" s="70">
        <f t="shared" si="5"/>
        <v>0.5722727272727272</v>
      </c>
      <c r="I78" s="69">
        <v>91.794</v>
      </c>
      <c r="J78" s="69">
        <v>69.36</v>
      </c>
      <c r="K78" s="70">
        <f t="shared" si="6"/>
        <v>-0.24439505850055557</v>
      </c>
      <c r="L78" s="68">
        <v>16</v>
      </c>
      <c r="M78" s="86">
        <v>0.0013008427720704405</v>
      </c>
      <c r="N78" s="72"/>
      <c r="O78" s="72"/>
      <c r="P78" s="72"/>
      <c r="Q78" s="72"/>
      <c r="R78" s="72"/>
      <c r="S78" s="72"/>
      <c r="T78" s="72"/>
      <c r="U78" s="72"/>
      <c r="V78" s="72"/>
      <c r="W78" s="72"/>
      <c r="X78" s="72"/>
      <c r="Y78" s="72"/>
      <c r="Z78" s="72"/>
      <c r="AA78" s="72"/>
      <c r="AB78" s="72"/>
      <c r="AC78" s="72"/>
      <c r="AD78" s="72"/>
      <c r="AE78" s="72"/>
      <c r="AF78" s="72"/>
      <c r="AG78" s="72"/>
      <c r="AH78" s="72"/>
      <c r="AI78" s="72"/>
    </row>
    <row r="79" spans="1:35" s="71" customFormat="1" ht="12.75">
      <c r="A79" s="71">
        <v>8</v>
      </c>
      <c r="B79" s="68" t="s">
        <v>152</v>
      </c>
      <c r="C79" s="93">
        <v>41015000</v>
      </c>
      <c r="D79" s="68" t="s">
        <v>65</v>
      </c>
      <c r="E79" s="91">
        <v>4.42</v>
      </c>
      <c r="F79" s="69">
        <v>25</v>
      </c>
      <c r="G79" s="69">
        <v>0</v>
      </c>
      <c r="H79" s="70">
        <f t="shared" si="5"/>
        <v>-1</v>
      </c>
      <c r="I79" s="69">
        <v>38.75</v>
      </c>
      <c r="J79" s="69">
        <v>0</v>
      </c>
      <c r="K79" s="70">
        <f t="shared" si="6"/>
        <v>-1</v>
      </c>
      <c r="L79" s="68">
        <v>17</v>
      </c>
      <c r="M79" s="86">
        <v>0</v>
      </c>
      <c r="N79" s="72"/>
      <c r="O79" s="72"/>
      <c r="P79" s="72"/>
      <c r="Q79" s="72"/>
      <c r="R79" s="72"/>
      <c r="S79" s="72"/>
      <c r="T79" s="72"/>
      <c r="U79" s="72"/>
      <c r="V79" s="72"/>
      <c r="W79" s="72"/>
      <c r="X79" s="72"/>
      <c r="Y79" s="72"/>
      <c r="Z79" s="72"/>
      <c r="AA79" s="72"/>
      <c r="AB79" s="72"/>
      <c r="AC79" s="72"/>
      <c r="AD79" s="72"/>
      <c r="AE79" s="72"/>
      <c r="AF79" s="72"/>
      <c r="AG79" s="72"/>
      <c r="AH79" s="72"/>
      <c r="AI79" s="72"/>
    </row>
    <row r="80" spans="1:35" s="71" customFormat="1" ht="12.75">
      <c r="A80" s="71">
        <v>9</v>
      </c>
      <c r="B80" s="68" t="s">
        <v>66</v>
      </c>
      <c r="C80" s="92" t="s">
        <v>335</v>
      </c>
      <c r="D80" s="68" t="s">
        <v>65</v>
      </c>
      <c r="E80" s="91">
        <v>4.24</v>
      </c>
      <c r="F80" s="69">
        <v>0</v>
      </c>
      <c r="G80" s="69">
        <v>0</v>
      </c>
      <c r="H80" s="70"/>
      <c r="I80" s="69">
        <v>0</v>
      </c>
      <c r="J80" s="69">
        <v>0</v>
      </c>
      <c r="K80" s="70"/>
      <c r="L80" s="68">
        <v>19</v>
      </c>
      <c r="M80" s="86">
        <v>0</v>
      </c>
      <c r="N80" s="72"/>
      <c r="O80" s="72"/>
      <c r="P80" s="72"/>
      <c r="Q80" s="72"/>
      <c r="R80" s="72"/>
      <c r="S80" s="72"/>
      <c r="T80" s="72"/>
      <c r="U80" s="72"/>
      <c r="V80" s="72"/>
      <c r="W80" s="72"/>
      <c r="X80" s="72"/>
      <c r="Y80" s="72"/>
      <c r="Z80" s="72"/>
      <c r="AA80" s="72"/>
      <c r="AB80" s="72"/>
      <c r="AC80" s="72"/>
      <c r="AD80" s="72"/>
      <c r="AE80" s="72"/>
      <c r="AF80" s="72"/>
      <c r="AG80" s="72"/>
      <c r="AH80" s="72"/>
      <c r="AI80" s="72"/>
    </row>
    <row r="81" spans="1:35" s="71" customFormat="1" ht="12.75">
      <c r="A81" s="71">
        <v>10</v>
      </c>
      <c r="B81" s="68" t="s">
        <v>73</v>
      </c>
      <c r="C81" s="92" t="s">
        <v>320</v>
      </c>
      <c r="D81" s="68" t="s">
        <v>65</v>
      </c>
      <c r="E81" s="91">
        <v>3.55</v>
      </c>
      <c r="F81" s="69">
        <v>107.011</v>
      </c>
      <c r="G81" s="69">
        <v>17.5</v>
      </c>
      <c r="H81" s="70">
        <f t="shared" si="5"/>
        <v>-0.8364654100980273</v>
      </c>
      <c r="I81" s="69">
        <v>80.604</v>
      </c>
      <c r="J81" s="69">
        <v>13.867</v>
      </c>
      <c r="K81" s="70">
        <f t="shared" si="6"/>
        <v>-0.8279613914942185</v>
      </c>
      <c r="L81" s="68"/>
      <c r="M81" s="86">
        <v>3.383264051850606E-05</v>
      </c>
      <c r="N81" s="72"/>
      <c r="O81" s="72"/>
      <c r="P81" s="72"/>
      <c r="Q81" s="72"/>
      <c r="R81" s="72"/>
      <c r="S81" s="72"/>
      <c r="T81" s="72"/>
      <c r="U81" s="72"/>
      <c r="V81" s="72"/>
      <c r="W81" s="72"/>
      <c r="X81" s="72"/>
      <c r="Y81" s="72"/>
      <c r="Z81" s="72"/>
      <c r="AA81" s="72"/>
      <c r="AB81" s="72"/>
      <c r="AC81" s="72"/>
      <c r="AD81" s="72"/>
      <c r="AE81" s="72"/>
      <c r="AF81" s="72"/>
      <c r="AG81" s="72"/>
      <c r="AH81" s="72"/>
      <c r="AI81" s="72"/>
    </row>
    <row r="82" spans="1:35" s="71" customFormat="1" ht="12.75">
      <c r="A82" s="71">
        <v>11</v>
      </c>
      <c r="B82" s="68" t="s">
        <v>87</v>
      </c>
      <c r="C82" s="92" t="s">
        <v>336</v>
      </c>
      <c r="D82" s="68" t="s">
        <v>65</v>
      </c>
      <c r="E82" s="91">
        <v>3.16</v>
      </c>
      <c r="F82" s="69">
        <v>44.04</v>
      </c>
      <c r="G82" s="69">
        <v>4.32</v>
      </c>
      <c r="H82" s="70">
        <f t="shared" si="5"/>
        <v>-0.9019073569482289</v>
      </c>
      <c r="I82" s="69">
        <v>70.991</v>
      </c>
      <c r="J82" s="69">
        <v>4.56</v>
      </c>
      <c r="K82" s="70">
        <f t="shared" si="6"/>
        <v>-0.9357665056133876</v>
      </c>
      <c r="L82" s="68"/>
      <c r="M82" s="86">
        <v>4.790116376402596E-05</v>
      </c>
      <c r="N82" s="72"/>
      <c r="O82" s="72"/>
      <c r="P82" s="72"/>
      <c r="Q82" s="72"/>
      <c r="R82" s="72"/>
      <c r="S82" s="72"/>
      <c r="T82" s="72"/>
      <c r="U82" s="72"/>
      <c r="V82" s="72"/>
      <c r="W82" s="72"/>
      <c r="X82" s="72"/>
      <c r="Y82" s="72"/>
      <c r="Z82" s="72"/>
      <c r="AA82" s="72"/>
      <c r="AB82" s="72"/>
      <c r="AC82" s="72"/>
      <c r="AD82" s="72"/>
      <c r="AE82" s="72"/>
      <c r="AF82" s="72"/>
      <c r="AG82" s="72"/>
      <c r="AH82" s="72"/>
      <c r="AI82" s="72"/>
    </row>
    <row r="83" spans="1:35" s="71" customFormat="1" ht="12.75">
      <c r="A83" s="71">
        <v>12</v>
      </c>
      <c r="B83" s="68" t="s">
        <v>109</v>
      </c>
      <c r="C83" s="92" t="s">
        <v>337</v>
      </c>
      <c r="D83" s="68" t="s">
        <v>65</v>
      </c>
      <c r="E83" s="91">
        <v>2.95</v>
      </c>
      <c r="F83" s="69">
        <v>25</v>
      </c>
      <c r="G83" s="69">
        <v>25</v>
      </c>
      <c r="H83" s="70">
        <f t="shared" si="5"/>
        <v>0</v>
      </c>
      <c r="I83" s="69">
        <v>70</v>
      </c>
      <c r="J83" s="69">
        <v>52.5</v>
      </c>
      <c r="K83" s="70">
        <f t="shared" si="6"/>
        <v>-0.25</v>
      </c>
      <c r="L83" s="68"/>
      <c r="M83" s="86">
        <v>0.006058040878044368</v>
      </c>
      <c r="N83" s="72"/>
      <c r="O83" s="72"/>
      <c r="P83" s="72"/>
      <c r="Q83" s="72"/>
      <c r="R83" s="72"/>
      <c r="S83" s="72"/>
      <c r="T83" s="72"/>
      <c r="U83" s="72"/>
      <c r="V83" s="72"/>
      <c r="W83" s="72"/>
      <c r="X83" s="72"/>
      <c r="Y83" s="72"/>
      <c r="Z83" s="72"/>
      <c r="AA83" s="72"/>
      <c r="AB83" s="72"/>
      <c r="AC83" s="72"/>
      <c r="AD83" s="72"/>
      <c r="AE83" s="72"/>
      <c r="AF83" s="72"/>
      <c r="AG83" s="72"/>
      <c r="AH83" s="72"/>
      <c r="AI83" s="72"/>
    </row>
    <row r="84" spans="1:35" s="71" customFormat="1" ht="12.75">
      <c r="A84" s="71">
        <v>13</v>
      </c>
      <c r="B84" s="68" t="s">
        <v>113</v>
      </c>
      <c r="C84" s="92" t="s">
        <v>325</v>
      </c>
      <c r="D84" s="68" t="s">
        <v>65</v>
      </c>
      <c r="E84" s="91">
        <v>1.93</v>
      </c>
      <c r="F84" s="69">
        <v>20.9</v>
      </c>
      <c r="G84" s="69">
        <v>0</v>
      </c>
      <c r="H84" s="70">
        <f t="shared" si="5"/>
        <v>-1</v>
      </c>
      <c r="I84" s="69">
        <v>45.874</v>
      </c>
      <c r="J84" s="69">
        <v>0</v>
      </c>
      <c r="K84" s="70">
        <f t="shared" si="6"/>
        <v>-1</v>
      </c>
      <c r="L84" s="68"/>
      <c r="M84" s="86">
        <v>0</v>
      </c>
      <c r="N84" s="72"/>
      <c r="O84" s="72"/>
      <c r="P84" s="72"/>
      <c r="Q84" s="72"/>
      <c r="R84" s="72"/>
      <c r="S84" s="72"/>
      <c r="T84" s="72"/>
      <c r="U84" s="72"/>
      <c r="V84" s="72"/>
      <c r="W84" s="72"/>
      <c r="X84" s="72"/>
      <c r="Y84" s="72"/>
      <c r="Z84" s="72"/>
      <c r="AA84" s="72"/>
      <c r="AB84" s="72"/>
      <c r="AC84" s="72"/>
      <c r="AD84" s="72"/>
      <c r="AE84" s="72"/>
      <c r="AF84" s="72"/>
      <c r="AG84" s="72"/>
      <c r="AH84" s="72"/>
      <c r="AI84" s="72"/>
    </row>
    <row r="85" spans="1:35" s="71" customFormat="1" ht="12.75">
      <c r="A85" s="71">
        <v>14</v>
      </c>
      <c r="B85" s="68" t="s">
        <v>77</v>
      </c>
      <c r="C85" s="92" t="s">
        <v>338</v>
      </c>
      <c r="D85" s="68" t="s">
        <v>65</v>
      </c>
      <c r="E85" s="91">
        <v>1.24</v>
      </c>
      <c r="F85" s="69">
        <v>18.966</v>
      </c>
      <c r="G85" s="69">
        <v>112.037</v>
      </c>
      <c r="H85" s="70">
        <f t="shared" si="5"/>
        <v>4.907255088052303</v>
      </c>
      <c r="I85" s="69">
        <v>29.435</v>
      </c>
      <c r="J85" s="69">
        <v>298.919</v>
      </c>
      <c r="K85" s="70">
        <f t="shared" si="6"/>
        <v>9.155223373534907</v>
      </c>
      <c r="L85" s="68"/>
      <c r="M85" s="86">
        <v>0.0014345117244467481</v>
      </c>
      <c r="N85" s="72"/>
      <c r="O85" s="72"/>
      <c r="P85" s="72"/>
      <c r="Q85" s="72"/>
      <c r="R85" s="72"/>
      <c r="S85" s="72"/>
      <c r="T85" s="72"/>
      <c r="U85" s="72"/>
      <c r="V85" s="72"/>
      <c r="W85" s="72"/>
      <c r="X85" s="72"/>
      <c r="Y85" s="72"/>
      <c r="Z85" s="72"/>
      <c r="AA85" s="72"/>
      <c r="AB85" s="72"/>
      <c r="AC85" s="72"/>
      <c r="AD85" s="72"/>
      <c r="AE85" s="72"/>
      <c r="AF85" s="72"/>
      <c r="AG85" s="72"/>
      <c r="AH85" s="72"/>
      <c r="AI85" s="72"/>
    </row>
    <row r="86" spans="1:35" s="71" customFormat="1" ht="12.75">
      <c r="A86" s="71">
        <v>15</v>
      </c>
      <c r="B86" s="68" t="s">
        <v>174</v>
      </c>
      <c r="C86" s="92">
        <v>22042190</v>
      </c>
      <c r="D86" s="68" t="s">
        <v>90</v>
      </c>
      <c r="E86" s="91">
        <v>0.63</v>
      </c>
      <c r="F86" s="69">
        <v>8.064</v>
      </c>
      <c r="G86" s="69">
        <v>0</v>
      </c>
      <c r="H86" s="70">
        <f t="shared" si="5"/>
        <v>-1</v>
      </c>
      <c r="I86" s="69">
        <v>14.873</v>
      </c>
      <c r="J86" s="69">
        <v>0</v>
      </c>
      <c r="K86" s="70">
        <f t="shared" si="6"/>
        <v>-1</v>
      </c>
      <c r="L86" s="68"/>
      <c r="M86" s="86">
        <v>0</v>
      </c>
      <c r="N86" s="72"/>
      <c r="O86" s="72"/>
      <c r="P86" s="72"/>
      <c r="Q86" s="72"/>
      <c r="R86" s="72"/>
      <c r="S86" s="72"/>
      <c r="T86" s="72"/>
      <c r="U86" s="72"/>
      <c r="V86" s="72"/>
      <c r="W86" s="72"/>
      <c r="X86" s="72"/>
      <c r="Y86" s="72"/>
      <c r="Z86" s="72"/>
      <c r="AA86" s="72"/>
      <c r="AB86" s="72"/>
      <c r="AC86" s="72"/>
      <c r="AD86" s="72"/>
      <c r="AE86" s="72"/>
      <c r="AF86" s="72"/>
      <c r="AG86" s="72"/>
      <c r="AH86" s="72"/>
      <c r="AI86" s="72"/>
    </row>
    <row r="87" spans="1:35" s="71" customFormat="1" ht="12.75">
      <c r="A87" s="71">
        <v>16</v>
      </c>
      <c r="B87" s="68" t="s">
        <v>85</v>
      </c>
      <c r="C87" s="93">
        <v>44152000</v>
      </c>
      <c r="D87" s="68" t="s">
        <v>63</v>
      </c>
      <c r="E87" s="91">
        <v>0.62</v>
      </c>
      <c r="F87" s="69">
        <v>0.73</v>
      </c>
      <c r="G87" s="69">
        <v>1.14</v>
      </c>
      <c r="H87" s="70">
        <f t="shared" si="5"/>
        <v>0.5616438356164383</v>
      </c>
      <c r="I87" s="69">
        <v>8.519</v>
      </c>
      <c r="J87" s="69">
        <v>13.203</v>
      </c>
      <c r="K87" s="70">
        <f t="shared" si="6"/>
        <v>0.5498297922291348</v>
      </c>
      <c r="L87" s="68"/>
      <c r="M87" s="86">
        <v>0.0012858784484025567</v>
      </c>
      <c r="N87" s="72"/>
      <c r="O87" s="72"/>
      <c r="P87" s="72"/>
      <c r="Q87" s="72"/>
      <c r="R87" s="72"/>
      <c r="S87" s="72"/>
      <c r="T87" s="72"/>
      <c r="U87" s="72"/>
      <c r="V87" s="72"/>
      <c r="W87" s="72"/>
      <c r="X87" s="72"/>
      <c r="Y87" s="72"/>
      <c r="Z87" s="72"/>
      <c r="AA87" s="72"/>
      <c r="AB87" s="72"/>
      <c r="AC87" s="72"/>
      <c r="AD87" s="72"/>
      <c r="AE87" s="72"/>
      <c r="AF87" s="72"/>
      <c r="AG87" s="72"/>
      <c r="AH87" s="72"/>
      <c r="AI87" s="72"/>
    </row>
    <row r="88" spans="1:35" s="71" customFormat="1" ht="12.75">
      <c r="A88" s="71">
        <v>17</v>
      </c>
      <c r="B88" s="68" t="s">
        <v>286</v>
      </c>
      <c r="C88" s="93">
        <v>21032000</v>
      </c>
      <c r="D88" s="68" t="s">
        <v>65</v>
      </c>
      <c r="E88" s="91">
        <v>0.6</v>
      </c>
      <c r="F88" s="69">
        <v>0</v>
      </c>
      <c r="G88" s="69">
        <v>0</v>
      </c>
      <c r="H88" s="70"/>
      <c r="I88" s="69">
        <v>0</v>
      </c>
      <c r="J88" s="69">
        <v>0</v>
      </c>
      <c r="K88" s="70"/>
      <c r="L88" s="68"/>
      <c r="M88" s="86">
        <v>0</v>
      </c>
      <c r="N88" s="72"/>
      <c r="O88" s="72"/>
      <c r="P88" s="72"/>
      <c r="Q88" s="72"/>
      <c r="R88" s="72"/>
      <c r="S88" s="72"/>
      <c r="T88" s="72"/>
      <c r="U88" s="72"/>
      <c r="V88" s="72"/>
      <c r="W88" s="72"/>
      <c r="X88" s="72"/>
      <c r="Y88" s="72"/>
      <c r="Z88" s="72"/>
      <c r="AA88" s="72"/>
      <c r="AB88" s="72"/>
      <c r="AC88" s="72"/>
      <c r="AD88" s="72"/>
      <c r="AE88" s="72"/>
      <c r="AF88" s="72"/>
      <c r="AG88" s="72"/>
      <c r="AH88" s="72"/>
      <c r="AI88" s="72"/>
    </row>
    <row r="89" spans="1:35" s="71" customFormat="1" ht="12.75">
      <c r="A89" s="71">
        <v>18</v>
      </c>
      <c r="B89" s="68" t="s">
        <v>96</v>
      </c>
      <c r="C89" s="92" t="s">
        <v>334</v>
      </c>
      <c r="D89" s="68" t="s">
        <v>65</v>
      </c>
      <c r="E89" s="91">
        <v>0.49</v>
      </c>
      <c r="F89" s="69">
        <v>0</v>
      </c>
      <c r="G89" s="69">
        <v>28.992</v>
      </c>
      <c r="H89" s="70"/>
      <c r="I89" s="69">
        <v>0</v>
      </c>
      <c r="J89" s="69">
        <v>28.099</v>
      </c>
      <c r="K89" s="70"/>
      <c r="L89" s="68"/>
      <c r="M89" s="86">
        <v>0.0005227264529257008</v>
      </c>
      <c r="N89" s="72"/>
      <c r="O89" s="72"/>
      <c r="P89" s="72"/>
      <c r="Q89" s="72"/>
      <c r="R89" s="72"/>
      <c r="S89" s="72"/>
      <c r="T89" s="72"/>
      <c r="U89" s="72"/>
      <c r="V89" s="72"/>
      <c r="W89" s="72"/>
      <c r="X89" s="72"/>
      <c r="Y89" s="72"/>
      <c r="Z89" s="72"/>
      <c r="AA89" s="72"/>
      <c r="AB89" s="72"/>
      <c r="AC89" s="72"/>
      <c r="AD89" s="72"/>
      <c r="AE89" s="72"/>
      <c r="AF89" s="72"/>
      <c r="AG89" s="72"/>
      <c r="AH89" s="72"/>
      <c r="AI89" s="72"/>
    </row>
    <row r="90" spans="1:35" s="71" customFormat="1" ht="12.75">
      <c r="A90" s="71">
        <v>19</v>
      </c>
      <c r="B90" s="68" t="s">
        <v>86</v>
      </c>
      <c r="C90" s="92" t="s">
        <v>333</v>
      </c>
      <c r="D90" s="68" t="s">
        <v>65</v>
      </c>
      <c r="E90" s="91">
        <v>0.37</v>
      </c>
      <c r="F90" s="69">
        <v>0.936</v>
      </c>
      <c r="G90" s="69">
        <v>0</v>
      </c>
      <c r="H90" s="70">
        <f t="shared" si="5"/>
        <v>-1</v>
      </c>
      <c r="I90" s="69">
        <v>0.783</v>
      </c>
      <c r="J90" s="69">
        <v>0</v>
      </c>
      <c r="K90" s="70">
        <f t="shared" si="6"/>
        <v>-1</v>
      </c>
      <c r="L90" s="68"/>
      <c r="M90" s="86">
        <v>0</v>
      </c>
      <c r="N90" s="72"/>
      <c r="O90" s="72"/>
      <c r="P90" s="72"/>
      <c r="Q90" s="72"/>
      <c r="R90" s="72"/>
      <c r="S90" s="72"/>
      <c r="T90" s="72"/>
      <c r="U90" s="72"/>
      <c r="V90" s="72"/>
      <c r="W90" s="72"/>
      <c r="X90" s="72"/>
      <c r="Y90" s="72"/>
      <c r="Z90" s="72"/>
      <c r="AA90" s="72"/>
      <c r="AB90" s="72"/>
      <c r="AC90" s="72"/>
      <c r="AD90" s="72"/>
      <c r="AE90" s="72"/>
      <c r="AF90" s="72"/>
      <c r="AG90" s="72"/>
      <c r="AH90" s="72"/>
      <c r="AI90" s="72"/>
    </row>
    <row r="91" spans="1:35" s="71" customFormat="1" ht="12.75">
      <c r="A91" s="71">
        <v>20</v>
      </c>
      <c r="B91" s="68" t="s">
        <v>105</v>
      </c>
      <c r="C91" s="92" t="s">
        <v>318</v>
      </c>
      <c r="D91" s="68" t="s">
        <v>65</v>
      </c>
      <c r="E91" s="91">
        <v>0.29</v>
      </c>
      <c r="F91" s="69">
        <v>23.04</v>
      </c>
      <c r="G91" s="69">
        <v>10.864</v>
      </c>
      <c r="H91" s="70">
        <f t="shared" si="5"/>
        <v>-0.5284722222222221</v>
      </c>
      <c r="I91" s="69">
        <v>6.912</v>
      </c>
      <c r="J91" s="69">
        <v>11.284</v>
      </c>
      <c r="K91" s="70">
        <f t="shared" si="6"/>
        <v>0.6325231481481483</v>
      </c>
      <c r="L91" s="68"/>
      <c r="M91" s="86">
        <v>0.00011960933200827451</v>
      </c>
      <c r="N91" s="72"/>
      <c r="O91" s="72"/>
      <c r="P91" s="72"/>
      <c r="Q91" s="72"/>
      <c r="R91" s="72"/>
      <c r="S91" s="72"/>
      <c r="T91" s="72"/>
      <c r="U91" s="72"/>
      <c r="V91" s="72"/>
      <c r="W91" s="72"/>
      <c r="X91" s="72"/>
      <c r="Y91" s="72"/>
      <c r="Z91" s="72"/>
      <c r="AA91" s="72"/>
      <c r="AB91" s="72"/>
      <c r="AC91" s="72"/>
      <c r="AD91" s="72"/>
      <c r="AE91" s="72"/>
      <c r="AF91" s="72"/>
      <c r="AG91" s="72"/>
      <c r="AH91" s="72"/>
      <c r="AI91" s="72"/>
    </row>
    <row r="92" spans="2:13" s="72" customFormat="1" ht="12.75">
      <c r="B92" s="64"/>
      <c r="C92" s="64"/>
      <c r="D92" s="114"/>
      <c r="E92" s="115"/>
      <c r="F92" s="116"/>
      <c r="G92" s="90"/>
      <c r="H92" s="90"/>
      <c r="I92" s="117"/>
      <c r="J92" s="116"/>
      <c r="K92" s="90"/>
      <c r="L92" s="90"/>
      <c r="M92" s="118"/>
    </row>
    <row r="93" spans="2:35" s="73" customFormat="1" ht="12.75">
      <c r="B93" s="84" t="s">
        <v>180</v>
      </c>
      <c r="C93" s="84"/>
      <c r="D93" s="84"/>
      <c r="E93" s="119">
        <f>SUM(E72:E92)</f>
        <v>99.61999999999998</v>
      </c>
      <c r="F93" s="120"/>
      <c r="G93" s="85"/>
      <c r="H93" s="85"/>
      <c r="I93" s="85">
        <f>SUM(I72:I92)</f>
        <v>1816.432</v>
      </c>
      <c r="J93" s="120">
        <f>SUM(J72:J92)</f>
        <v>1091.4669999999999</v>
      </c>
      <c r="K93" s="121">
        <f>+(J93-I93)/I93</f>
        <v>-0.3991148581394735</v>
      </c>
      <c r="L93" s="85"/>
      <c r="M93" s="122"/>
      <c r="N93" s="72"/>
      <c r="O93" s="72"/>
      <c r="P93" s="72"/>
      <c r="Q93" s="72"/>
      <c r="R93" s="72"/>
      <c r="S93" s="72"/>
      <c r="T93" s="72"/>
      <c r="U93" s="72"/>
      <c r="V93" s="72"/>
      <c r="W93" s="72"/>
      <c r="X93" s="72"/>
      <c r="Y93" s="72"/>
      <c r="Z93" s="72"/>
      <c r="AA93" s="72"/>
      <c r="AB93" s="72"/>
      <c r="AC93" s="72"/>
      <c r="AD93" s="72"/>
      <c r="AE93" s="72"/>
      <c r="AF93" s="72"/>
      <c r="AG93" s="72"/>
      <c r="AH93" s="72"/>
      <c r="AI93" s="72"/>
    </row>
    <row r="94" spans="5:13" s="72" customFormat="1" ht="12.75">
      <c r="E94" s="123"/>
      <c r="F94" s="124"/>
      <c r="G94" s="117"/>
      <c r="H94" s="117"/>
      <c r="I94" s="117"/>
      <c r="J94" s="124"/>
      <c r="K94" s="117"/>
      <c r="L94" s="117"/>
      <c r="M94" s="118"/>
    </row>
    <row r="95" spans="2:13" s="72" customFormat="1" ht="21" customHeight="1">
      <c r="B95" s="177" t="s">
        <v>433</v>
      </c>
      <c r="C95" s="177"/>
      <c r="D95" s="177"/>
      <c r="E95" s="177"/>
      <c r="F95" s="177"/>
      <c r="G95" s="177"/>
      <c r="H95" s="177"/>
      <c r="I95" s="177"/>
      <c r="J95" s="177"/>
      <c r="K95" s="177"/>
      <c r="L95" s="177"/>
      <c r="M95" s="177"/>
    </row>
    <row r="96" spans="13:35" ht="12.75">
      <c r="M96" s="118"/>
      <c r="N96" s="72"/>
      <c r="O96" s="72"/>
      <c r="P96" s="72"/>
      <c r="Q96" s="72"/>
      <c r="R96" s="72"/>
      <c r="S96" s="72"/>
      <c r="T96" s="72"/>
      <c r="U96" s="72"/>
      <c r="V96" s="72"/>
      <c r="W96" s="72"/>
      <c r="X96" s="72"/>
      <c r="Y96" s="72"/>
      <c r="Z96" s="72"/>
      <c r="AA96" s="72"/>
      <c r="AB96" s="72"/>
      <c r="AC96" s="72"/>
      <c r="AD96" s="72"/>
      <c r="AE96" s="72"/>
      <c r="AF96" s="72"/>
      <c r="AG96" s="72"/>
      <c r="AH96" s="72"/>
      <c r="AI96" s="72"/>
    </row>
    <row r="97" spans="2:35" s="98" customFormat="1" ht="15.75" customHeight="1">
      <c r="B97" s="175" t="s">
        <v>59</v>
      </c>
      <c r="C97" s="175"/>
      <c r="D97" s="175"/>
      <c r="E97" s="175"/>
      <c r="F97" s="175"/>
      <c r="G97" s="175"/>
      <c r="H97" s="175"/>
      <c r="I97" s="175"/>
      <c r="J97" s="175"/>
      <c r="K97" s="175"/>
      <c r="L97" s="175"/>
      <c r="M97" s="175"/>
      <c r="N97" s="72"/>
      <c r="O97" s="72"/>
      <c r="P97" s="72"/>
      <c r="Q97" s="72"/>
      <c r="R97" s="72"/>
      <c r="S97" s="72"/>
      <c r="T97" s="72"/>
      <c r="U97" s="72"/>
      <c r="V97" s="72"/>
      <c r="W97" s="72"/>
      <c r="X97" s="72"/>
      <c r="Y97" s="72"/>
      <c r="Z97" s="72"/>
      <c r="AA97" s="72"/>
      <c r="AB97" s="72"/>
      <c r="AC97" s="72"/>
      <c r="AD97" s="72"/>
      <c r="AE97" s="72"/>
      <c r="AF97" s="72"/>
      <c r="AG97" s="72"/>
      <c r="AH97" s="72"/>
      <c r="AI97" s="72"/>
    </row>
    <row r="98" spans="2:35" s="98" customFormat="1" ht="15.75" customHeight="1">
      <c r="B98" s="172" t="s">
        <v>268</v>
      </c>
      <c r="C98" s="172"/>
      <c r="D98" s="172"/>
      <c r="E98" s="172"/>
      <c r="F98" s="172"/>
      <c r="G98" s="172"/>
      <c r="H98" s="172"/>
      <c r="I98" s="172"/>
      <c r="J98" s="172"/>
      <c r="K98" s="172"/>
      <c r="L98" s="172"/>
      <c r="M98" s="172"/>
      <c r="N98" s="72"/>
      <c r="O98" s="72"/>
      <c r="P98" s="72"/>
      <c r="Q98" s="72"/>
      <c r="R98" s="72"/>
      <c r="S98" s="72"/>
      <c r="T98" s="72"/>
      <c r="U98" s="72"/>
      <c r="V98" s="72"/>
      <c r="W98" s="72"/>
      <c r="X98" s="72"/>
      <c r="Y98" s="72"/>
      <c r="Z98" s="72"/>
      <c r="AA98" s="72"/>
      <c r="AB98" s="72"/>
      <c r="AC98" s="72"/>
      <c r="AD98" s="72"/>
      <c r="AE98" s="72"/>
      <c r="AF98" s="72"/>
      <c r="AG98" s="72"/>
      <c r="AH98" s="72"/>
      <c r="AI98" s="72"/>
    </row>
    <row r="99" spans="2:35" s="99" customFormat="1" ht="15.75" customHeight="1">
      <c r="B99" s="172" t="s">
        <v>40</v>
      </c>
      <c r="C99" s="172"/>
      <c r="D99" s="172"/>
      <c r="E99" s="172"/>
      <c r="F99" s="172"/>
      <c r="G99" s="172"/>
      <c r="H99" s="172"/>
      <c r="I99" s="172"/>
      <c r="J99" s="172"/>
      <c r="K99" s="172"/>
      <c r="L99" s="172"/>
      <c r="M99" s="172"/>
      <c r="N99" s="72"/>
      <c r="O99" s="72"/>
      <c r="P99" s="72"/>
      <c r="Q99" s="72"/>
      <c r="R99" s="72"/>
      <c r="S99" s="72"/>
      <c r="T99" s="72"/>
      <c r="U99" s="72"/>
      <c r="V99" s="72"/>
      <c r="W99" s="72"/>
      <c r="X99" s="72"/>
      <c r="Y99" s="72"/>
      <c r="Z99" s="72"/>
      <c r="AA99" s="72"/>
      <c r="AB99" s="72"/>
      <c r="AC99" s="72"/>
      <c r="AD99" s="72"/>
      <c r="AE99" s="72"/>
      <c r="AF99" s="72"/>
      <c r="AG99" s="72"/>
      <c r="AH99" s="72"/>
      <c r="AI99" s="72"/>
    </row>
    <row r="100" spans="2:35" s="99" customFormat="1" ht="15.75" customHeight="1">
      <c r="B100" s="100"/>
      <c r="C100" s="100"/>
      <c r="D100" s="100"/>
      <c r="E100" s="101"/>
      <c r="F100" s="100"/>
      <c r="G100" s="100"/>
      <c r="H100" s="100"/>
      <c r="I100" s="100"/>
      <c r="J100" s="100"/>
      <c r="K100" s="100"/>
      <c r="L100" s="100"/>
      <c r="M100" s="100"/>
      <c r="N100" s="72"/>
      <c r="O100" s="72"/>
      <c r="P100" s="72"/>
      <c r="Q100" s="72"/>
      <c r="R100" s="72"/>
      <c r="S100" s="72"/>
      <c r="T100" s="72"/>
      <c r="U100" s="72"/>
      <c r="V100" s="72"/>
      <c r="W100" s="72"/>
      <c r="X100" s="72"/>
      <c r="Y100" s="72"/>
      <c r="Z100" s="72"/>
      <c r="AA100" s="72"/>
      <c r="AB100" s="72"/>
      <c r="AC100" s="72"/>
      <c r="AD100" s="72"/>
      <c r="AE100" s="72"/>
      <c r="AF100" s="72"/>
      <c r="AG100" s="72"/>
      <c r="AH100" s="72"/>
      <c r="AI100" s="72"/>
    </row>
    <row r="101" spans="2:13" s="72" customFormat="1" ht="30.75" customHeight="1">
      <c r="B101" s="102" t="s">
        <v>280</v>
      </c>
      <c r="C101" s="102" t="s">
        <v>281</v>
      </c>
      <c r="D101" s="102" t="s">
        <v>63</v>
      </c>
      <c r="E101" s="104" t="s">
        <v>178</v>
      </c>
      <c r="F101" s="173" t="s">
        <v>265</v>
      </c>
      <c r="G101" s="173"/>
      <c r="H101" s="173"/>
      <c r="I101" s="173" t="s">
        <v>266</v>
      </c>
      <c r="J101" s="173"/>
      <c r="K101" s="173"/>
      <c r="L101" s="173"/>
      <c r="M101" s="173"/>
    </row>
    <row r="102" spans="2:13" s="72" customFormat="1" ht="15.75" customHeight="1">
      <c r="B102" s="105"/>
      <c r="C102" s="105"/>
      <c r="D102" s="105"/>
      <c r="E102" s="106">
        <f>+E70</f>
        <v>2008</v>
      </c>
      <c r="F102" s="174" t="str">
        <f>+F70</f>
        <v>Enero-Agosto</v>
      </c>
      <c r="G102" s="174"/>
      <c r="H102" s="105" t="s">
        <v>179</v>
      </c>
      <c r="I102" s="174" t="str">
        <f>+F102</f>
        <v>Enero-Agosto</v>
      </c>
      <c r="J102" s="174"/>
      <c r="K102" s="105" t="s">
        <v>179</v>
      </c>
      <c r="L102" s="107"/>
      <c r="M102" s="108" t="s">
        <v>267</v>
      </c>
    </row>
    <row r="103" spans="2:13" s="72" customFormat="1" ht="15.75">
      <c r="B103" s="109"/>
      <c r="C103" s="109"/>
      <c r="D103" s="109"/>
      <c r="E103" s="110"/>
      <c r="F103" s="111">
        <f>+F71</f>
        <v>2008</v>
      </c>
      <c r="G103" s="111">
        <f>+G71</f>
        <v>2009</v>
      </c>
      <c r="H103" s="112" t="str">
        <f>+H71</f>
        <v>09/08</v>
      </c>
      <c r="I103" s="111">
        <f>+F103</f>
        <v>2008</v>
      </c>
      <c r="J103" s="111">
        <f>+G103</f>
        <v>2009</v>
      </c>
      <c r="K103" s="112" t="str">
        <f>+H103</f>
        <v>09/08</v>
      </c>
      <c r="L103" s="109"/>
      <c r="M103" s="125" t="str">
        <f>+M71</f>
        <v>ene-ago 09</v>
      </c>
    </row>
    <row r="104" spans="1:35" s="71" customFormat="1" ht="12.75">
      <c r="A104" s="71">
        <v>1</v>
      </c>
      <c r="B104" s="68" t="s">
        <v>80</v>
      </c>
      <c r="C104" s="92" t="s">
        <v>314</v>
      </c>
      <c r="D104" s="68" t="s">
        <v>65</v>
      </c>
      <c r="E104" s="91">
        <v>94.62563196888998</v>
      </c>
      <c r="F104" s="69">
        <v>121655.694</v>
      </c>
      <c r="G104" s="69">
        <v>100626.465</v>
      </c>
      <c r="H104" s="70">
        <f>+(G104-F104)/F104</f>
        <v>-0.1728585675570599</v>
      </c>
      <c r="I104" s="69">
        <v>219036.139</v>
      </c>
      <c r="J104" s="69">
        <v>139177.669</v>
      </c>
      <c r="K104" s="70">
        <f>+(J104-I104)/I104</f>
        <v>-0.3645903838726814</v>
      </c>
      <c r="L104" s="68">
        <v>1</v>
      </c>
      <c r="M104" s="86">
        <v>0.14619664138946237</v>
      </c>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s="71" customFormat="1" ht="12.75">
      <c r="A105" s="71">
        <v>2</v>
      </c>
      <c r="B105" s="68" t="s">
        <v>81</v>
      </c>
      <c r="C105" s="93">
        <v>20057000</v>
      </c>
      <c r="D105" s="68" t="s">
        <v>65</v>
      </c>
      <c r="E105" s="91">
        <v>1.2403449736780918</v>
      </c>
      <c r="F105" s="69">
        <v>923.159</v>
      </c>
      <c r="G105" s="69">
        <v>1659.709</v>
      </c>
      <c r="H105" s="70">
        <f>+(G105-F105)/F105</f>
        <v>0.7978582237729362</v>
      </c>
      <c r="I105" s="69">
        <v>1976.568</v>
      </c>
      <c r="J105" s="69">
        <v>3235.533</v>
      </c>
      <c r="K105" s="70">
        <f>+(J105-I105)/I105</f>
        <v>0.6369449469990407</v>
      </c>
      <c r="L105" s="68">
        <v>2</v>
      </c>
      <c r="M105" s="86">
        <v>0.8550223960466683</v>
      </c>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s="71" customFormat="1" ht="12.75">
      <c r="A106" s="71">
        <v>3</v>
      </c>
      <c r="B106" s="68" t="s">
        <v>73</v>
      </c>
      <c r="C106" s="92" t="s">
        <v>320</v>
      </c>
      <c r="D106" s="68" t="s">
        <v>65</v>
      </c>
      <c r="E106" s="91">
        <v>0.7853858402617863</v>
      </c>
      <c r="F106" s="69">
        <v>2707.754</v>
      </c>
      <c r="G106" s="69">
        <v>2849.339</v>
      </c>
      <c r="H106" s="70">
        <f aca="true" t="shared" si="7" ref="H106:H123">+(G106-F106)/F106</f>
        <v>0.05228872342169933</v>
      </c>
      <c r="I106" s="69">
        <v>2111.709</v>
      </c>
      <c r="J106" s="69">
        <v>1043.96</v>
      </c>
      <c r="K106" s="70">
        <f aca="true" t="shared" si="8" ref="K106:K123">+(J106-I106)/I106</f>
        <v>-0.5056326416187078</v>
      </c>
      <c r="L106" s="68">
        <v>3</v>
      </c>
      <c r="M106" s="86">
        <v>0.0025470486331361933</v>
      </c>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s="71" customFormat="1" ht="12.75">
      <c r="A107" s="71">
        <v>4</v>
      </c>
      <c r="B107" s="68" t="s">
        <v>101</v>
      </c>
      <c r="C107" s="92" t="s">
        <v>346</v>
      </c>
      <c r="D107" s="68" t="s">
        <v>65</v>
      </c>
      <c r="E107" s="91">
        <v>0.6574108031941273</v>
      </c>
      <c r="F107" s="69">
        <v>488.97</v>
      </c>
      <c r="G107" s="69">
        <v>1265.008</v>
      </c>
      <c r="H107" s="70">
        <f t="shared" si="7"/>
        <v>1.587087142360472</v>
      </c>
      <c r="I107" s="69">
        <v>1718.093</v>
      </c>
      <c r="J107" s="69">
        <v>3659.294</v>
      </c>
      <c r="K107" s="70">
        <f t="shared" si="8"/>
        <v>1.1298579296929792</v>
      </c>
      <c r="L107" s="68">
        <v>4</v>
      </c>
      <c r="M107" s="86">
        <v>0.2697528115730065</v>
      </c>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s="71" customFormat="1" ht="12.75">
      <c r="A108" s="71">
        <v>5</v>
      </c>
      <c r="B108" s="68" t="s">
        <v>102</v>
      </c>
      <c r="C108" s="92" t="s">
        <v>345</v>
      </c>
      <c r="D108" s="68" t="s">
        <v>65</v>
      </c>
      <c r="E108" s="91">
        <v>0.5236146664834384</v>
      </c>
      <c r="F108" s="69">
        <v>1082.293</v>
      </c>
      <c r="G108" s="69">
        <v>308.52</v>
      </c>
      <c r="H108" s="70">
        <f t="shared" si="7"/>
        <v>-0.7149385609996554</v>
      </c>
      <c r="I108" s="69">
        <v>1206.775</v>
      </c>
      <c r="J108" s="69">
        <v>294.852</v>
      </c>
      <c r="K108" s="70">
        <f t="shared" si="8"/>
        <v>-0.755669449565992</v>
      </c>
      <c r="L108" s="68">
        <v>6</v>
      </c>
      <c r="M108" s="86">
        <v>0.01137722660866179</v>
      </c>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s="71" customFormat="1" ht="12.75">
      <c r="A109" s="71">
        <v>6</v>
      </c>
      <c r="B109" s="68" t="s">
        <v>105</v>
      </c>
      <c r="C109" s="92" t="s">
        <v>318</v>
      </c>
      <c r="D109" s="68" t="s">
        <v>65</v>
      </c>
      <c r="E109" s="91">
        <v>0.4349761512459514</v>
      </c>
      <c r="F109" s="69">
        <v>1308.109</v>
      </c>
      <c r="G109" s="69">
        <v>1169.928</v>
      </c>
      <c r="H109" s="70">
        <f t="shared" si="7"/>
        <v>-0.10563416351389664</v>
      </c>
      <c r="I109" s="69">
        <v>1136.777</v>
      </c>
      <c r="J109" s="69">
        <v>558.439</v>
      </c>
      <c r="K109" s="70">
        <f t="shared" si="8"/>
        <v>-0.5087523762356205</v>
      </c>
      <c r="L109" s="68">
        <v>8</v>
      </c>
      <c r="M109" s="86">
        <v>0.005919400545672527</v>
      </c>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13" s="72" customFormat="1" ht="12.75">
      <c r="A110" s="71">
        <v>7</v>
      </c>
      <c r="B110" s="68" t="s">
        <v>69</v>
      </c>
      <c r="C110" s="92" t="s">
        <v>316</v>
      </c>
      <c r="D110" s="68" t="s">
        <v>65</v>
      </c>
      <c r="E110" s="91">
        <v>0.42535888190867965</v>
      </c>
      <c r="F110" s="69">
        <v>0</v>
      </c>
      <c r="G110" s="69">
        <v>0</v>
      </c>
      <c r="H110" s="70"/>
      <c r="I110" s="69">
        <v>0</v>
      </c>
      <c r="J110" s="69">
        <v>0</v>
      </c>
      <c r="K110" s="70"/>
      <c r="L110" s="68">
        <v>12</v>
      </c>
      <c r="M110" s="86">
        <v>0</v>
      </c>
    </row>
    <row r="111" spans="1:13" s="72" customFormat="1" ht="12.75">
      <c r="A111" s="71">
        <v>8</v>
      </c>
      <c r="B111" s="68" t="s">
        <v>87</v>
      </c>
      <c r="C111" s="92" t="s">
        <v>336</v>
      </c>
      <c r="D111" s="68" t="s">
        <v>65</v>
      </c>
      <c r="E111" s="91">
        <v>0.3521132015124344</v>
      </c>
      <c r="F111" s="69">
        <v>717.167</v>
      </c>
      <c r="G111" s="69">
        <v>860.722</v>
      </c>
      <c r="H111" s="70">
        <f t="shared" si="7"/>
        <v>0.2001695560448263</v>
      </c>
      <c r="I111" s="69">
        <v>920.221</v>
      </c>
      <c r="J111" s="69">
        <v>665.983</v>
      </c>
      <c r="K111" s="70">
        <f t="shared" si="8"/>
        <v>-0.2762792850847786</v>
      </c>
      <c r="L111" s="68">
        <v>15</v>
      </c>
      <c r="M111" s="86">
        <v>0.00699591244453011</v>
      </c>
    </row>
    <row r="112" spans="1:13" s="72" customFormat="1" ht="12.75">
      <c r="A112" s="71">
        <v>9</v>
      </c>
      <c r="B112" s="68" t="s">
        <v>104</v>
      </c>
      <c r="C112" s="92" t="s">
        <v>324</v>
      </c>
      <c r="D112" s="68" t="s">
        <v>65</v>
      </c>
      <c r="E112" s="91">
        <v>0.18873632792514541</v>
      </c>
      <c r="F112" s="69">
        <v>295.977</v>
      </c>
      <c r="G112" s="69">
        <v>0</v>
      </c>
      <c r="H112" s="70">
        <f t="shared" si="7"/>
        <v>-1</v>
      </c>
      <c r="I112" s="69">
        <v>229.864</v>
      </c>
      <c r="J112" s="69">
        <v>0</v>
      </c>
      <c r="K112" s="70">
        <f t="shared" si="8"/>
        <v>-1</v>
      </c>
      <c r="L112" s="68">
        <v>16</v>
      </c>
      <c r="M112" s="86">
        <v>0</v>
      </c>
    </row>
    <row r="113" spans="1:13" s="72" customFormat="1" ht="12.75">
      <c r="A113" s="71">
        <v>10</v>
      </c>
      <c r="B113" s="68" t="s">
        <v>100</v>
      </c>
      <c r="C113" s="92" t="s">
        <v>376</v>
      </c>
      <c r="D113" s="68" t="s">
        <v>65</v>
      </c>
      <c r="E113" s="91">
        <v>0.1481217890826996</v>
      </c>
      <c r="F113" s="69">
        <v>83.743</v>
      </c>
      <c r="G113" s="69">
        <v>103.273</v>
      </c>
      <c r="H113" s="70">
        <f t="shared" si="7"/>
        <v>0.233213522324254</v>
      </c>
      <c r="I113" s="69">
        <v>252.923</v>
      </c>
      <c r="J113" s="69">
        <v>286.594</v>
      </c>
      <c r="K113" s="70">
        <f t="shared" si="8"/>
        <v>0.1331274735789153</v>
      </c>
      <c r="L113" s="68">
        <v>17</v>
      </c>
      <c r="M113" s="86">
        <v>0.011252471443507543</v>
      </c>
    </row>
    <row r="114" spans="1:13" s="72" customFormat="1" ht="12.75">
      <c r="A114" s="71">
        <v>11</v>
      </c>
      <c r="B114" s="68" t="s">
        <v>96</v>
      </c>
      <c r="C114" s="92" t="s">
        <v>334</v>
      </c>
      <c r="D114" s="68" t="s">
        <v>65</v>
      </c>
      <c r="E114" s="91">
        <v>0.07992771964335182</v>
      </c>
      <c r="F114" s="69">
        <v>198.225</v>
      </c>
      <c r="G114" s="69">
        <v>269.243</v>
      </c>
      <c r="H114" s="70">
        <f t="shared" si="7"/>
        <v>0.3582696430823559</v>
      </c>
      <c r="I114" s="69">
        <v>193.588</v>
      </c>
      <c r="J114" s="69">
        <v>260.773</v>
      </c>
      <c r="K114" s="70">
        <f t="shared" si="8"/>
        <v>0.3470514701324464</v>
      </c>
      <c r="L114" s="68">
        <v>19</v>
      </c>
      <c r="M114" s="86">
        <v>0.004851167134374668</v>
      </c>
    </row>
    <row r="115" spans="1:13" s="72" customFormat="1" ht="12.75">
      <c r="A115" s="71">
        <v>12</v>
      </c>
      <c r="B115" s="68" t="s">
        <v>75</v>
      </c>
      <c r="C115" s="92" t="s">
        <v>315</v>
      </c>
      <c r="D115" s="68" t="s">
        <v>65</v>
      </c>
      <c r="E115" s="91">
        <v>0.0757814345101189</v>
      </c>
      <c r="F115" s="69">
        <v>52.8</v>
      </c>
      <c r="G115" s="69">
        <v>0</v>
      </c>
      <c r="H115" s="70">
        <f t="shared" si="7"/>
        <v>-1</v>
      </c>
      <c r="I115" s="69">
        <v>163.416</v>
      </c>
      <c r="J115" s="69">
        <v>0</v>
      </c>
      <c r="K115" s="70">
        <f t="shared" si="8"/>
        <v>-1</v>
      </c>
      <c r="L115" s="68">
        <v>20</v>
      </c>
      <c r="M115" s="86">
        <v>0</v>
      </c>
    </row>
    <row r="116" spans="1:13" s="72" customFormat="1" ht="12.75">
      <c r="A116" s="71">
        <v>13</v>
      </c>
      <c r="B116" s="68" t="s">
        <v>86</v>
      </c>
      <c r="C116" s="92" t="s">
        <v>333</v>
      </c>
      <c r="D116" s="68" t="s">
        <v>65</v>
      </c>
      <c r="E116" s="91">
        <v>0.07032307742027322</v>
      </c>
      <c r="F116" s="69">
        <v>191.072</v>
      </c>
      <c r="G116" s="69">
        <v>193.973</v>
      </c>
      <c r="H116" s="70">
        <f t="shared" si="7"/>
        <v>0.015182758331937753</v>
      </c>
      <c r="I116" s="69">
        <v>182.867</v>
      </c>
      <c r="J116" s="69">
        <v>157.273</v>
      </c>
      <c r="K116" s="70">
        <f t="shared" si="8"/>
        <v>-0.13995964280050527</v>
      </c>
      <c r="L116" s="68"/>
      <c r="M116" s="86">
        <v>0.004722467894767154</v>
      </c>
    </row>
    <row r="117" spans="1:13" s="72" customFormat="1" ht="12.75">
      <c r="A117" s="71">
        <v>14</v>
      </c>
      <c r="B117" s="68" t="s">
        <v>98</v>
      </c>
      <c r="C117" s="92" t="s">
        <v>313</v>
      </c>
      <c r="D117" s="68" t="s">
        <v>65</v>
      </c>
      <c r="E117" s="91">
        <v>0.06904008609028707</v>
      </c>
      <c r="F117" s="69">
        <v>31.542</v>
      </c>
      <c r="G117" s="69">
        <v>36.61</v>
      </c>
      <c r="H117" s="70">
        <f t="shared" si="7"/>
        <v>0.16067465601420322</v>
      </c>
      <c r="I117" s="69">
        <v>61.421</v>
      </c>
      <c r="J117" s="69">
        <v>160.886</v>
      </c>
      <c r="K117" s="70">
        <f t="shared" si="8"/>
        <v>1.6193972745477931</v>
      </c>
      <c r="L117" s="68"/>
      <c r="M117" s="86">
        <v>0.003017407586899148</v>
      </c>
    </row>
    <row r="118" spans="1:13" s="72" customFormat="1" ht="12.75">
      <c r="A118" s="71">
        <v>15</v>
      </c>
      <c r="B118" s="68" t="s">
        <v>287</v>
      </c>
      <c r="C118" s="93">
        <v>15091000</v>
      </c>
      <c r="D118" s="68" t="s">
        <v>65</v>
      </c>
      <c r="E118" s="91">
        <v>0.05544451050253336</v>
      </c>
      <c r="F118" s="69">
        <v>42</v>
      </c>
      <c r="G118" s="69">
        <v>0</v>
      </c>
      <c r="H118" s="70">
        <f t="shared" si="7"/>
        <v>-1</v>
      </c>
      <c r="I118" s="69">
        <v>144.9</v>
      </c>
      <c r="J118" s="69">
        <v>0</v>
      </c>
      <c r="K118" s="70">
        <f t="shared" si="8"/>
        <v>-1</v>
      </c>
      <c r="L118" s="68"/>
      <c r="M118" s="86">
        <v>0</v>
      </c>
    </row>
    <row r="119" spans="1:13" s="72" customFormat="1" ht="12.75">
      <c r="A119" s="71">
        <v>16</v>
      </c>
      <c r="B119" s="68" t="s">
        <v>91</v>
      </c>
      <c r="C119" s="92" t="s">
        <v>323</v>
      </c>
      <c r="D119" s="68" t="s">
        <v>65</v>
      </c>
      <c r="E119" s="91">
        <v>0.0480836682075904</v>
      </c>
      <c r="F119" s="69">
        <v>105.088</v>
      </c>
      <c r="G119" s="69">
        <v>40.56</v>
      </c>
      <c r="H119" s="70">
        <f t="shared" si="7"/>
        <v>-0.6140377588306942</v>
      </c>
      <c r="I119" s="69">
        <v>125.663</v>
      </c>
      <c r="J119" s="69">
        <v>27.904</v>
      </c>
      <c r="K119" s="70">
        <f t="shared" si="8"/>
        <v>-0.7779457756061848</v>
      </c>
      <c r="L119" s="68"/>
      <c r="M119" s="86">
        <v>0.00022214898460184472</v>
      </c>
    </row>
    <row r="120" spans="1:13" s="72" customFormat="1" ht="12.75">
      <c r="A120" s="71">
        <v>17</v>
      </c>
      <c r="B120" s="68" t="s">
        <v>110</v>
      </c>
      <c r="C120" s="93">
        <v>20019000</v>
      </c>
      <c r="D120" s="68" t="s">
        <v>65</v>
      </c>
      <c r="E120" s="91">
        <v>0.04465406746477324</v>
      </c>
      <c r="F120" s="69">
        <v>18.45</v>
      </c>
      <c r="G120" s="69">
        <v>0</v>
      </c>
      <c r="H120" s="70">
        <f t="shared" si="7"/>
        <v>-1</v>
      </c>
      <c r="I120" s="69">
        <v>35.7</v>
      </c>
      <c r="J120" s="69">
        <v>0</v>
      </c>
      <c r="K120" s="70">
        <f t="shared" si="8"/>
        <v>-1</v>
      </c>
      <c r="L120" s="68"/>
      <c r="M120" s="86">
        <v>0</v>
      </c>
    </row>
    <row r="121" spans="1:13" s="72" customFormat="1" ht="12.75">
      <c r="A121" s="71">
        <v>18</v>
      </c>
      <c r="B121" s="68" t="s">
        <v>288</v>
      </c>
      <c r="C121" s="92" t="s">
        <v>344</v>
      </c>
      <c r="D121" s="68" t="s">
        <v>65</v>
      </c>
      <c r="E121" s="91">
        <v>0.03920106733246404</v>
      </c>
      <c r="F121" s="69">
        <v>30.705</v>
      </c>
      <c r="G121" s="69">
        <v>1.612</v>
      </c>
      <c r="H121" s="70">
        <f t="shared" si="7"/>
        <v>-0.9475004070998209</v>
      </c>
      <c r="I121" s="69">
        <v>102.449</v>
      </c>
      <c r="J121" s="69">
        <v>2.634</v>
      </c>
      <c r="K121" s="70">
        <f t="shared" si="8"/>
        <v>-0.9742896465558473</v>
      </c>
      <c r="L121" s="68"/>
      <c r="M121" s="86">
        <v>0.002554528614793766</v>
      </c>
    </row>
    <row r="122" spans="1:13" s="72" customFormat="1" ht="12.75">
      <c r="A122" s="71">
        <v>19</v>
      </c>
      <c r="B122" s="68" t="s">
        <v>89</v>
      </c>
      <c r="C122" s="93">
        <v>22042110</v>
      </c>
      <c r="D122" s="68" t="s">
        <v>90</v>
      </c>
      <c r="E122" s="91">
        <v>0.024139215939011863</v>
      </c>
      <c r="F122" s="69">
        <v>18.18</v>
      </c>
      <c r="G122" s="69">
        <v>7.83</v>
      </c>
      <c r="H122" s="70">
        <f t="shared" si="7"/>
        <v>-0.5693069306930693</v>
      </c>
      <c r="I122" s="69">
        <v>63.086</v>
      </c>
      <c r="J122" s="69">
        <v>16.53</v>
      </c>
      <c r="K122" s="70">
        <f t="shared" si="8"/>
        <v>-0.7379767301778525</v>
      </c>
      <c r="L122" s="68"/>
      <c r="M122" s="86">
        <v>2.467308347245502E-05</v>
      </c>
    </row>
    <row r="123" spans="1:13" s="72" customFormat="1" ht="12.75">
      <c r="A123" s="71">
        <v>20</v>
      </c>
      <c r="B123" s="64" t="s">
        <v>103</v>
      </c>
      <c r="C123" s="126" t="s">
        <v>343</v>
      </c>
      <c r="D123" s="114" t="s">
        <v>65</v>
      </c>
      <c r="E123" s="115">
        <v>0.023815885287703096</v>
      </c>
      <c r="F123" s="116">
        <v>31.448</v>
      </c>
      <c r="G123" s="90">
        <v>184.8</v>
      </c>
      <c r="H123" s="70">
        <f t="shared" si="7"/>
        <v>4.8763673365555835</v>
      </c>
      <c r="I123" s="117">
        <v>21.673</v>
      </c>
      <c r="J123" s="116">
        <v>94.08</v>
      </c>
      <c r="K123" s="70">
        <f t="shared" si="8"/>
        <v>3.340884972085083</v>
      </c>
      <c r="L123" s="90"/>
      <c r="M123" s="86">
        <v>0.0070905720338583856</v>
      </c>
    </row>
    <row r="124" spans="1:13" s="72" customFormat="1" ht="12.75">
      <c r="A124" s="71"/>
      <c r="B124" s="64"/>
      <c r="C124" s="64"/>
      <c r="D124" s="114"/>
      <c r="E124" s="115"/>
      <c r="F124" s="116"/>
      <c r="G124" s="90"/>
      <c r="H124" s="90"/>
      <c r="I124" s="117"/>
      <c r="J124" s="116"/>
      <c r="K124" s="90"/>
      <c r="L124" s="90"/>
      <c r="M124" s="118"/>
    </row>
    <row r="125" spans="2:35" s="73" customFormat="1" ht="12.75">
      <c r="B125" s="84" t="s">
        <v>180</v>
      </c>
      <c r="C125" s="84"/>
      <c r="D125" s="84"/>
      <c r="E125" s="119">
        <f>SUM(E104:E123)</f>
        <v>99.91210533658044</v>
      </c>
      <c r="F125" s="120"/>
      <c r="G125" s="85"/>
      <c r="H125" s="85"/>
      <c r="I125" s="85">
        <f>SUM(I104:I123)</f>
        <v>229683.832</v>
      </c>
      <c r="J125" s="120">
        <f>SUM(J104:J123)</f>
        <v>149642.40399999998</v>
      </c>
      <c r="K125" s="121">
        <f>+(J125-I125)/I125</f>
        <v>-0.3484852516741362</v>
      </c>
      <c r="L125" s="85"/>
      <c r="M125" s="12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5:13" s="72" customFormat="1" ht="12.75">
      <c r="E126" s="123"/>
      <c r="F126" s="124"/>
      <c r="G126" s="117"/>
      <c r="H126" s="117"/>
      <c r="I126" s="117"/>
      <c r="J126" s="124"/>
      <c r="K126" s="117"/>
      <c r="L126" s="117"/>
      <c r="M126" s="118"/>
    </row>
    <row r="127" spans="2:13" s="72" customFormat="1" ht="21" customHeight="1">
      <c r="B127" s="177" t="s">
        <v>433</v>
      </c>
      <c r="C127" s="177"/>
      <c r="D127" s="177"/>
      <c r="E127" s="177"/>
      <c r="F127" s="177"/>
      <c r="G127" s="177"/>
      <c r="H127" s="177"/>
      <c r="I127" s="177"/>
      <c r="J127" s="177"/>
      <c r="K127" s="177"/>
      <c r="L127" s="177"/>
      <c r="M127" s="177"/>
    </row>
    <row r="128" spans="13:35" ht="12.75">
      <c r="M128" s="118"/>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2:35" s="98" customFormat="1" ht="15.75" customHeight="1">
      <c r="B129" s="175" t="s">
        <v>182</v>
      </c>
      <c r="C129" s="175"/>
      <c r="D129" s="175"/>
      <c r="E129" s="175"/>
      <c r="F129" s="175"/>
      <c r="G129" s="175"/>
      <c r="H129" s="175"/>
      <c r="I129" s="175"/>
      <c r="J129" s="175"/>
      <c r="K129" s="175"/>
      <c r="L129" s="175"/>
      <c r="M129" s="175"/>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2:35" s="98" customFormat="1" ht="15.75" customHeight="1">
      <c r="B130" s="172" t="s">
        <v>268</v>
      </c>
      <c r="C130" s="172"/>
      <c r="D130" s="172"/>
      <c r="E130" s="172"/>
      <c r="F130" s="172"/>
      <c r="G130" s="172"/>
      <c r="H130" s="172"/>
      <c r="I130" s="172"/>
      <c r="J130" s="172"/>
      <c r="K130" s="172"/>
      <c r="L130" s="172"/>
      <c r="M130" s="1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2:35" s="99" customFormat="1" ht="15.75" customHeight="1">
      <c r="B131" s="172" t="s">
        <v>41</v>
      </c>
      <c r="C131" s="172"/>
      <c r="D131" s="172"/>
      <c r="E131" s="172"/>
      <c r="F131" s="172"/>
      <c r="G131" s="172"/>
      <c r="H131" s="172"/>
      <c r="I131" s="172"/>
      <c r="J131" s="172"/>
      <c r="K131" s="172"/>
      <c r="L131" s="172"/>
      <c r="M131" s="1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2:35" s="99" customFormat="1" ht="15.75" customHeight="1">
      <c r="B132" s="100"/>
      <c r="C132" s="100"/>
      <c r="D132" s="100"/>
      <c r="E132" s="101"/>
      <c r="F132" s="100"/>
      <c r="G132" s="100"/>
      <c r="H132" s="100"/>
      <c r="I132" s="100"/>
      <c r="J132" s="100"/>
      <c r="K132" s="100"/>
      <c r="L132" s="100"/>
      <c r="M132" s="100"/>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2:13" s="72" customFormat="1" ht="30.75" customHeight="1">
      <c r="B133" s="102" t="s">
        <v>398</v>
      </c>
      <c r="C133" s="102" t="s">
        <v>281</v>
      </c>
      <c r="D133" s="102" t="s">
        <v>63</v>
      </c>
      <c r="E133" s="104" t="s">
        <v>178</v>
      </c>
      <c r="F133" s="173" t="s">
        <v>265</v>
      </c>
      <c r="G133" s="173"/>
      <c r="H133" s="173"/>
      <c r="I133" s="173" t="s">
        <v>266</v>
      </c>
      <c r="J133" s="173"/>
      <c r="K133" s="173"/>
      <c r="L133" s="173"/>
      <c r="M133" s="173"/>
    </row>
    <row r="134" spans="2:13" s="72" customFormat="1" ht="15.75" customHeight="1">
      <c r="B134" s="105"/>
      <c r="C134" s="105"/>
      <c r="D134" s="105"/>
      <c r="E134" s="106">
        <f>+E102</f>
        <v>2008</v>
      </c>
      <c r="F134" s="174" t="str">
        <f>+F102</f>
        <v>Enero-Agosto</v>
      </c>
      <c r="G134" s="174"/>
      <c r="H134" s="105" t="s">
        <v>179</v>
      </c>
      <c r="I134" s="174" t="str">
        <f>+F134</f>
        <v>Enero-Agosto</v>
      </c>
      <c r="J134" s="174"/>
      <c r="K134" s="105" t="s">
        <v>179</v>
      </c>
      <c r="L134" s="107"/>
      <c r="M134" s="108" t="s">
        <v>267</v>
      </c>
    </row>
    <row r="135" spans="2:13" s="72" customFormat="1" ht="15.75" customHeight="1">
      <c r="B135" s="109"/>
      <c r="C135" s="109"/>
      <c r="D135" s="109"/>
      <c r="E135" s="110"/>
      <c r="F135" s="111">
        <f>+F103</f>
        <v>2008</v>
      </c>
      <c r="G135" s="111">
        <f>+G103</f>
        <v>2009</v>
      </c>
      <c r="H135" s="112" t="str">
        <f>+H103</f>
        <v>09/08</v>
      </c>
      <c r="I135" s="111">
        <f>+F135</f>
        <v>2008</v>
      </c>
      <c r="J135" s="111">
        <f>+G135</f>
        <v>2009</v>
      </c>
      <c r="K135" s="112" t="str">
        <f>+H135</f>
        <v>09/08</v>
      </c>
      <c r="L135" s="109"/>
      <c r="M135" s="125" t="str">
        <f>+M103</f>
        <v>ene-ago 09</v>
      </c>
    </row>
    <row r="136" spans="1:35" s="71" customFormat="1" ht="15.75">
      <c r="A136" s="71">
        <v>1</v>
      </c>
      <c r="B136" s="68" t="s">
        <v>80</v>
      </c>
      <c r="C136" s="92" t="s">
        <v>314</v>
      </c>
      <c r="D136" s="68" t="s">
        <v>65</v>
      </c>
      <c r="E136" s="91">
        <v>63.2</v>
      </c>
      <c r="F136" s="69">
        <v>161053.667</v>
      </c>
      <c r="G136" s="69">
        <v>182221.525</v>
      </c>
      <c r="H136" s="70">
        <f>+(G136-F136)/F136</f>
        <v>0.1314335674207282</v>
      </c>
      <c r="I136" s="69">
        <v>242579.069</v>
      </c>
      <c r="J136" s="69">
        <v>222870.808</v>
      </c>
      <c r="K136" s="70">
        <f>+(J136-I136)/I136</f>
        <v>-0.08124468892243955</v>
      </c>
      <c r="L136" s="109"/>
      <c r="M136" s="86">
        <v>0.23411057123938267</v>
      </c>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s="71" customFormat="1" ht="12.75">
      <c r="A137" s="71">
        <v>2</v>
      </c>
      <c r="B137" s="68" t="s">
        <v>69</v>
      </c>
      <c r="C137" s="92" t="s">
        <v>316</v>
      </c>
      <c r="D137" s="68" t="s">
        <v>65</v>
      </c>
      <c r="E137" s="91">
        <v>9.73</v>
      </c>
      <c r="F137" s="69">
        <v>8970.455</v>
      </c>
      <c r="G137" s="69">
        <v>16234.172</v>
      </c>
      <c r="H137" s="70">
        <f>+(G137-F137)/F137</f>
        <v>0.8097378561065186</v>
      </c>
      <c r="I137" s="69">
        <v>12335.428</v>
      </c>
      <c r="J137" s="69">
        <v>21744.041</v>
      </c>
      <c r="K137" s="70">
        <f>+(J137-I137)/I137</f>
        <v>0.7627309729342185</v>
      </c>
      <c r="L137" s="68">
        <v>2</v>
      </c>
      <c r="M137" s="86">
        <v>0.3275067298861106</v>
      </c>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s="71" customFormat="1" ht="12.75">
      <c r="A138" s="71">
        <v>3</v>
      </c>
      <c r="B138" s="68" t="s">
        <v>104</v>
      </c>
      <c r="C138" s="92" t="s">
        <v>324</v>
      </c>
      <c r="D138" s="68" t="s">
        <v>65</v>
      </c>
      <c r="E138" s="91">
        <v>4.49</v>
      </c>
      <c r="F138" s="69">
        <v>15559.073</v>
      </c>
      <c r="G138" s="69">
        <v>11142.168</v>
      </c>
      <c r="H138" s="70">
        <f aca="true" t="shared" si="9" ref="H138:H155">+(G138-F138)/F138</f>
        <v>-0.2838797015734807</v>
      </c>
      <c r="I138" s="69">
        <v>15868.69</v>
      </c>
      <c r="J138" s="69">
        <v>7074.183</v>
      </c>
      <c r="K138" s="70">
        <f aca="true" t="shared" si="10" ref="K138:K155">+(J138-I138)/I138</f>
        <v>-0.5542049784827859</v>
      </c>
      <c r="L138" s="68">
        <v>3</v>
      </c>
      <c r="M138" s="86">
        <v>0.43669799176591867</v>
      </c>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s="71" customFormat="1" ht="12.75">
      <c r="A139" s="71">
        <v>4</v>
      </c>
      <c r="B139" s="68" t="s">
        <v>102</v>
      </c>
      <c r="C139" s="92" t="s">
        <v>345</v>
      </c>
      <c r="D139" s="68" t="s">
        <v>65</v>
      </c>
      <c r="E139" s="91">
        <v>4.28</v>
      </c>
      <c r="F139" s="69">
        <v>13151.195</v>
      </c>
      <c r="G139" s="69">
        <v>18570.586</v>
      </c>
      <c r="H139" s="70">
        <f t="shared" si="9"/>
        <v>0.4120835406972522</v>
      </c>
      <c r="I139" s="69">
        <v>15895.732</v>
      </c>
      <c r="J139" s="69">
        <v>18312.196</v>
      </c>
      <c r="K139" s="70">
        <f t="shared" si="10"/>
        <v>0.15201967421192053</v>
      </c>
      <c r="L139" s="68">
        <v>4</v>
      </c>
      <c r="M139" s="86">
        <v>0.7065985768935941</v>
      </c>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s="71" customFormat="1" ht="12.75">
      <c r="A140" s="71">
        <v>5</v>
      </c>
      <c r="B140" s="68" t="s">
        <v>108</v>
      </c>
      <c r="C140" s="93">
        <v>20096000</v>
      </c>
      <c r="D140" s="68" t="s">
        <v>65</v>
      </c>
      <c r="E140" s="91">
        <v>4.08</v>
      </c>
      <c r="F140" s="69">
        <v>3769.184</v>
      </c>
      <c r="G140" s="69">
        <v>6375.304</v>
      </c>
      <c r="H140" s="70">
        <f t="shared" si="9"/>
        <v>0.691428171190369</v>
      </c>
      <c r="I140" s="69">
        <v>6299.923</v>
      </c>
      <c r="J140" s="69">
        <v>9483.578</v>
      </c>
      <c r="K140" s="70">
        <f t="shared" si="10"/>
        <v>0.505348239970552</v>
      </c>
      <c r="L140" s="68">
        <v>5</v>
      </c>
      <c r="M140" s="86">
        <v>0.22871997983007114</v>
      </c>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s="71" customFormat="1" ht="12.75">
      <c r="A141" s="71">
        <v>6</v>
      </c>
      <c r="B141" s="68" t="s">
        <v>109</v>
      </c>
      <c r="C141" s="92" t="s">
        <v>337</v>
      </c>
      <c r="D141" s="68" t="s">
        <v>65</v>
      </c>
      <c r="E141" s="91">
        <v>1.85</v>
      </c>
      <c r="F141" s="69">
        <v>1815.466</v>
      </c>
      <c r="G141" s="69">
        <v>1102.265</v>
      </c>
      <c r="H141" s="70">
        <f t="shared" si="9"/>
        <v>-0.3928473460808409</v>
      </c>
      <c r="I141" s="69">
        <v>6898.44</v>
      </c>
      <c r="J141" s="69">
        <v>3082.162</v>
      </c>
      <c r="K141" s="70">
        <f t="shared" si="10"/>
        <v>-0.5532088414192194</v>
      </c>
      <c r="L141" s="68">
        <v>6</v>
      </c>
      <c r="M141" s="86">
        <v>0.35565454073819014</v>
      </c>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s="71" customFormat="1" ht="12.75">
      <c r="A142" s="71">
        <v>7</v>
      </c>
      <c r="B142" s="68" t="s">
        <v>103</v>
      </c>
      <c r="C142" s="92" t="s">
        <v>343</v>
      </c>
      <c r="D142" s="68" t="s">
        <v>65</v>
      </c>
      <c r="E142" s="91">
        <v>1.78</v>
      </c>
      <c r="F142" s="69">
        <v>3331.793</v>
      </c>
      <c r="G142" s="69">
        <v>7038.75</v>
      </c>
      <c r="H142" s="70">
        <f t="shared" si="9"/>
        <v>1.112601233029783</v>
      </c>
      <c r="I142" s="69">
        <v>2179.685</v>
      </c>
      <c r="J142" s="69">
        <v>6411.516</v>
      </c>
      <c r="K142" s="70">
        <f t="shared" si="10"/>
        <v>1.9414874167597613</v>
      </c>
      <c r="L142" s="68">
        <v>7</v>
      </c>
      <c r="M142" s="86">
        <v>0.4832197708783544</v>
      </c>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s="71" customFormat="1" ht="12.75">
      <c r="A143" s="71">
        <v>8</v>
      </c>
      <c r="B143" s="68" t="s">
        <v>66</v>
      </c>
      <c r="C143" s="92" t="s">
        <v>335</v>
      </c>
      <c r="D143" s="68" t="s">
        <v>65</v>
      </c>
      <c r="E143" s="91">
        <v>1.41</v>
      </c>
      <c r="F143" s="69">
        <v>258.291</v>
      </c>
      <c r="G143" s="69">
        <v>1036.51</v>
      </c>
      <c r="H143" s="70">
        <f t="shared" si="9"/>
        <v>3.0129543809114527</v>
      </c>
      <c r="I143" s="69">
        <v>1758.245</v>
      </c>
      <c r="J143" s="69">
        <v>3632.47</v>
      </c>
      <c r="K143" s="70">
        <f t="shared" si="10"/>
        <v>1.0659635033797907</v>
      </c>
      <c r="L143" s="68">
        <v>8</v>
      </c>
      <c r="M143" s="86">
        <v>0.02739935327337327</v>
      </c>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s="71" customFormat="1" ht="12.75">
      <c r="A144" s="71">
        <v>9</v>
      </c>
      <c r="B144" s="68" t="s">
        <v>99</v>
      </c>
      <c r="C144" s="93">
        <v>20059990</v>
      </c>
      <c r="D144" s="68" t="s">
        <v>65</v>
      </c>
      <c r="E144" s="91">
        <v>1.31</v>
      </c>
      <c r="F144" s="69">
        <v>1476.666</v>
      </c>
      <c r="G144" s="69">
        <v>964.26</v>
      </c>
      <c r="H144" s="70">
        <f t="shared" si="9"/>
        <v>-0.3470019625291027</v>
      </c>
      <c r="I144" s="69">
        <v>2451.441</v>
      </c>
      <c r="J144" s="69">
        <v>1777.814</v>
      </c>
      <c r="K144" s="70">
        <f t="shared" si="10"/>
        <v>-0.2747881756077343</v>
      </c>
      <c r="L144" s="68">
        <v>9</v>
      </c>
      <c r="M144" s="86">
        <v>0.35794650898191416</v>
      </c>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13" s="72" customFormat="1" ht="12.75">
      <c r="A145" s="71">
        <v>10</v>
      </c>
      <c r="B145" s="68" t="s">
        <v>73</v>
      </c>
      <c r="C145" s="92" t="s">
        <v>320</v>
      </c>
      <c r="D145" s="68" t="s">
        <v>65</v>
      </c>
      <c r="E145" s="91">
        <v>1.13</v>
      </c>
      <c r="F145" s="69">
        <v>5649.147</v>
      </c>
      <c r="G145" s="69">
        <v>2172.323</v>
      </c>
      <c r="H145" s="70">
        <f t="shared" si="9"/>
        <v>-0.6154599977660344</v>
      </c>
      <c r="I145" s="69">
        <v>4577.508</v>
      </c>
      <c r="J145" s="69">
        <v>880.647</v>
      </c>
      <c r="K145" s="70">
        <f t="shared" si="10"/>
        <v>-0.8076143176593028</v>
      </c>
      <c r="L145" s="68">
        <v>10</v>
      </c>
      <c r="M145" s="86">
        <v>0.0021485983539843378</v>
      </c>
    </row>
    <row r="146" spans="1:13" s="72" customFormat="1" ht="12.75">
      <c r="A146" s="71">
        <v>11</v>
      </c>
      <c r="B146" s="68" t="s">
        <v>89</v>
      </c>
      <c r="C146" s="93">
        <v>22042110</v>
      </c>
      <c r="D146" s="68" t="s">
        <v>90</v>
      </c>
      <c r="E146" s="91">
        <v>1.05</v>
      </c>
      <c r="F146" s="69">
        <v>705.831</v>
      </c>
      <c r="G146" s="69">
        <v>864.266</v>
      </c>
      <c r="H146" s="70">
        <f t="shared" si="9"/>
        <v>0.22446591322852064</v>
      </c>
      <c r="I146" s="69">
        <v>2498.579</v>
      </c>
      <c r="J146" s="69">
        <v>2850.236</v>
      </c>
      <c r="K146" s="70">
        <f t="shared" si="10"/>
        <v>0.14074279820650043</v>
      </c>
      <c r="L146" s="68">
        <v>12</v>
      </c>
      <c r="M146" s="86">
        <v>0.004254332168432928</v>
      </c>
    </row>
    <row r="147" spans="1:13" s="72" customFormat="1" ht="12.75">
      <c r="A147" s="71">
        <v>12</v>
      </c>
      <c r="B147" s="68" t="s">
        <v>107</v>
      </c>
      <c r="C147" s="93">
        <v>22042990</v>
      </c>
      <c r="D147" s="68" t="s">
        <v>90</v>
      </c>
      <c r="E147" s="91">
        <v>0.88</v>
      </c>
      <c r="F147" s="69">
        <v>6101.436</v>
      </c>
      <c r="G147" s="69">
        <v>11190.239</v>
      </c>
      <c r="H147" s="70">
        <f t="shared" si="9"/>
        <v>0.834033660272762</v>
      </c>
      <c r="I147" s="69">
        <v>2314.178</v>
      </c>
      <c r="J147" s="69">
        <v>3496.905</v>
      </c>
      <c r="K147" s="70">
        <f t="shared" si="10"/>
        <v>0.511078663784722</v>
      </c>
      <c r="L147" s="68">
        <v>13</v>
      </c>
      <c r="M147" s="86">
        <v>0.02642539262516249</v>
      </c>
    </row>
    <row r="148" spans="1:13" s="72" customFormat="1" ht="12.75">
      <c r="A148" s="71">
        <v>13</v>
      </c>
      <c r="B148" s="68" t="s">
        <v>98</v>
      </c>
      <c r="C148" s="92" t="s">
        <v>313</v>
      </c>
      <c r="D148" s="68" t="s">
        <v>65</v>
      </c>
      <c r="E148" s="91">
        <v>0.64</v>
      </c>
      <c r="F148" s="69">
        <v>261.659</v>
      </c>
      <c r="G148" s="69">
        <v>144.96</v>
      </c>
      <c r="H148" s="70">
        <f t="shared" si="9"/>
        <v>-0.44599650690402387</v>
      </c>
      <c r="I148" s="69">
        <v>872.216</v>
      </c>
      <c r="J148" s="69">
        <v>624.106</v>
      </c>
      <c r="K148" s="70">
        <f t="shared" si="10"/>
        <v>-0.2844593541049465</v>
      </c>
      <c r="L148" s="68">
        <v>14</v>
      </c>
      <c r="M148" s="86">
        <v>0.01170507178641572</v>
      </c>
    </row>
    <row r="149" spans="1:13" s="72" customFormat="1" ht="12.75">
      <c r="A149" s="71">
        <v>14</v>
      </c>
      <c r="B149" s="68" t="s">
        <v>396</v>
      </c>
      <c r="C149" s="92" t="s">
        <v>397</v>
      </c>
      <c r="D149" s="68" t="s">
        <v>65</v>
      </c>
      <c r="E149" s="91">
        <v>0.6</v>
      </c>
      <c r="F149" s="69">
        <v>569.125</v>
      </c>
      <c r="G149" s="69">
        <v>648.714</v>
      </c>
      <c r="H149" s="70">
        <f t="shared" si="9"/>
        <v>0.13984449813309915</v>
      </c>
      <c r="I149" s="69">
        <v>2332.854</v>
      </c>
      <c r="J149" s="69">
        <v>1817.597</v>
      </c>
      <c r="K149" s="70">
        <f t="shared" si="10"/>
        <v>-0.22086980153923044</v>
      </c>
      <c r="L149" s="68">
        <v>15</v>
      </c>
      <c r="M149" s="86">
        <v>0.4398347809800182</v>
      </c>
    </row>
    <row r="150" spans="1:13" s="72" customFormat="1" ht="12.75">
      <c r="A150" s="71">
        <v>15</v>
      </c>
      <c r="B150" s="68" t="s">
        <v>289</v>
      </c>
      <c r="C150" s="92">
        <v>22071000</v>
      </c>
      <c r="D150" s="68" t="s">
        <v>90</v>
      </c>
      <c r="E150" s="91">
        <v>0.34</v>
      </c>
      <c r="F150" s="69">
        <v>417.951</v>
      </c>
      <c r="G150" s="69">
        <v>0</v>
      </c>
      <c r="H150" s="70">
        <f t="shared" si="9"/>
        <v>-1</v>
      </c>
      <c r="I150" s="69">
        <v>1394.19</v>
      </c>
      <c r="J150" s="69">
        <v>0</v>
      </c>
      <c r="K150" s="70">
        <f t="shared" si="10"/>
        <v>-1</v>
      </c>
      <c r="L150" s="68">
        <v>16</v>
      </c>
      <c r="M150" s="86">
        <v>0</v>
      </c>
    </row>
    <row r="151" spans="1:13" s="72" customFormat="1" ht="12.75">
      <c r="A151" s="71">
        <v>16</v>
      </c>
      <c r="B151" s="68" t="s">
        <v>105</v>
      </c>
      <c r="C151" s="92" t="s">
        <v>318</v>
      </c>
      <c r="D151" s="68" t="s">
        <v>65</v>
      </c>
      <c r="E151" s="91">
        <v>0.32</v>
      </c>
      <c r="F151" s="69">
        <v>1211.033</v>
      </c>
      <c r="G151" s="69">
        <v>1058.494</v>
      </c>
      <c r="H151" s="70">
        <f t="shared" si="9"/>
        <v>-0.12595775672504383</v>
      </c>
      <c r="I151" s="69">
        <v>1282.492</v>
      </c>
      <c r="J151" s="69">
        <v>674.654</v>
      </c>
      <c r="K151" s="70">
        <f t="shared" si="10"/>
        <v>-0.4739507147023139</v>
      </c>
      <c r="L151" s="68">
        <v>17</v>
      </c>
      <c r="M151" s="86">
        <v>0.0071512685463231505</v>
      </c>
    </row>
    <row r="152" spans="1:13" s="72" customFormat="1" ht="12.75">
      <c r="A152" s="71">
        <v>17</v>
      </c>
      <c r="B152" s="68" t="s">
        <v>174</v>
      </c>
      <c r="C152" s="92">
        <v>22042190</v>
      </c>
      <c r="D152" s="68" t="s">
        <v>90</v>
      </c>
      <c r="E152" s="91">
        <v>0.29</v>
      </c>
      <c r="F152" s="69">
        <v>610.815</v>
      </c>
      <c r="G152" s="69">
        <v>538.599</v>
      </c>
      <c r="H152" s="70">
        <f t="shared" si="9"/>
        <v>-0.11822892365118735</v>
      </c>
      <c r="I152" s="69">
        <v>736.434</v>
      </c>
      <c r="J152" s="69">
        <v>788.007</v>
      </c>
      <c r="K152" s="70">
        <f t="shared" si="10"/>
        <v>0.07003071558347385</v>
      </c>
      <c r="L152" s="68">
        <v>18</v>
      </c>
      <c r="M152" s="86">
        <v>0.015442266503246607</v>
      </c>
    </row>
    <row r="153" spans="1:13" s="72" customFormat="1" ht="12.75">
      <c r="A153" s="71">
        <v>18</v>
      </c>
      <c r="B153" s="68" t="s">
        <v>87</v>
      </c>
      <c r="C153" s="92" t="s">
        <v>336</v>
      </c>
      <c r="D153" s="68" t="s">
        <v>65</v>
      </c>
      <c r="E153" s="91">
        <v>0.29</v>
      </c>
      <c r="F153" s="69">
        <v>1086.83</v>
      </c>
      <c r="G153" s="69">
        <v>1306.337</v>
      </c>
      <c r="H153" s="70">
        <f t="shared" si="9"/>
        <v>0.20196994930209883</v>
      </c>
      <c r="I153" s="69">
        <v>1176.872</v>
      </c>
      <c r="J153" s="69">
        <v>1363.625</v>
      </c>
      <c r="K153" s="70">
        <f t="shared" si="10"/>
        <v>0.1586859063687469</v>
      </c>
      <c r="L153" s="68">
        <v>19</v>
      </c>
      <c r="M153" s="86">
        <v>0.014324391324061382</v>
      </c>
    </row>
    <row r="154" spans="1:13" s="72" customFormat="1" ht="12.75">
      <c r="A154" s="71">
        <v>19</v>
      </c>
      <c r="B154" s="68" t="s">
        <v>290</v>
      </c>
      <c r="C154" s="93">
        <v>22082090</v>
      </c>
      <c r="D154" s="68" t="s">
        <v>90</v>
      </c>
      <c r="E154" s="91">
        <v>0.25</v>
      </c>
      <c r="F154" s="69">
        <v>25.112</v>
      </c>
      <c r="G154" s="69">
        <v>918.466</v>
      </c>
      <c r="H154" s="70">
        <f t="shared" si="9"/>
        <v>35.57478496336413</v>
      </c>
      <c r="I154" s="69">
        <v>76.991</v>
      </c>
      <c r="J154" s="69">
        <v>2769.895</v>
      </c>
      <c r="K154" s="70">
        <f t="shared" si="10"/>
        <v>34.97686742606279</v>
      </c>
      <c r="L154" s="68">
        <v>20</v>
      </c>
      <c r="M154" s="86">
        <v>0.9895761881080586</v>
      </c>
    </row>
    <row r="155" spans="1:13" s="72" customFormat="1" ht="12.75">
      <c r="A155" s="71">
        <v>20</v>
      </c>
      <c r="B155" s="64" t="s">
        <v>106</v>
      </c>
      <c r="C155" s="64">
        <v>22082010</v>
      </c>
      <c r="D155" s="114" t="s">
        <v>90</v>
      </c>
      <c r="E155" s="115">
        <v>0.22</v>
      </c>
      <c r="F155" s="116">
        <v>143.5</v>
      </c>
      <c r="G155" s="90">
        <v>148.951</v>
      </c>
      <c r="H155" s="70">
        <f t="shared" si="9"/>
        <v>0.03798606271776999</v>
      </c>
      <c r="I155" s="117">
        <v>586.637</v>
      </c>
      <c r="J155" s="116">
        <v>562.863</v>
      </c>
      <c r="K155" s="70">
        <f t="shared" si="10"/>
        <v>-0.04052591295809826</v>
      </c>
      <c r="L155" s="90"/>
      <c r="M155" s="86">
        <v>0.9429059628609001</v>
      </c>
    </row>
    <row r="156" spans="1:13" s="72" customFormat="1" ht="12.75">
      <c r="A156" s="71"/>
      <c r="B156" s="64"/>
      <c r="C156" s="64"/>
      <c r="D156" s="114"/>
      <c r="E156" s="115"/>
      <c r="F156" s="116"/>
      <c r="G156" s="90"/>
      <c r="H156" s="90"/>
      <c r="I156" s="117"/>
      <c r="J156" s="116"/>
      <c r="K156" s="90"/>
      <c r="L156" s="90"/>
      <c r="M156" s="86"/>
    </row>
    <row r="157" spans="2:35" s="73" customFormat="1" ht="12.75">
      <c r="B157" s="84" t="s">
        <v>180</v>
      </c>
      <c r="C157" s="84"/>
      <c r="D157" s="84"/>
      <c r="E157" s="119">
        <f>SUM(E136:E155)</f>
        <v>98.13999999999999</v>
      </c>
      <c r="F157" s="120"/>
      <c r="G157" s="85"/>
      <c r="H157" s="85"/>
      <c r="I157" s="85">
        <f>SUM(I136:I155)</f>
        <v>324115.604</v>
      </c>
      <c r="J157" s="120">
        <f>SUM(J136:J155)</f>
        <v>310217.303</v>
      </c>
      <c r="K157" s="121">
        <f>+(J157-I157)/I157</f>
        <v>-0.04288069080438342</v>
      </c>
      <c r="L157" s="85"/>
      <c r="M157" s="12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5:13" s="72" customFormat="1" ht="12.75">
      <c r="E158" s="123"/>
      <c r="F158" s="124"/>
      <c r="G158" s="117"/>
      <c r="H158" s="117"/>
      <c r="I158" s="117"/>
      <c r="J158" s="124"/>
      <c r="K158" s="117"/>
      <c r="L158" s="117"/>
      <c r="M158" s="118"/>
    </row>
    <row r="159" spans="2:13" s="72" customFormat="1" ht="21" customHeight="1">
      <c r="B159" s="177" t="s">
        <v>433</v>
      </c>
      <c r="C159" s="177"/>
      <c r="D159" s="177"/>
      <c r="E159" s="177"/>
      <c r="F159" s="177"/>
      <c r="G159" s="177"/>
      <c r="H159" s="177"/>
      <c r="I159" s="177"/>
      <c r="J159" s="177"/>
      <c r="K159" s="177"/>
      <c r="L159" s="177"/>
      <c r="M159" s="177"/>
    </row>
    <row r="160" spans="13:35" ht="12.75">
      <c r="M160" s="118"/>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2:35" s="98" customFormat="1" ht="15.75" customHeight="1">
      <c r="B161" s="175" t="s">
        <v>226</v>
      </c>
      <c r="C161" s="175"/>
      <c r="D161" s="175"/>
      <c r="E161" s="175"/>
      <c r="F161" s="175"/>
      <c r="G161" s="175"/>
      <c r="H161" s="175"/>
      <c r="I161" s="175"/>
      <c r="J161" s="175"/>
      <c r="K161" s="175"/>
      <c r="L161" s="175"/>
      <c r="M161" s="175"/>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2:35" s="98" customFormat="1" ht="15.75" customHeight="1">
      <c r="B162" s="172" t="s">
        <v>56</v>
      </c>
      <c r="C162" s="172"/>
      <c r="D162" s="172"/>
      <c r="E162" s="172"/>
      <c r="F162" s="172"/>
      <c r="G162" s="172"/>
      <c r="H162" s="172"/>
      <c r="I162" s="172"/>
      <c r="J162" s="172"/>
      <c r="K162" s="172"/>
      <c r="L162" s="172"/>
      <c r="M162" s="1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2:35" s="99" customFormat="1" ht="15.75" customHeight="1">
      <c r="B163" s="172" t="s">
        <v>60</v>
      </c>
      <c r="C163" s="172"/>
      <c r="D163" s="172"/>
      <c r="E163" s="172"/>
      <c r="F163" s="172"/>
      <c r="G163" s="172"/>
      <c r="H163" s="172"/>
      <c r="I163" s="172"/>
      <c r="J163" s="172"/>
      <c r="K163" s="172"/>
      <c r="L163" s="172"/>
      <c r="M163" s="1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2:35" s="99" customFormat="1" ht="15.75" customHeight="1">
      <c r="B164" s="100"/>
      <c r="C164" s="100"/>
      <c r="D164" s="100"/>
      <c r="E164" s="101"/>
      <c r="F164" s="100"/>
      <c r="G164" s="100"/>
      <c r="H164" s="100"/>
      <c r="I164" s="100"/>
      <c r="J164" s="100"/>
      <c r="K164" s="100"/>
      <c r="L164" s="100"/>
      <c r="M164" s="100"/>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2:14" s="72" customFormat="1" ht="30.75" customHeight="1">
      <c r="B165" s="102" t="s">
        <v>331</v>
      </c>
      <c r="C165" s="102" t="s">
        <v>281</v>
      </c>
      <c r="D165" s="102" t="s">
        <v>63</v>
      </c>
      <c r="E165" s="104" t="s">
        <v>178</v>
      </c>
      <c r="F165" s="173" t="s">
        <v>265</v>
      </c>
      <c r="G165" s="173"/>
      <c r="H165" s="173"/>
      <c r="I165" s="173" t="s">
        <v>266</v>
      </c>
      <c r="J165" s="173"/>
      <c r="K165" s="173"/>
      <c r="L165" s="173"/>
      <c r="M165" s="173"/>
      <c r="N165" s="114"/>
    </row>
    <row r="166" spans="2:13" s="72" customFormat="1" ht="15.75" customHeight="1">
      <c r="B166" s="105"/>
      <c r="C166" s="105"/>
      <c r="D166" s="105"/>
      <c r="E166" s="106">
        <f>+E134</f>
        <v>2008</v>
      </c>
      <c r="F166" s="174" t="str">
        <f>+F134</f>
        <v>Enero-Agosto</v>
      </c>
      <c r="G166" s="174"/>
      <c r="H166" s="105" t="s">
        <v>179</v>
      </c>
      <c r="I166" s="174" t="str">
        <f>+F166</f>
        <v>Enero-Agosto</v>
      </c>
      <c r="J166" s="174"/>
      <c r="K166" s="105" t="s">
        <v>179</v>
      </c>
      <c r="L166" s="107"/>
      <c r="M166" s="108" t="s">
        <v>267</v>
      </c>
    </row>
    <row r="167" spans="2:13" s="72" customFormat="1" ht="15.75">
      <c r="B167" s="109"/>
      <c r="C167" s="109"/>
      <c r="D167" s="109"/>
      <c r="E167" s="110"/>
      <c r="F167" s="111">
        <f aca="true" t="shared" si="11" ref="F167:K167">+F135</f>
        <v>2008</v>
      </c>
      <c r="G167" s="111">
        <f t="shared" si="11"/>
        <v>2009</v>
      </c>
      <c r="H167" s="112" t="str">
        <f t="shared" si="11"/>
        <v>09/08</v>
      </c>
      <c r="I167" s="111">
        <f t="shared" si="11"/>
        <v>2008</v>
      </c>
      <c r="J167" s="111">
        <f t="shared" si="11"/>
        <v>2009</v>
      </c>
      <c r="K167" s="112" t="str">
        <f t="shared" si="11"/>
        <v>09/08</v>
      </c>
      <c r="L167" s="109"/>
      <c r="M167" s="125" t="str">
        <f>+M135</f>
        <v>ene-ago 09</v>
      </c>
    </row>
    <row r="168" spans="1:35" s="71" customFormat="1" ht="12.75">
      <c r="A168" s="71">
        <v>1</v>
      </c>
      <c r="B168" s="68" t="s">
        <v>80</v>
      </c>
      <c r="C168" s="92" t="s">
        <v>314</v>
      </c>
      <c r="D168" s="68" t="s">
        <v>65</v>
      </c>
      <c r="E168" s="91">
        <v>27.89</v>
      </c>
      <c r="F168" s="69">
        <v>255019.15</v>
      </c>
      <c r="G168" s="69">
        <v>261010.512</v>
      </c>
      <c r="H168" s="70">
        <f aca="true" t="shared" si="12" ref="H168:H187">+(G168-F168)/F168</f>
        <v>0.02349377291862197</v>
      </c>
      <c r="I168" s="69">
        <v>372280.695</v>
      </c>
      <c r="J168" s="69">
        <v>307242.766</v>
      </c>
      <c r="K168" s="70">
        <f aca="true" t="shared" si="13" ref="K168:K187">+(J168-I168)/I168</f>
        <v>-0.1747013204646564</v>
      </c>
      <c r="L168" s="68">
        <v>1</v>
      </c>
      <c r="M168" s="86">
        <v>0.32273755411443555</v>
      </c>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s="71" customFormat="1" ht="12.75">
      <c r="A169" s="71">
        <v>2</v>
      </c>
      <c r="B169" s="68" t="s">
        <v>73</v>
      </c>
      <c r="C169" s="92" t="s">
        <v>320</v>
      </c>
      <c r="D169" s="68" t="s">
        <v>65</v>
      </c>
      <c r="E169" s="91">
        <v>9.89</v>
      </c>
      <c r="F169" s="69">
        <v>121874.478</v>
      </c>
      <c r="G169" s="69">
        <v>101332.719</v>
      </c>
      <c r="H169" s="70">
        <f t="shared" si="12"/>
        <v>-0.16854848805998582</v>
      </c>
      <c r="I169" s="69">
        <v>113178.379</v>
      </c>
      <c r="J169" s="69">
        <v>82969.399</v>
      </c>
      <c r="K169" s="70">
        <f t="shared" si="13"/>
        <v>-0.26691476116652985</v>
      </c>
      <c r="L169" s="68">
        <v>2</v>
      </c>
      <c r="M169" s="86">
        <v>0.20242834429966805</v>
      </c>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s="71" customFormat="1" ht="12.75">
      <c r="A170" s="71">
        <v>3</v>
      </c>
      <c r="B170" s="68" t="s">
        <v>113</v>
      </c>
      <c r="C170" s="92" t="s">
        <v>325</v>
      </c>
      <c r="D170" s="68" t="s">
        <v>65</v>
      </c>
      <c r="E170" s="91">
        <v>7.71</v>
      </c>
      <c r="F170" s="69">
        <v>35711.221</v>
      </c>
      <c r="G170" s="69">
        <v>38295.582</v>
      </c>
      <c r="H170" s="70">
        <f t="shared" si="12"/>
        <v>0.07236831807011036</v>
      </c>
      <c r="I170" s="69">
        <v>61209.699</v>
      </c>
      <c r="J170" s="69">
        <v>55206.832</v>
      </c>
      <c r="K170" s="70">
        <f t="shared" si="13"/>
        <v>-0.09807051983706043</v>
      </c>
      <c r="L170" s="68">
        <v>3</v>
      </c>
      <c r="M170" s="86">
        <v>0.8114773380369676</v>
      </c>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s="71" customFormat="1" ht="12.75">
      <c r="A171" s="71">
        <v>4</v>
      </c>
      <c r="B171" s="68" t="s">
        <v>89</v>
      </c>
      <c r="C171" s="93">
        <v>22042110</v>
      </c>
      <c r="D171" s="68" t="s">
        <v>90</v>
      </c>
      <c r="E171" s="91">
        <v>6.63</v>
      </c>
      <c r="F171" s="69">
        <v>14448.692</v>
      </c>
      <c r="G171" s="69">
        <v>17429.215</v>
      </c>
      <c r="H171" s="70">
        <f t="shared" si="12"/>
        <v>0.20628324003307713</v>
      </c>
      <c r="I171" s="69">
        <v>60077.463</v>
      </c>
      <c r="J171" s="69">
        <v>62365.995</v>
      </c>
      <c r="K171" s="70">
        <f t="shared" si="13"/>
        <v>0.03809302000652057</v>
      </c>
      <c r="L171" s="68">
        <v>4</v>
      </c>
      <c r="M171" s="86">
        <v>0.0930890139429953</v>
      </c>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s="71" customFormat="1" ht="12.75">
      <c r="A172" s="71">
        <v>5</v>
      </c>
      <c r="B172" s="68" t="s">
        <v>69</v>
      </c>
      <c r="C172" s="92" t="s">
        <v>316</v>
      </c>
      <c r="D172" s="68" t="s">
        <v>65</v>
      </c>
      <c r="E172" s="91">
        <v>5.95</v>
      </c>
      <c r="F172" s="69">
        <v>19907.145</v>
      </c>
      <c r="G172" s="69">
        <v>31641.642</v>
      </c>
      <c r="H172" s="70">
        <f t="shared" si="12"/>
        <v>0.5894615727167306</v>
      </c>
      <c r="I172" s="69">
        <v>35747.035</v>
      </c>
      <c r="J172" s="69">
        <v>43976.706</v>
      </c>
      <c r="K172" s="70">
        <f t="shared" si="13"/>
        <v>0.2302196811567727</v>
      </c>
      <c r="L172" s="68">
        <v>5</v>
      </c>
      <c r="M172" s="86">
        <v>0.6623730691651519</v>
      </c>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s="71" customFormat="1" ht="12.75">
      <c r="A173" s="71">
        <v>6</v>
      </c>
      <c r="B173" s="68" t="s">
        <v>112</v>
      </c>
      <c r="C173" s="93">
        <v>44012200</v>
      </c>
      <c r="D173" s="68" t="s">
        <v>65</v>
      </c>
      <c r="E173" s="91">
        <v>3.48</v>
      </c>
      <c r="F173" s="69">
        <v>239359.83</v>
      </c>
      <c r="G173" s="69">
        <v>215040.34</v>
      </c>
      <c r="H173" s="70">
        <f t="shared" si="12"/>
        <v>-0.10160221955371539</v>
      </c>
      <c r="I173" s="69">
        <v>28919.825</v>
      </c>
      <c r="J173" s="69">
        <v>19816.659</v>
      </c>
      <c r="K173" s="70">
        <f t="shared" si="13"/>
        <v>-0.31477251331915046</v>
      </c>
      <c r="L173" s="68">
        <v>6</v>
      </c>
      <c r="M173" s="86">
        <v>0.10417679707554713</v>
      </c>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s="71" customFormat="1" ht="12.75">
      <c r="A174" s="71">
        <v>7</v>
      </c>
      <c r="B174" s="68" t="s">
        <v>117</v>
      </c>
      <c r="C174" s="93">
        <v>20087010</v>
      </c>
      <c r="D174" s="68" t="s">
        <v>65</v>
      </c>
      <c r="E174" s="91">
        <v>2.85</v>
      </c>
      <c r="F174" s="69">
        <v>16956.268</v>
      </c>
      <c r="G174" s="69">
        <v>10664.952</v>
      </c>
      <c r="H174" s="70">
        <f t="shared" si="12"/>
        <v>-0.37103188036424056</v>
      </c>
      <c r="I174" s="69">
        <v>23153.984</v>
      </c>
      <c r="J174" s="69">
        <v>12420.053</v>
      </c>
      <c r="K174" s="70">
        <f t="shared" si="13"/>
        <v>-0.46358894434754727</v>
      </c>
      <c r="L174" s="68">
        <v>7</v>
      </c>
      <c r="M174" s="86">
        <v>0.4008277865286809</v>
      </c>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s="71" customFormat="1" ht="12.75">
      <c r="A175" s="71">
        <v>8</v>
      </c>
      <c r="B175" s="68" t="s">
        <v>105</v>
      </c>
      <c r="C175" s="92" t="s">
        <v>318</v>
      </c>
      <c r="D175" s="68" t="s">
        <v>65</v>
      </c>
      <c r="E175" s="91">
        <v>2.75</v>
      </c>
      <c r="F175" s="69">
        <v>28065.909</v>
      </c>
      <c r="G175" s="69">
        <v>28003.155</v>
      </c>
      <c r="H175" s="70">
        <f t="shared" si="12"/>
        <v>-0.002235951096399579</v>
      </c>
      <c r="I175" s="69">
        <v>33691.224</v>
      </c>
      <c r="J175" s="69">
        <v>25003.308</v>
      </c>
      <c r="K175" s="70">
        <f t="shared" si="13"/>
        <v>-0.2578688147394111</v>
      </c>
      <c r="L175" s="68">
        <v>8</v>
      </c>
      <c r="M175" s="86">
        <v>0.2650326983230367</v>
      </c>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s="71" customFormat="1" ht="12.75">
      <c r="A176" s="71">
        <v>9</v>
      </c>
      <c r="B176" s="68" t="s">
        <v>91</v>
      </c>
      <c r="C176" s="92" t="s">
        <v>323</v>
      </c>
      <c r="D176" s="68" t="s">
        <v>65</v>
      </c>
      <c r="E176" s="91">
        <v>2.41</v>
      </c>
      <c r="F176" s="69">
        <v>25357.02</v>
      </c>
      <c r="G176" s="69">
        <v>27045.359</v>
      </c>
      <c r="H176" s="70">
        <f t="shared" si="12"/>
        <v>0.06658270569648957</v>
      </c>
      <c r="I176" s="69">
        <v>30395.177</v>
      </c>
      <c r="J176" s="69">
        <v>23759.484</v>
      </c>
      <c r="K176" s="70">
        <f t="shared" si="13"/>
        <v>-0.21831401080506949</v>
      </c>
      <c r="L176" s="68">
        <v>9</v>
      </c>
      <c r="M176" s="86">
        <v>0.18915371435148282</v>
      </c>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13" s="72" customFormat="1" ht="12.75">
      <c r="A177" s="71">
        <v>10</v>
      </c>
      <c r="B177" s="68" t="s">
        <v>291</v>
      </c>
      <c r="C177" s="93">
        <v>16023100</v>
      </c>
      <c r="D177" s="68" t="s">
        <v>65</v>
      </c>
      <c r="E177" s="91">
        <v>2.39</v>
      </c>
      <c r="F177" s="69">
        <v>5070.121</v>
      </c>
      <c r="G177" s="69">
        <v>3292.577</v>
      </c>
      <c r="H177" s="70">
        <f t="shared" si="12"/>
        <v>-0.35059202729086736</v>
      </c>
      <c r="I177" s="69">
        <v>23950.26</v>
      </c>
      <c r="J177" s="69">
        <v>9276.995</v>
      </c>
      <c r="K177" s="70">
        <f t="shared" si="13"/>
        <v>-0.6126557707515492</v>
      </c>
      <c r="L177" s="68">
        <v>10</v>
      </c>
      <c r="M177" s="86">
        <v>0.655238769927512</v>
      </c>
    </row>
    <row r="178" spans="1:13" s="72" customFormat="1" ht="12.75">
      <c r="A178" s="71">
        <v>11</v>
      </c>
      <c r="B178" s="68" t="s">
        <v>115</v>
      </c>
      <c r="C178" s="92" t="s">
        <v>347</v>
      </c>
      <c r="D178" s="68" t="s">
        <v>65</v>
      </c>
      <c r="E178" s="91">
        <v>2.03</v>
      </c>
      <c r="F178" s="69">
        <v>1310.53</v>
      </c>
      <c r="G178" s="69">
        <v>1080.8</v>
      </c>
      <c r="H178" s="70">
        <f t="shared" si="12"/>
        <v>-0.17529549113717352</v>
      </c>
      <c r="I178" s="69">
        <v>17018.031</v>
      </c>
      <c r="J178" s="69">
        <v>8217.968</v>
      </c>
      <c r="K178" s="70">
        <f t="shared" si="13"/>
        <v>-0.5171023016705046</v>
      </c>
      <c r="L178" s="68">
        <v>11</v>
      </c>
      <c r="M178" s="86">
        <v>0.25987725574367976</v>
      </c>
    </row>
    <row r="179" spans="1:13" s="72" customFormat="1" ht="12.75">
      <c r="A179" s="71">
        <v>12</v>
      </c>
      <c r="B179" s="68" t="s">
        <v>111</v>
      </c>
      <c r="C179" s="92" t="s">
        <v>348</v>
      </c>
      <c r="D179" s="68" t="s">
        <v>65</v>
      </c>
      <c r="E179" s="91">
        <v>1.64</v>
      </c>
      <c r="F179" s="69">
        <v>5657.67</v>
      </c>
      <c r="G179" s="69">
        <v>8431.851</v>
      </c>
      <c r="H179" s="70">
        <f t="shared" si="12"/>
        <v>0.49033983954525456</v>
      </c>
      <c r="I179" s="69">
        <v>13904.003</v>
      </c>
      <c r="J179" s="69">
        <v>17247.578</v>
      </c>
      <c r="K179" s="70">
        <f t="shared" si="13"/>
        <v>0.2404757104842397</v>
      </c>
      <c r="L179" s="68">
        <v>12</v>
      </c>
      <c r="M179" s="86">
        <v>0.7139353253477251</v>
      </c>
    </row>
    <row r="180" spans="1:13" s="72" customFormat="1" ht="12.75">
      <c r="A180" s="71">
        <v>13</v>
      </c>
      <c r="B180" s="68" t="s">
        <v>87</v>
      </c>
      <c r="C180" s="92" t="s">
        <v>336</v>
      </c>
      <c r="D180" s="68" t="s">
        <v>65</v>
      </c>
      <c r="E180" s="91">
        <v>1.51</v>
      </c>
      <c r="F180" s="69">
        <v>14467.833</v>
      </c>
      <c r="G180" s="69">
        <v>13413.971</v>
      </c>
      <c r="H180" s="70">
        <f t="shared" si="12"/>
        <v>-0.07284173103186918</v>
      </c>
      <c r="I180" s="69">
        <v>19907.249</v>
      </c>
      <c r="J180" s="69">
        <v>15429.176</v>
      </c>
      <c r="K180" s="70">
        <f t="shared" si="13"/>
        <v>-0.22494685227476685</v>
      </c>
      <c r="L180" s="68">
        <v>13</v>
      </c>
      <c r="M180" s="86">
        <v>0.16207795752631118</v>
      </c>
    </row>
    <row r="181" spans="1:13" s="72" customFormat="1" ht="12.75">
      <c r="A181" s="71">
        <v>14</v>
      </c>
      <c r="B181" s="68" t="s">
        <v>66</v>
      </c>
      <c r="C181" s="92" t="s">
        <v>335</v>
      </c>
      <c r="D181" s="68" t="s">
        <v>65</v>
      </c>
      <c r="E181" s="91">
        <v>1.48</v>
      </c>
      <c r="F181" s="69">
        <v>2825.98</v>
      </c>
      <c r="G181" s="69">
        <v>2682.484</v>
      </c>
      <c r="H181" s="70">
        <f t="shared" si="12"/>
        <v>-0.05077742942271357</v>
      </c>
      <c r="I181" s="69">
        <v>16608.551</v>
      </c>
      <c r="J181" s="69">
        <v>8808.614</v>
      </c>
      <c r="K181" s="70">
        <f t="shared" si="13"/>
        <v>-0.46963380489965684</v>
      </c>
      <c r="L181" s="68">
        <v>14</v>
      </c>
      <c r="M181" s="86">
        <v>0.06644248316841753</v>
      </c>
    </row>
    <row r="182" spans="1:13" s="72" customFormat="1" ht="12.75">
      <c r="A182" s="71">
        <v>15</v>
      </c>
      <c r="B182" s="68" t="s">
        <v>116</v>
      </c>
      <c r="C182" s="93">
        <v>21012000</v>
      </c>
      <c r="D182" s="68" t="s">
        <v>65</v>
      </c>
      <c r="E182" s="91">
        <v>1.47</v>
      </c>
      <c r="F182" s="69">
        <v>2144.198</v>
      </c>
      <c r="G182" s="69">
        <v>1317.777</v>
      </c>
      <c r="H182" s="70">
        <f t="shared" si="12"/>
        <v>-0.3854219619643335</v>
      </c>
      <c r="I182" s="69">
        <v>13029.766</v>
      </c>
      <c r="J182" s="69">
        <v>8740.739</v>
      </c>
      <c r="K182" s="70">
        <f t="shared" si="13"/>
        <v>-0.3291714525034448</v>
      </c>
      <c r="L182" s="68">
        <v>15</v>
      </c>
      <c r="M182" s="86">
        <v>0.9842703474214354</v>
      </c>
    </row>
    <row r="183" spans="1:13" s="72" customFormat="1" ht="12.75">
      <c r="A183" s="71">
        <v>16</v>
      </c>
      <c r="B183" s="68" t="s">
        <v>104</v>
      </c>
      <c r="C183" s="92" t="s">
        <v>324</v>
      </c>
      <c r="D183" s="68" t="s">
        <v>65</v>
      </c>
      <c r="E183" s="91">
        <v>1.07</v>
      </c>
      <c r="F183" s="69">
        <v>13267.55</v>
      </c>
      <c r="G183" s="69">
        <v>8557.201</v>
      </c>
      <c r="H183" s="70">
        <f t="shared" si="12"/>
        <v>-0.3550277933755667</v>
      </c>
      <c r="I183" s="69">
        <v>13562.941</v>
      </c>
      <c r="J183" s="69">
        <v>5870.166</v>
      </c>
      <c r="K183" s="70">
        <f t="shared" si="13"/>
        <v>-0.5671907737414769</v>
      </c>
      <c r="L183" s="68">
        <v>16</v>
      </c>
      <c r="M183" s="86">
        <v>0.36237254585194867</v>
      </c>
    </row>
    <row r="184" spans="1:13" s="72" customFormat="1" ht="12.75">
      <c r="A184" s="71">
        <v>17</v>
      </c>
      <c r="B184" s="68" t="s">
        <v>103</v>
      </c>
      <c r="C184" s="92" t="s">
        <v>343</v>
      </c>
      <c r="D184" s="68" t="s">
        <v>65</v>
      </c>
      <c r="E184" s="91">
        <v>0.97</v>
      </c>
      <c r="F184" s="69">
        <v>5738.422</v>
      </c>
      <c r="G184" s="69">
        <v>6264.467</v>
      </c>
      <c r="H184" s="70">
        <f t="shared" si="12"/>
        <v>0.09167067183277913</v>
      </c>
      <c r="I184" s="69">
        <v>3735.744</v>
      </c>
      <c r="J184" s="69">
        <v>4859.167</v>
      </c>
      <c r="K184" s="70">
        <f t="shared" si="13"/>
        <v>0.30072269406040675</v>
      </c>
      <c r="L184" s="68">
        <v>17</v>
      </c>
      <c r="M184" s="86">
        <v>0.36622314666292044</v>
      </c>
    </row>
    <row r="185" spans="1:13" s="72" customFormat="1" ht="12.75">
      <c r="A185" s="71">
        <v>18</v>
      </c>
      <c r="B185" s="68" t="s">
        <v>118</v>
      </c>
      <c r="C185" s="93">
        <v>12093000</v>
      </c>
      <c r="D185" s="68" t="s">
        <v>65</v>
      </c>
      <c r="E185" s="91">
        <v>0.84</v>
      </c>
      <c r="F185" s="69">
        <v>6.69</v>
      </c>
      <c r="G185" s="69">
        <v>13.419</v>
      </c>
      <c r="H185" s="70">
        <f t="shared" si="12"/>
        <v>1.005829596412556</v>
      </c>
      <c r="I185" s="69">
        <v>7275.309</v>
      </c>
      <c r="J185" s="69">
        <v>8826.414</v>
      </c>
      <c r="K185" s="70">
        <f t="shared" si="13"/>
        <v>0.21320125371994514</v>
      </c>
      <c r="L185" s="68">
        <v>18</v>
      </c>
      <c r="M185" s="86">
        <v>0.7431894754621731</v>
      </c>
    </row>
    <row r="186" spans="1:13" s="72" customFormat="1" ht="12.75">
      <c r="A186" s="71">
        <v>19</v>
      </c>
      <c r="B186" s="68" t="s">
        <v>114</v>
      </c>
      <c r="C186" s="92" t="s">
        <v>319</v>
      </c>
      <c r="D186" s="68" t="s">
        <v>65</v>
      </c>
      <c r="E186" s="91">
        <v>0.83</v>
      </c>
      <c r="F186" s="69">
        <v>23611.972</v>
      </c>
      <c r="G186" s="69">
        <v>7036.557</v>
      </c>
      <c r="H186" s="70">
        <f t="shared" si="12"/>
        <v>-0.7019919810170874</v>
      </c>
      <c r="I186" s="69">
        <v>10973.313</v>
      </c>
      <c r="J186" s="69">
        <v>3451.411</v>
      </c>
      <c r="K186" s="70">
        <f t="shared" si="13"/>
        <v>-0.685472290820466</v>
      </c>
      <c r="L186" s="68">
        <v>19</v>
      </c>
      <c r="M186" s="86">
        <v>0.2747366690772582</v>
      </c>
    </row>
    <row r="187" spans="1:13" s="72" customFormat="1" ht="12.75">
      <c r="A187" s="71">
        <v>20</v>
      </c>
      <c r="B187" s="68" t="s">
        <v>124</v>
      </c>
      <c r="C187" s="93">
        <v>20079910</v>
      </c>
      <c r="D187" s="68" t="s">
        <v>65</v>
      </c>
      <c r="E187" s="91">
        <v>0.83</v>
      </c>
      <c r="F187" s="69">
        <v>4463.81</v>
      </c>
      <c r="G187" s="69">
        <v>1976.188</v>
      </c>
      <c r="H187" s="70">
        <f t="shared" si="12"/>
        <v>-0.5572867124720811</v>
      </c>
      <c r="I187" s="69">
        <v>7885.062</v>
      </c>
      <c r="J187" s="69">
        <v>2070.183</v>
      </c>
      <c r="K187" s="70">
        <f t="shared" si="13"/>
        <v>-0.7374550764470844</v>
      </c>
      <c r="L187" s="68">
        <v>20</v>
      </c>
      <c r="M187" s="86">
        <v>0.09121730765468515</v>
      </c>
    </row>
    <row r="188" spans="2:13" s="72" customFormat="1" ht="12.75">
      <c r="B188" s="68"/>
      <c r="C188" s="68"/>
      <c r="D188" s="68"/>
      <c r="E188" s="91"/>
      <c r="F188" s="69"/>
      <c r="G188" s="69"/>
      <c r="H188" s="70"/>
      <c r="I188" s="69"/>
      <c r="J188" s="69"/>
      <c r="K188" s="69"/>
      <c r="L188" s="70"/>
      <c r="M188" s="118"/>
    </row>
    <row r="189" spans="2:35" s="73" customFormat="1" ht="12.75">
      <c r="B189" s="84" t="s">
        <v>180</v>
      </c>
      <c r="C189" s="84"/>
      <c r="D189" s="84"/>
      <c r="E189" s="119">
        <f>SUM(E168:E188)</f>
        <v>84.62</v>
      </c>
      <c r="F189" s="120"/>
      <c r="G189" s="85"/>
      <c r="H189" s="85"/>
      <c r="I189" s="85">
        <f>SUM(I168:I188)</f>
        <v>906503.71</v>
      </c>
      <c r="J189" s="120">
        <f>SUM(J168:J188)</f>
        <v>725559.6129999997</v>
      </c>
      <c r="K189" s="121">
        <f>+(J189-I189)/I189</f>
        <v>-0.19960657083245728</v>
      </c>
      <c r="L189" s="85"/>
      <c r="M189" s="12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5:13" s="72" customFormat="1" ht="12.75">
      <c r="E190" s="123"/>
      <c r="F190" s="124"/>
      <c r="G190" s="117"/>
      <c r="H190" s="117"/>
      <c r="I190" s="117"/>
      <c r="J190" s="124"/>
      <c r="K190" s="117"/>
      <c r="L190" s="117"/>
      <c r="M190" s="118"/>
    </row>
    <row r="191" spans="2:13" s="72" customFormat="1" ht="21" customHeight="1">
      <c r="B191" s="177" t="s">
        <v>433</v>
      </c>
      <c r="C191" s="177"/>
      <c r="D191" s="177"/>
      <c r="E191" s="177"/>
      <c r="F191" s="177"/>
      <c r="G191" s="177"/>
      <c r="H191" s="177"/>
      <c r="I191" s="177"/>
      <c r="J191" s="177"/>
      <c r="K191" s="177"/>
      <c r="L191" s="177"/>
      <c r="M191" s="177"/>
    </row>
    <row r="192" spans="13:35" ht="12.75">
      <c r="M192" s="118"/>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2:35" s="98" customFormat="1" ht="15.75" customHeight="1">
      <c r="B193" s="175" t="s">
        <v>227</v>
      </c>
      <c r="C193" s="175"/>
      <c r="D193" s="175"/>
      <c r="E193" s="175"/>
      <c r="F193" s="175"/>
      <c r="G193" s="175"/>
      <c r="H193" s="175"/>
      <c r="I193" s="175"/>
      <c r="J193" s="175"/>
      <c r="K193" s="175"/>
      <c r="L193" s="175"/>
      <c r="M193" s="175"/>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2:35" s="98" customFormat="1" ht="15.75" customHeight="1">
      <c r="B194" s="172" t="s">
        <v>56</v>
      </c>
      <c r="C194" s="172"/>
      <c r="D194" s="172"/>
      <c r="E194" s="172"/>
      <c r="F194" s="172"/>
      <c r="G194" s="172"/>
      <c r="H194" s="172"/>
      <c r="I194" s="172"/>
      <c r="J194" s="172"/>
      <c r="K194" s="172"/>
      <c r="L194" s="172"/>
      <c r="M194" s="1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2:35" s="99" customFormat="1" ht="15.75" customHeight="1">
      <c r="B195" s="172" t="s">
        <v>43</v>
      </c>
      <c r="C195" s="172"/>
      <c r="D195" s="172"/>
      <c r="E195" s="172"/>
      <c r="F195" s="172"/>
      <c r="G195" s="172"/>
      <c r="H195" s="172"/>
      <c r="I195" s="172"/>
      <c r="J195" s="172"/>
      <c r="K195" s="172"/>
      <c r="L195" s="172"/>
      <c r="M195" s="1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2:35" s="99" customFormat="1" ht="15.75" customHeight="1">
      <c r="B196" s="100"/>
      <c r="C196" s="100"/>
      <c r="D196" s="100"/>
      <c r="E196" s="101"/>
      <c r="F196" s="100"/>
      <c r="G196" s="100"/>
      <c r="H196" s="100"/>
      <c r="I196" s="100"/>
      <c r="J196" s="100"/>
      <c r="K196" s="100"/>
      <c r="L196" s="100"/>
      <c r="M196" s="100"/>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2:13" s="72" customFormat="1" ht="30.75" customHeight="1">
      <c r="B197" s="102" t="s">
        <v>330</v>
      </c>
      <c r="C197" s="102" t="s">
        <v>281</v>
      </c>
      <c r="D197" s="102" t="s">
        <v>63</v>
      </c>
      <c r="E197" s="104" t="s">
        <v>178</v>
      </c>
      <c r="F197" s="173" t="s">
        <v>265</v>
      </c>
      <c r="G197" s="173"/>
      <c r="H197" s="173"/>
      <c r="I197" s="173" t="s">
        <v>266</v>
      </c>
      <c r="J197" s="173"/>
      <c r="K197" s="173"/>
      <c r="L197" s="173"/>
      <c r="M197" s="173"/>
    </row>
    <row r="198" spans="2:13" s="72" customFormat="1" ht="15.75" customHeight="1">
      <c r="B198" s="105"/>
      <c r="C198" s="105"/>
      <c r="D198" s="105"/>
      <c r="E198" s="106">
        <f>+E166</f>
        <v>2008</v>
      </c>
      <c r="F198" s="174" t="str">
        <f>+F166</f>
        <v>Enero-Agosto</v>
      </c>
      <c r="G198" s="174"/>
      <c r="H198" s="105" t="s">
        <v>179</v>
      </c>
      <c r="I198" s="174" t="str">
        <f>+F198</f>
        <v>Enero-Agosto</v>
      </c>
      <c r="J198" s="174"/>
      <c r="K198" s="105" t="s">
        <v>179</v>
      </c>
      <c r="L198" s="107"/>
      <c r="M198" s="108" t="s">
        <v>267</v>
      </c>
    </row>
    <row r="199" spans="2:13" s="72" customFormat="1" ht="15.75">
      <c r="B199" s="109"/>
      <c r="C199" s="109"/>
      <c r="D199" s="109"/>
      <c r="E199" s="110"/>
      <c r="F199" s="111">
        <f aca="true" t="shared" si="14" ref="F199:K199">+F167</f>
        <v>2008</v>
      </c>
      <c r="G199" s="111">
        <f t="shared" si="14"/>
        <v>2009</v>
      </c>
      <c r="H199" s="112" t="str">
        <f t="shared" si="14"/>
        <v>09/08</v>
      </c>
      <c r="I199" s="111">
        <f t="shared" si="14"/>
        <v>2008</v>
      </c>
      <c r="J199" s="111">
        <f t="shared" si="14"/>
        <v>2009</v>
      </c>
      <c r="K199" s="112" t="str">
        <f t="shared" si="14"/>
        <v>09/08</v>
      </c>
      <c r="L199" s="109"/>
      <c r="M199" s="125" t="str">
        <f>+M167</f>
        <v>ene-ago 09</v>
      </c>
    </row>
    <row r="200" spans="1:35" s="71" customFormat="1" ht="12.75">
      <c r="A200" s="71">
        <v>1</v>
      </c>
      <c r="B200" s="68" t="s">
        <v>89</v>
      </c>
      <c r="C200" s="93">
        <v>22042110</v>
      </c>
      <c r="D200" s="68" t="s">
        <v>90</v>
      </c>
      <c r="E200" s="91">
        <v>34.2</v>
      </c>
      <c r="F200" s="69">
        <v>121643.796</v>
      </c>
      <c r="G200" s="69">
        <v>133274.228</v>
      </c>
      <c r="H200" s="70">
        <f aca="true" t="shared" si="15" ref="H200:H219">+(G200-F200)/F200</f>
        <v>0.09561056447136852</v>
      </c>
      <c r="I200" s="69">
        <v>403011.317</v>
      </c>
      <c r="J200" s="69">
        <v>388599.98</v>
      </c>
      <c r="K200" s="70">
        <f aca="true" t="shared" si="16" ref="K200:K219">+(J200-I200)/I200</f>
        <v>-0.03575913725519524</v>
      </c>
      <c r="L200" s="68">
        <v>1</v>
      </c>
      <c r="M200" s="86">
        <v>0.5800338623069783</v>
      </c>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s="71" customFormat="1" ht="12.75">
      <c r="A201" s="71">
        <v>2</v>
      </c>
      <c r="B201" s="68" t="s">
        <v>92</v>
      </c>
      <c r="C201" s="93">
        <v>10051000</v>
      </c>
      <c r="D201" s="68" t="s">
        <v>65</v>
      </c>
      <c r="E201" s="91">
        <v>5.38</v>
      </c>
      <c r="F201" s="69">
        <v>41275.508</v>
      </c>
      <c r="G201" s="69">
        <v>47174.497</v>
      </c>
      <c r="H201" s="70">
        <f t="shared" si="15"/>
        <v>0.14291741727321688</v>
      </c>
      <c r="I201" s="69">
        <v>98363.869</v>
      </c>
      <c r="J201" s="69">
        <v>96396.185</v>
      </c>
      <c r="K201" s="70">
        <f t="shared" si="16"/>
        <v>-0.020004133834955275</v>
      </c>
      <c r="L201" s="68">
        <v>2</v>
      </c>
      <c r="M201" s="86">
        <v>0.5972203669349437</v>
      </c>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s="71" customFormat="1" ht="12.75">
      <c r="A202" s="71">
        <v>3</v>
      </c>
      <c r="B202" s="68" t="s">
        <v>120</v>
      </c>
      <c r="C202" s="92" t="s">
        <v>349</v>
      </c>
      <c r="D202" s="68" t="s">
        <v>65</v>
      </c>
      <c r="E202" s="91">
        <v>4.71</v>
      </c>
      <c r="F202" s="69">
        <v>16567.263</v>
      </c>
      <c r="G202" s="69">
        <v>18212.622</v>
      </c>
      <c r="H202" s="70">
        <f t="shared" si="15"/>
        <v>0.09931386976834981</v>
      </c>
      <c r="I202" s="69">
        <v>44221.245</v>
      </c>
      <c r="J202" s="69">
        <v>39807.826</v>
      </c>
      <c r="K202" s="70">
        <f t="shared" si="16"/>
        <v>-0.09980313760953591</v>
      </c>
      <c r="L202" s="68">
        <v>3</v>
      </c>
      <c r="M202" s="86">
        <v>0.6930398787801658</v>
      </c>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s="71" customFormat="1" ht="12.75">
      <c r="A203" s="71">
        <v>4</v>
      </c>
      <c r="B203" s="68" t="s">
        <v>80</v>
      </c>
      <c r="C203" s="92" t="s">
        <v>314</v>
      </c>
      <c r="D203" s="68" t="s">
        <v>65</v>
      </c>
      <c r="E203" s="91">
        <v>4.54</v>
      </c>
      <c r="F203" s="69">
        <v>56101.702</v>
      </c>
      <c r="G203" s="69">
        <v>55804.645</v>
      </c>
      <c r="H203" s="70">
        <f t="shared" si="15"/>
        <v>-0.005294973047341785</v>
      </c>
      <c r="I203" s="69">
        <v>77544.672</v>
      </c>
      <c r="J203" s="69">
        <v>59569.739</v>
      </c>
      <c r="K203" s="70">
        <f t="shared" si="16"/>
        <v>-0.23180100626384753</v>
      </c>
      <c r="L203" s="68">
        <v>4</v>
      </c>
      <c r="M203" s="86">
        <v>0.06257394474861389</v>
      </c>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s="71" customFormat="1" ht="12.75">
      <c r="A204" s="71">
        <v>5</v>
      </c>
      <c r="B204" s="68" t="s">
        <v>174</v>
      </c>
      <c r="C204" s="93">
        <v>22042190</v>
      </c>
      <c r="D204" s="68" t="s">
        <v>90</v>
      </c>
      <c r="E204" s="91">
        <v>3.46</v>
      </c>
      <c r="F204" s="69">
        <v>22169.852</v>
      </c>
      <c r="G204" s="69">
        <v>24858.972</v>
      </c>
      <c r="H204" s="70">
        <f t="shared" si="15"/>
        <v>0.12129625403002252</v>
      </c>
      <c r="I204" s="69">
        <v>40260.834</v>
      </c>
      <c r="J204" s="69">
        <v>42781.778</v>
      </c>
      <c r="K204" s="70">
        <f t="shared" si="16"/>
        <v>0.06261529505325189</v>
      </c>
      <c r="L204" s="68">
        <v>5</v>
      </c>
      <c r="M204" s="86">
        <v>0.8383778536976609</v>
      </c>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s="71" customFormat="1" ht="12.75">
      <c r="A205" s="71">
        <v>6</v>
      </c>
      <c r="B205" s="68" t="s">
        <v>107</v>
      </c>
      <c r="C205" s="93">
        <v>22042990</v>
      </c>
      <c r="D205" s="68" t="s">
        <v>90</v>
      </c>
      <c r="E205" s="91">
        <v>3.17</v>
      </c>
      <c r="F205" s="69">
        <v>35051.894</v>
      </c>
      <c r="G205" s="69">
        <v>50362.274</v>
      </c>
      <c r="H205" s="70">
        <f t="shared" si="15"/>
        <v>0.4367918036041076</v>
      </c>
      <c r="I205" s="69">
        <v>38091.965</v>
      </c>
      <c r="J205" s="69">
        <v>44763.266</v>
      </c>
      <c r="K205" s="70">
        <f t="shared" si="16"/>
        <v>0.17513669877623816</v>
      </c>
      <c r="L205" s="68">
        <v>6</v>
      </c>
      <c r="M205" s="86">
        <v>0.3382668042839559</v>
      </c>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s="71" customFormat="1" ht="12.75">
      <c r="A206" s="71">
        <v>7</v>
      </c>
      <c r="B206" s="68" t="s">
        <v>115</v>
      </c>
      <c r="C206" s="92" t="s">
        <v>347</v>
      </c>
      <c r="D206" s="68" t="s">
        <v>65</v>
      </c>
      <c r="E206" s="91">
        <v>3.01</v>
      </c>
      <c r="F206" s="69">
        <v>2330.272</v>
      </c>
      <c r="G206" s="69">
        <v>2494.284</v>
      </c>
      <c r="H206" s="70">
        <f t="shared" si="15"/>
        <v>0.0703831999011275</v>
      </c>
      <c r="I206" s="69">
        <v>31177.162</v>
      </c>
      <c r="J206" s="69">
        <v>18549.311</v>
      </c>
      <c r="K206" s="70">
        <f t="shared" si="16"/>
        <v>-0.4050352947455576</v>
      </c>
      <c r="L206" s="68">
        <v>7</v>
      </c>
      <c r="M206" s="86">
        <v>0.5865858857829638</v>
      </c>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s="71" customFormat="1" ht="12.75">
      <c r="A207" s="71">
        <v>8</v>
      </c>
      <c r="B207" s="68" t="s">
        <v>70</v>
      </c>
      <c r="C207" s="92" t="s">
        <v>321</v>
      </c>
      <c r="D207" s="68" t="s">
        <v>65</v>
      </c>
      <c r="E207" s="91">
        <v>2.74</v>
      </c>
      <c r="F207" s="69">
        <v>11611.807</v>
      </c>
      <c r="G207" s="69">
        <v>14174.356</v>
      </c>
      <c r="H207" s="70">
        <f t="shared" si="15"/>
        <v>0.22068477369629025</v>
      </c>
      <c r="I207" s="69">
        <v>33333.311</v>
      </c>
      <c r="J207" s="69">
        <v>31773.007</v>
      </c>
      <c r="K207" s="70">
        <f t="shared" si="16"/>
        <v>-0.046809151362131415</v>
      </c>
      <c r="L207" s="68">
        <v>8</v>
      </c>
      <c r="M207" s="86">
        <v>0.2984328021769763</v>
      </c>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s="71" customFormat="1" ht="12.75">
      <c r="A208" s="71">
        <v>9</v>
      </c>
      <c r="B208" s="68" t="s">
        <v>117</v>
      </c>
      <c r="C208" s="93">
        <v>20087010</v>
      </c>
      <c r="D208" s="68" t="s">
        <v>65</v>
      </c>
      <c r="E208" s="91">
        <v>1.48</v>
      </c>
      <c r="F208" s="69">
        <v>13338.728</v>
      </c>
      <c r="G208" s="69">
        <v>8648.533</v>
      </c>
      <c r="H208" s="70">
        <f t="shared" si="15"/>
        <v>-0.351622358593713</v>
      </c>
      <c r="I208" s="69">
        <v>18042.436</v>
      </c>
      <c r="J208" s="69">
        <v>10322.789</v>
      </c>
      <c r="K208" s="70">
        <f t="shared" si="16"/>
        <v>-0.4278605727075878</v>
      </c>
      <c r="L208" s="68">
        <v>9</v>
      </c>
      <c r="M208" s="86">
        <v>0.3331435595059551</v>
      </c>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13" s="72" customFormat="1" ht="12.75">
      <c r="A209" s="71">
        <v>10</v>
      </c>
      <c r="B209" s="68" t="s">
        <v>77</v>
      </c>
      <c r="C209" s="92" t="s">
        <v>338</v>
      </c>
      <c r="D209" s="68" t="s">
        <v>65</v>
      </c>
      <c r="E209" s="91">
        <v>1.44</v>
      </c>
      <c r="F209" s="69">
        <v>5811.152</v>
      </c>
      <c r="G209" s="69">
        <v>7154.721</v>
      </c>
      <c r="H209" s="70">
        <f t="shared" si="15"/>
        <v>0.23120527564930318</v>
      </c>
      <c r="I209" s="69">
        <v>21868.693</v>
      </c>
      <c r="J209" s="69">
        <v>21174.447</v>
      </c>
      <c r="K209" s="70">
        <f t="shared" si="16"/>
        <v>-0.031746113039311456</v>
      </c>
      <c r="L209" s="68">
        <v>10</v>
      </c>
      <c r="M209" s="86">
        <v>0.10161613172858291</v>
      </c>
    </row>
    <row r="210" spans="1:13" s="72" customFormat="1" ht="12.75">
      <c r="A210" s="71">
        <v>11</v>
      </c>
      <c r="B210" s="68" t="s">
        <v>113</v>
      </c>
      <c r="C210" s="92" t="s">
        <v>325</v>
      </c>
      <c r="D210" s="68" t="s">
        <v>65</v>
      </c>
      <c r="E210" s="91">
        <v>1.25</v>
      </c>
      <c r="F210" s="69">
        <v>2957.987</v>
      </c>
      <c r="G210" s="69">
        <v>3560.911</v>
      </c>
      <c r="H210" s="70">
        <f t="shared" si="15"/>
        <v>0.20382915814031635</v>
      </c>
      <c r="I210" s="69">
        <v>5645.554</v>
      </c>
      <c r="J210" s="69">
        <v>11124.737</v>
      </c>
      <c r="K210" s="70">
        <f t="shared" si="16"/>
        <v>0.9705306157730489</v>
      </c>
      <c r="L210" s="68">
        <v>11</v>
      </c>
      <c r="M210" s="86">
        <v>0.16352092014845845</v>
      </c>
    </row>
    <row r="211" spans="1:13" s="72" customFormat="1" ht="12.75">
      <c r="A211" s="71">
        <v>12</v>
      </c>
      <c r="B211" s="68" t="s">
        <v>176</v>
      </c>
      <c r="C211" s="92" t="s">
        <v>351</v>
      </c>
      <c r="D211" s="68" t="s">
        <v>65</v>
      </c>
      <c r="E211" s="91">
        <v>1.04</v>
      </c>
      <c r="F211" s="69">
        <v>2722.98</v>
      </c>
      <c r="G211" s="69">
        <v>4905.097</v>
      </c>
      <c r="H211" s="70">
        <f t="shared" si="15"/>
        <v>0.8013709245018324</v>
      </c>
      <c r="I211" s="69">
        <v>12523.98</v>
      </c>
      <c r="J211" s="69">
        <v>13420.618</v>
      </c>
      <c r="K211" s="70">
        <f t="shared" si="16"/>
        <v>0.07159369465617167</v>
      </c>
      <c r="L211" s="68">
        <v>12</v>
      </c>
      <c r="M211" s="86">
        <v>0.4864470211820162</v>
      </c>
    </row>
    <row r="212" spans="1:13" s="72" customFormat="1" ht="12.75">
      <c r="A212" s="71">
        <v>13</v>
      </c>
      <c r="B212" s="68" t="s">
        <v>175</v>
      </c>
      <c r="C212" s="92" t="s">
        <v>350</v>
      </c>
      <c r="D212" s="68" t="s">
        <v>65</v>
      </c>
      <c r="E212" s="91">
        <v>1.02</v>
      </c>
      <c r="F212" s="69">
        <v>1824.168</v>
      </c>
      <c r="G212" s="69">
        <v>2690.876</v>
      </c>
      <c r="H212" s="70">
        <f t="shared" si="15"/>
        <v>0.4751250981269271</v>
      </c>
      <c r="I212" s="69">
        <v>10648.374</v>
      </c>
      <c r="J212" s="69">
        <v>11540.728</v>
      </c>
      <c r="K212" s="70">
        <f t="shared" si="16"/>
        <v>0.08380190252521177</v>
      </c>
      <c r="L212" s="68">
        <v>13</v>
      </c>
      <c r="M212" s="86">
        <v>0.5705479292567174</v>
      </c>
    </row>
    <row r="213" spans="1:13" s="72" customFormat="1" ht="12.75">
      <c r="A213" s="71">
        <v>14</v>
      </c>
      <c r="B213" s="68" t="s">
        <v>173</v>
      </c>
      <c r="C213" s="93">
        <v>21069090</v>
      </c>
      <c r="D213" s="68" t="s">
        <v>65</v>
      </c>
      <c r="E213" s="91">
        <v>0.97</v>
      </c>
      <c r="F213" s="69">
        <v>1560.725</v>
      </c>
      <c r="G213" s="69">
        <v>1070.653</v>
      </c>
      <c r="H213" s="70">
        <f t="shared" si="15"/>
        <v>-0.31400278716622076</v>
      </c>
      <c r="I213" s="69">
        <v>11155.504</v>
      </c>
      <c r="J213" s="69">
        <v>9002.715</v>
      </c>
      <c r="K213" s="70">
        <f t="shared" si="16"/>
        <v>-0.19297998548519193</v>
      </c>
      <c r="L213" s="68">
        <v>14</v>
      </c>
      <c r="M213" s="86">
        <v>0.8006412981418274</v>
      </c>
    </row>
    <row r="214" spans="1:13" s="72" customFormat="1" ht="12.75">
      <c r="A214" s="71">
        <v>15</v>
      </c>
      <c r="B214" s="68" t="s">
        <v>100</v>
      </c>
      <c r="C214" s="92" t="s">
        <v>376</v>
      </c>
      <c r="D214" s="68" t="s">
        <v>65</v>
      </c>
      <c r="E214" s="91">
        <v>0.92</v>
      </c>
      <c r="F214" s="69">
        <v>5106.795</v>
      </c>
      <c r="G214" s="69">
        <v>4921.323</v>
      </c>
      <c r="H214" s="70">
        <f t="shared" si="15"/>
        <v>-0.036318669537351654</v>
      </c>
      <c r="I214" s="69">
        <v>14806.591</v>
      </c>
      <c r="J214" s="69">
        <v>14546.65</v>
      </c>
      <c r="K214" s="70">
        <f t="shared" si="16"/>
        <v>-0.01755576283561832</v>
      </c>
      <c r="L214" s="68">
        <v>15</v>
      </c>
      <c r="M214" s="86">
        <v>0.5711416279604563</v>
      </c>
    </row>
    <row r="215" spans="1:13" s="72" customFormat="1" ht="12.75">
      <c r="A215" s="71">
        <v>16</v>
      </c>
      <c r="B215" s="68" t="s">
        <v>87</v>
      </c>
      <c r="C215" s="92" t="s">
        <v>336</v>
      </c>
      <c r="D215" s="68" t="s">
        <v>65</v>
      </c>
      <c r="E215" s="91">
        <v>0.92</v>
      </c>
      <c r="F215" s="69">
        <v>13113.622</v>
      </c>
      <c r="G215" s="69">
        <v>13419.654</v>
      </c>
      <c r="H215" s="70">
        <f t="shared" si="15"/>
        <v>0.023336954504255276</v>
      </c>
      <c r="I215" s="69">
        <v>16371.268</v>
      </c>
      <c r="J215" s="69">
        <v>14403.476</v>
      </c>
      <c r="K215" s="70">
        <f t="shared" si="16"/>
        <v>-0.12019789792702676</v>
      </c>
      <c r="L215" s="68">
        <v>16</v>
      </c>
      <c r="M215" s="86">
        <v>0.15130334707175827</v>
      </c>
    </row>
    <row r="216" spans="1:13" s="72" customFormat="1" ht="12.75">
      <c r="A216" s="71">
        <v>17</v>
      </c>
      <c r="B216" s="68" t="s">
        <v>122</v>
      </c>
      <c r="C216" s="93">
        <v>20079990</v>
      </c>
      <c r="D216" s="68" t="s">
        <v>65</v>
      </c>
      <c r="E216" s="91">
        <v>0.92</v>
      </c>
      <c r="F216" s="69">
        <v>9856.832</v>
      </c>
      <c r="G216" s="69">
        <v>4136.708</v>
      </c>
      <c r="H216" s="70">
        <f t="shared" si="15"/>
        <v>-0.5803207359119036</v>
      </c>
      <c r="I216" s="69">
        <v>11645.94</v>
      </c>
      <c r="J216" s="69">
        <v>4713.457</v>
      </c>
      <c r="K216" s="70">
        <f t="shared" si="16"/>
        <v>-0.5952703689010934</v>
      </c>
      <c r="L216" s="68">
        <v>17</v>
      </c>
      <c r="M216" s="86">
        <v>0.13847073911939387</v>
      </c>
    </row>
    <row r="217" spans="1:13" s="72" customFormat="1" ht="12.75">
      <c r="A217" s="71">
        <v>18</v>
      </c>
      <c r="B217" s="68" t="s">
        <v>108</v>
      </c>
      <c r="C217" s="93">
        <v>20096000</v>
      </c>
      <c r="D217" s="68" t="s">
        <v>65</v>
      </c>
      <c r="E217" s="91">
        <v>0.91</v>
      </c>
      <c r="F217" s="69">
        <v>5106.246</v>
      </c>
      <c r="G217" s="69">
        <v>5149.843</v>
      </c>
      <c r="H217" s="70">
        <f t="shared" si="15"/>
        <v>0.008537974864509025</v>
      </c>
      <c r="I217" s="69">
        <v>9598.169</v>
      </c>
      <c r="J217" s="69">
        <v>9529.093</v>
      </c>
      <c r="K217" s="70">
        <f t="shared" si="16"/>
        <v>-0.007196789304293258</v>
      </c>
      <c r="L217" s="68">
        <v>18</v>
      </c>
      <c r="M217" s="86">
        <v>0.22981768682230191</v>
      </c>
    </row>
    <row r="218" spans="1:35" s="73" customFormat="1" ht="12.75">
      <c r="A218" s="71">
        <v>19</v>
      </c>
      <c r="B218" s="68" t="s">
        <v>124</v>
      </c>
      <c r="C218" s="93">
        <v>20079910</v>
      </c>
      <c r="D218" s="68" t="s">
        <v>65</v>
      </c>
      <c r="E218" s="91">
        <v>0.85</v>
      </c>
      <c r="F218" s="69">
        <v>4538.799</v>
      </c>
      <c r="G218" s="69">
        <v>5061.373</v>
      </c>
      <c r="H218" s="70">
        <f t="shared" si="15"/>
        <v>0.1151348627687632</v>
      </c>
      <c r="I218" s="69">
        <v>7742.366</v>
      </c>
      <c r="J218" s="69">
        <v>5356.932</v>
      </c>
      <c r="K218" s="70">
        <f t="shared" si="16"/>
        <v>-0.3081014253265733</v>
      </c>
      <c r="L218" s="68">
        <v>19</v>
      </c>
      <c r="M218" s="86">
        <v>0.23603947782839865</v>
      </c>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12.75">
      <c r="A219" s="71">
        <v>20</v>
      </c>
      <c r="B219" s="68" t="s">
        <v>82</v>
      </c>
      <c r="C219" s="93">
        <v>20029010</v>
      </c>
      <c r="D219" s="68" t="s">
        <v>65</v>
      </c>
      <c r="E219" s="91">
        <v>0.76</v>
      </c>
      <c r="F219" s="69">
        <v>7971.585</v>
      </c>
      <c r="G219" s="69">
        <v>1199.87</v>
      </c>
      <c r="H219" s="70">
        <f t="shared" si="15"/>
        <v>-0.8494816275558751</v>
      </c>
      <c r="I219" s="69">
        <v>9886.801</v>
      </c>
      <c r="J219" s="69">
        <v>1630.442</v>
      </c>
      <c r="K219" s="70">
        <f t="shared" si="16"/>
        <v>-0.8350890242455574</v>
      </c>
      <c r="L219" s="68">
        <v>20</v>
      </c>
      <c r="M219" s="86">
        <v>0.03407923850080546</v>
      </c>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35" ht="12.75">
      <c r="M220" s="118"/>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2:35" s="73" customFormat="1" ht="12.75">
      <c r="B221" s="84" t="s">
        <v>180</v>
      </c>
      <c r="C221" s="84"/>
      <c r="D221" s="84"/>
      <c r="E221" s="119">
        <f>SUM(E200:E220)</f>
        <v>73.69000000000001</v>
      </c>
      <c r="F221" s="120"/>
      <c r="G221" s="85"/>
      <c r="H221" s="85"/>
      <c r="I221" s="85">
        <f>SUM(I200:I220)</f>
        <v>915940.0509999999</v>
      </c>
      <c r="J221" s="120">
        <f>SUM(J200:J220)</f>
        <v>849007.1760000001</v>
      </c>
      <c r="K221" s="121">
        <f>+(J221-I221)/I221</f>
        <v>-0.07307560677898534</v>
      </c>
      <c r="L221" s="85"/>
      <c r="M221" s="12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5:13" s="72" customFormat="1" ht="12.75">
      <c r="E222" s="123"/>
      <c r="F222" s="124"/>
      <c r="G222" s="117"/>
      <c r="H222" s="117"/>
      <c r="I222" s="117"/>
      <c r="J222" s="124"/>
      <c r="K222" s="117"/>
      <c r="L222" s="117"/>
      <c r="M222" s="118"/>
    </row>
    <row r="223" spans="2:13" s="72" customFormat="1" ht="21" customHeight="1">
      <c r="B223" s="177" t="s">
        <v>433</v>
      </c>
      <c r="C223" s="177"/>
      <c r="D223" s="177"/>
      <c r="E223" s="177"/>
      <c r="F223" s="177"/>
      <c r="G223" s="177"/>
      <c r="H223" s="177"/>
      <c r="I223" s="177"/>
      <c r="J223" s="177"/>
      <c r="K223" s="177"/>
      <c r="L223" s="177"/>
      <c r="M223" s="177"/>
    </row>
    <row r="224" spans="13:35" ht="12.75">
      <c r="M224" s="118"/>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2:35" s="98" customFormat="1" ht="15.75" customHeight="1">
      <c r="B225" s="175" t="s">
        <v>228</v>
      </c>
      <c r="C225" s="175"/>
      <c r="D225" s="175"/>
      <c r="E225" s="175"/>
      <c r="F225" s="175"/>
      <c r="G225" s="175"/>
      <c r="H225" s="175"/>
      <c r="I225" s="175"/>
      <c r="J225" s="175"/>
      <c r="K225" s="175"/>
      <c r="L225" s="175"/>
      <c r="M225" s="175"/>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2:35" s="98" customFormat="1" ht="15.75" customHeight="1">
      <c r="B226" s="172" t="s">
        <v>56</v>
      </c>
      <c r="C226" s="172"/>
      <c r="D226" s="172"/>
      <c r="E226" s="172"/>
      <c r="F226" s="172"/>
      <c r="G226" s="172"/>
      <c r="H226" s="172"/>
      <c r="I226" s="172"/>
      <c r="J226" s="172"/>
      <c r="K226" s="172"/>
      <c r="L226" s="172"/>
      <c r="M226" s="1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2:35" s="99" customFormat="1" ht="15.75" customHeight="1">
      <c r="B227" s="172" t="s">
        <v>61</v>
      </c>
      <c r="C227" s="172"/>
      <c r="D227" s="172"/>
      <c r="E227" s="172"/>
      <c r="F227" s="172"/>
      <c r="G227" s="172"/>
      <c r="H227" s="172"/>
      <c r="I227" s="172"/>
      <c r="J227" s="172"/>
      <c r="K227" s="172"/>
      <c r="L227" s="172"/>
      <c r="M227" s="1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2:35" s="99" customFormat="1" ht="15.75" customHeight="1">
      <c r="B228" s="100"/>
      <c r="C228" s="100"/>
      <c r="D228" s="100"/>
      <c r="E228" s="101"/>
      <c r="F228" s="100"/>
      <c r="G228" s="100"/>
      <c r="H228" s="100"/>
      <c r="I228" s="100"/>
      <c r="J228" s="100"/>
      <c r="K228" s="100"/>
      <c r="L228" s="100"/>
      <c r="M228" s="100"/>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2:13" s="72" customFormat="1" ht="30.75" customHeight="1">
      <c r="B229" s="102" t="s">
        <v>329</v>
      </c>
      <c r="C229" s="102" t="s">
        <v>281</v>
      </c>
      <c r="D229" s="102" t="s">
        <v>63</v>
      </c>
      <c r="E229" s="104" t="s">
        <v>178</v>
      </c>
      <c r="F229" s="173" t="s">
        <v>265</v>
      </c>
      <c r="G229" s="173"/>
      <c r="H229" s="173"/>
      <c r="I229" s="173" t="s">
        <v>266</v>
      </c>
      <c r="J229" s="173"/>
      <c r="K229" s="173"/>
      <c r="L229" s="173"/>
      <c r="M229" s="173"/>
    </row>
    <row r="230" spans="2:13" s="72" customFormat="1" ht="15.75" customHeight="1">
      <c r="B230" s="105"/>
      <c r="C230" s="105"/>
      <c r="D230" s="105"/>
      <c r="E230" s="106">
        <f>+E198</f>
        <v>2008</v>
      </c>
      <c r="F230" s="174" t="str">
        <f>+F198</f>
        <v>Enero-Agosto</v>
      </c>
      <c r="G230" s="174"/>
      <c r="H230" s="105" t="s">
        <v>179</v>
      </c>
      <c r="I230" s="174" t="str">
        <f>+F230</f>
        <v>Enero-Agosto</v>
      </c>
      <c r="J230" s="174"/>
      <c r="K230" s="105" t="s">
        <v>179</v>
      </c>
      <c r="L230" s="107"/>
      <c r="M230" s="108" t="s">
        <v>267</v>
      </c>
    </row>
    <row r="231" spans="2:13" s="72" customFormat="1" ht="15.75">
      <c r="B231" s="109"/>
      <c r="C231" s="109"/>
      <c r="D231" s="109"/>
      <c r="E231" s="110"/>
      <c r="F231" s="111">
        <f aca="true" t="shared" si="17" ref="F231:K231">+F199</f>
        <v>2008</v>
      </c>
      <c r="G231" s="111">
        <f t="shared" si="17"/>
        <v>2009</v>
      </c>
      <c r="H231" s="112" t="str">
        <f t="shared" si="17"/>
        <v>09/08</v>
      </c>
      <c r="I231" s="111">
        <f t="shared" si="17"/>
        <v>2008</v>
      </c>
      <c r="J231" s="111">
        <f t="shared" si="17"/>
        <v>2009</v>
      </c>
      <c r="K231" s="112" t="str">
        <f t="shared" si="17"/>
        <v>09/08</v>
      </c>
      <c r="L231" s="109"/>
      <c r="M231" s="125" t="str">
        <f>+M199</f>
        <v>ene-ago 09</v>
      </c>
    </row>
    <row r="232" spans="1:35" s="71" customFormat="1" ht="12.75">
      <c r="A232" s="71">
        <v>1</v>
      </c>
      <c r="B232" s="68" t="s">
        <v>80</v>
      </c>
      <c r="C232" s="92" t="s">
        <v>314</v>
      </c>
      <c r="D232" s="68" t="s">
        <v>65</v>
      </c>
      <c r="E232" s="91">
        <v>13.54</v>
      </c>
      <c r="F232" s="69">
        <v>202925.617</v>
      </c>
      <c r="G232" s="69">
        <v>212144.338</v>
      </c>
      <c r="H232" s="70">
        <f aca="true" t="shared" si="18" ref="H232:H251">+(G232-F232)/F232</f>
        <v>0.04542906477894307</v>
      </c>
      <c r="I232" s="69">
        <v>281413.817</v>
      </c>
      <c r="J232" s="69">
        <v>218703.306</v>
      </c>
      <c r="K232" s="70">
        <f aca="true" t="shared" si="19" ref="K232:K251">+(J232-I232)/I232</f>
        <v>-0.22284090976243706</v>
      </c>
      <c r="L232" s="68">
        <v>1</v>
      </c>
      <c r="M232" s="86">
        <v>0.2297328948509107</v>
      </c>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s="71" customFormat="1" ht="12.75">
      <c r="A233" s="71">
        <v>2</v>
      </c>
      <c r="B233" s="68" t="s">
        <v>77</v>
      </c>
      <c r="C233" s="92" t="s">
        <v>338</v>
      </c>
      <c r="D233" s="68" t="s">
        <v>65</v>
      </c>
      <c r="E233" s="91">
        <v>12.9</v>
      </c>
      <c r="F233" s="69">
        <v>52635.769</v>
      </c>
      <c r="G233" s="69">
        <v>53653.414</v>
      </c>
      <c r="H233" s="70">
        <f t="shared" si="18"/>
        <v>0.01933371582354951</v>
      </c>
      <c r="I233" s="69">
        <v>193488.161</v>
      </c>
      <c r="J233" s="69">
        <v>180338.934</v>
      </c>
      <c r="K233" s="70">
        <f t="shared" si="19"/>
        <v>-0.06795881945459177</v>
      </c>
      <c r="L233" s="68">
        <v>2</v>
      </c>
      <c r="M233" s="86">
        <v>0.8654462084953728</v>
      </c>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s="71" customFormat="1" ht="12.75">
      <c r="A234" s="71">
        <v>3</v>
      </c>
      <c r="B234" s="68" t="s">
        <v>73</v>
      </c>
      <c r="C234" s="92" t="s">
        <v>320</v>
      </c>
      <c r="D234" s="68" t="s">
        <v>65</v>
      </c>
      <c r="E234" s="91">
        <v>11.66</v>
      </c>
      <c r="F234" s="69">
        <v>257225.437</v>
      </c>
      <c r="G234" s="69">
        <v>238056.566</v>
      </c>
      <c r="H234" s="70">
        <f t="shared" si="18"/>
        <v>-0.07452167726320166</v>
      </c>
      <c r="I234" s="69">
        <v>217318.632</v>
      </c>
      <c r="J234" s="69">
        <v>144177.637</v>
      </c>
      <c r="K234" s="70">
        <f t="shared" si="19"/>
        <v>-0.33656108694812703</v>
      </c>
      <c r="L234" s="68">
        <v>3</v>
      </c>
      <c r="M234" s="86">
        <v>0.3517639116916895</v>
      </c>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s="71" customFormat="1" ht="12.75">
      <c r="A235" s="71">
        <v>4</v>
      </c>
      <c r="B235" s="68" t="s">
        <v>89</v>
      </c>
      <c r="C235" s="93">
        <v>22042110</v>
      </c>
      <c r="D235" s="68" t="s">
        <v>90</v>
      </c>
      <c r="E235" s="91">
        <v>9.65</v>
      </c>
      <c r="F235" s="69">
        <v>36538.733</v>
      </c>
      <c r="G235" s="69">
        <v>36958.518</v>
      </c>
      <c r="H235" s="70">
        <f t="shared" si="18"/>
        <v>0.011488767276084702</v>
      </c>
      <c r="I235" s="69">
        <v>125323.686</v>
      </c>
      <c r="J235" s="69">
        <v>113943.961</v>
      </c>
      <c r="K235" s="70">
        <f t="shared" si="19"/>
        <v>-0.09080266758192865</v>
      </c>
      <c r="L235" s="68">
        <v>4</v>
      </c>
      <c r="M235" s="86">
        <v>0.1700755511757507</v>
      </c>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s="71" customFormat="1" ht="12.75">
      <c r="A236" s="71">
        <v>5</v>
      </c>
      <c r="B236" s="68" t="s">
        <v>98</v>
      </c>
      <c r="C236" s="92" t="s">
        <v>313</v>
      </c>
      <c r="D236" s="68" t="s">
        <v>65</v>
      </c>
      <c r="E236" s="91">
        <v>5.65</v>
      </c>
      <c r="F236" s="69">
        <v>16398.236</v>
      </c>
      <c r="G236" s="69">
        <v>8461.132</v>
      </c>
      <c r="H236" s="70">
        <f t="shared" si="18"/>
        <v>-0.48402181795651683</v>
      </c>
      <c r="I236" s="69">
        <v>65495.901</v>
      </c>
      <c r="J236" s="69">
        <v>34000.009</v>
      </c>
      <c r="K236" s="70">
        <f t="shared" si="19"/>
        <v>-0.48088340673411</v>
      </c>
      <c r="L236" s="68">
        <v>5</v>
      </c>
      <c r="M236" s="86">
        <v>0.6376681943192031</v>
      </c>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s="71" customFormat="1" ht="12.75">
      <c r="A237" s="71">
        <v>6</v>
      </c>
      <c r="B237" s="68" t="s">
        <v>70</v>
      </c>
      <c r="C237" s="92" t="s">
        <v>321</v>
      </c>
      <c r="D237" s="68" t="s">
        <v>65</v>
      </c>
      <c r="E237" s="91">
        <v>4.15</v>
      </c>
      <c r="F237" s="69">
        <v>24024.227</v>
      </c>
      <c r="G237" s="69">
        <v>37833.472</v>
      </c>
      <c r="H237" s="70">
        <f t="shared" si="18"/>
        <v>0.5748049666696874</v>
      </c>
      <c r="I237" s="69">
        <v>57897.266</v>
      </c>
      <c r="J237" s="69">
        <v>72418.892</v>
      </c>
      <c r="K237" s="70">
        <f t="shared" si="19"/>
        <v>0.25081712839428383</v>
      </c>
      <c r="L237" s="68">
        <v>6</v>
      </c>
      <c r="M237" s="86">
        <v>0.6802054608841969</v>
      </c>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s="71" customFormat="1" ht="12.75">
      <c r="A238" s="71">
        <v>7</v>
      </c>
      <c r="B238" s="68" t="s">
        <v>91</v>
      </c>
      <c r="C238" s="92" t="s">
        <v>323</v>
      </c>
      <c r="D238" s="68" t="s">
        <v>65</v>
      </c>
      <c r="E238" s="91">
        <v>3.88</v>
      </c>
      <c r="F238" s="69">
        <v>67075.999</v>
      </c>
      <c r="G238" s="69">
        <v>69832.868</v>
      </c>
      <c r="H238" s="70">
        <f t="shared" si="18"/>
        <v>0.041100677456924736</v>
      </c>
      <c r="I238" s="69">
        <v>74696.964</v>
      </c>
      <c r="J238" s="69">
        <v>53459.402</v>
      </c>
      <c r="K238" s="70">
        <f t="shared" si="19"/>
        <v>-0.28431626752594663</v>
      </c>
      <c r="L238" s="68">
        <v>7</v>
      </c>
      <c r="M238" s="86">
        <v>0.4256003394395724</v>
      </c>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s="71" customFormat="1" ht="12.75">
      <c r="A239" s="71">
        <v>8</v>
      </c>
      <c r="B239" s="68" t="s">
        <v>105</v>
      </c>
      <c r="C239" s="92" t="s">
        <v>318</v>
      </c>
      <c r="D239" s="68" t="s">
        <v>65</v>
      </c>
      <c r="E239" s="91">
        <v>3.09</v>
      </c>
      <c r="F239" s="69">
        <v>62875.098</v>
      </c>
      <c r="G239" s="69">
        <v>61401.204</v>
      </c>
      <c r="H239" s="70">
        <f t="shared" si="18"/>
        <v>-0.023441617538313822</v>
      </c>
      <c r="I239" s="69">
        <v>60897.378</v>
      </c>
      <c r="J239" s="69">
        <v>43488.588</v>
      </c>
      <c r="K239" s="70">
        <f t="shared" si="19"/>
        <v>-0.2858709286301291</v>
      </c>
      <c r="L239" s="68">
        <v>8</v>
      </c>
      <c r="M239" s="86">
        <v>0.4609749167549683</v>
      </c>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s="71" customFormat="1" ht="12.75">
      <c r="A240" s="71">
        <v>9</v>
      </c>
      <c r="B240" s="68" t="s">
        <v>87</v>
      </c>
      <c r="C240" s="92" t="s">
        <v>336</v>
      </c>
      <c r="D240" s="68" t="s">
        <v>65</v>
      </c>
      <c r="E240" s="91">
        <v>3</v>
      </c>
      <c r="F240" s="69">
        <v>48191.641</v>
      </c>
      <c r="G240" s="69">
        <v>56590.437</v>
      </c>
      <c r="H240" s="70">
        <f t="shared" si="18"/>
        <v>0.17427910371427266</v>
      </c>
      <c r="I240" s="69">
        <v>59448.693</v>
      </c>
      <c r="J240" s="69">
        <v>55219.45</v>
      </c>
      <c r="K240" s="70">
        <f t="shared" si="19"/>
        <v>-0.07114105940058266</v>
      </c>
      <c r="L240" s="68">
        <v>9</v>
      </c>
      <c r="M240" s="86">
        <v>0.5800605082038253</v>
      </c>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13" s="72" customFormat="1" ht="12.75">
      <c r="A241" s="71">
        <v>10</v>
      </c>
      <c r="B241" s="68" t="s">
        <v>119</v>
      </c>
      <c r="C241" s="93">
        <v>20097000</v>
      </c>
      <c r="D241" s="68" t="s">
        <v>65</v>
      </c>
      <c r="E241" s="91">
        <v>2.64</v>
      </c>
      <c r="F241" s="69">
        <v>16142.981</v>
      </c>
      <c r="G241" s="69">
        <v>18707.187</v>
      </c>
      <c r="H241" s="70">
        <f t="shared" si="18"/>
        <v>0.15884340073249184</v>
      </c>
      <c r="I241" s="69">
        <v>27848.558</v>
      </c>
      <c r="J241" s="69">
        <v>22860.742</v>
      </c>
      <c r="K241" s="70">
        <f t="shared" si="19"/>
        <v>-0.1791050006969841</v>
      </c>
      <c r="L241" s="68">
        <v>10</v>
      </c>
      <c r="M241" s="86">
        <v>0.8549526423592995</v>
      </c>
    </row>
    <row r="242" spans="1:13" s="72" customFormat="1" ht="12.75">
      <c r="A242" s="71">
        <v>11</v>
      </c>
      <c r="B242" s="68" t="s">
        <v>92</v>
      </c>
      <c r="C242" s="93">
        <v>10051000</v>
      </c>
      <c r="D242" s="68" t="s">
        <v>65</v>
      </c>
      <c r="E242" s="91">
        <v>2.49</v>
      </c>
      <c r="F242" s="69">
        <v>21810.22</v>
      </c>
      <c r="G242" s="69">
        <v>21344.125</v>
      </c>
      <c r="H242" s="70">
        <f t="shared" si="18"/>
        <v>-0.021370485946496695</v>
      </c>
      <c r="I242" s="69">
        <v>49908.77</v>
      </c>
      <c r="J242" s="69">
        <v>52655.319</v>
      </c>
      <c r="K242" s="70">
        <f t="shared" si="19"/>
        <v>0.05503139027469534</v>
      </c>
      <c r="L242" s="68">
        <v>11</v>
      </c>
      <c r="M242" s="86">
        <v>0.32622482865122227</v>
      </c>
    </row>
    <row r="243" spans="1:13" s="72" customFormat="1" ht="12.75">
      <c r="A243" s="71">
        <v>12</v>
      </c>
      <c r="B243" s="68" t="s">
        <v>96</v>
      </c>
      <c r="C243" s="92" t="s">
        <v>334</v>
      </c>
      <c r="D243" s="68" t="s">
        <v>65</v>
      </c>
      <c r="E243" s="91">
        <v>2.45</v>
      </c>
      <c r="F243" s="69">
        <v>38434.564</v>
      </c>
      <c r="G243" s="69">
        <v>37649.095</v>
      </c>
      <c r="H243" s="70">
        <f t="shared" si="18"/>
        <v>-0.02043652687201024</v>
      </c>
      <c r="I243" s="69">
        <v>46578.691</v>
      </c>
      <c r="J243" s="69">
        <v>37969.121</v>
      </c>
      <c r="K243" s="70">
        <f t="shared" si="19"/>
        <v>-0.18483924333554155</v>
      </c>
      <c r="L243" s="68">
        <v>12</v>
      </c>
      <c r="M243" s="86">
        <v>0.7063405794169451</v>
      </c>
    </row>
    <row r="244" spans="1:13" s="72" customFormat="1" ht="12.75">
      <c r="A244" s="71">
        <v>13</v>
      </c>
      <c r="B244" s="68" t="s">
        <v>107</v>
      </c>
      <c r="C244" s="93">
        <v>22042990</v>
      </c>
      <c r="D244" s="68" t="s">
        <v>90</v>
      </c>
      <c r="E244" s="91">
        <v>1.66</v>
      </c>
      <c r="F244" s="69">
        <v>24135.257</v>
      </c>
      <c r="G244" s="69">
        <v>29330.725</v>
      </c>
      <c r="H244" s="70">
        <f t="shared" si="18"/>
        <v>0.21526466446990794</v>
      </c>
      <c r="I244" s="69">
        <v>22695.294</v>
      </c>
      <c r="J244" s="69">
        <v>23804.498</v>
      </c>
      <c r="K244" s="70">
        <f t="shared" si="19"/>
        <v>0.048873744486411935</v>
      </c>
      <c r="L244" s="68">
        <v>13</v>
      </c>
      <c r="M244" s="86">
        <v>0.17988570061093886</v>
      </c>
    </row>
    <row r="245" spans="1:13" s="72" customFormat="1" ht="12.75">
      <c r="A245" s="71">
        <v>14</v>
      </c>
      <c r="B245" s="68" t="s">
        <v>86</v>
      </c>
      <c r="C245" s="92" t="s">
        <v>333</v>
      </c>
      <c r="D245" s="68" t="s">
        <v>65</v>
      </c>
      <c r="E245" s="91">
        <v>1.55</v>
      </c>
      <c r="F245" s="69">
        <v>26376.621</v>
      </c>
      <c r="G245" s="69">
        <v>25255.065</v>
      </c>
      <c r="H245" s="70">
        <f t="shared" si="18"/>
        <v>-0.042520836918421075</v>
      </c>
      <c r="I245" s="69">
        <v>27915.562</v>
      </c>
      <c r="J245" s="69">
        <v>21954.371</v>
      </c>
      <c r="K245" s="70">
        <f t="shared" si="19"/>
        <v>-0.21354364995410094</v>
      </c>
      <c r="L245" s="68">
        <v>14</v>
      </c>
      <c r="M245" s="86">
        <v>0.6592282985465213</v>
      </c>
    </row>
    <row r="246" spans="1:13" s="72" customFormat="1" ht="12.75">
      <c r="A246" s="71">
        <v>15</v>
      </c>
      <c r="B246" s="68" t="s">
        <v>292</v>
      </c>
      <c r="C246" s="92" t="s">
        <v>353</v>
      </c>
      <c r="D246" s="68" t="s">
        <v>65</v>
      </c>
      <c r="E246" s="91">
        <v>1.48</v>
      </c>
      <c r="F246" s="69">
        <v>5499.383</v>
      </c>
      <c r="G246" s="69">
        <v>3312.607</v>
      </c>
      <c r="H246" s="70">
        <f t="shared" si="18"/>
        <v>-0.39764024436923195</v>
      </c>
      <c r="I246" s="69">
        <v>21222.125</v>
      </c>
      <c r="J246" s="69">
        <v>8989.647</v>
      </c>
      <c r="K246" s="70">
        <f t="shared" si="19"/>
        <v>-0.5764021274966573</v>
      </c>
      <c r="L246" s="68">
        <v>15</v>
      </c>
      <c r="M246" s="86">
        <v>0.5031407795607795</v>
      </c>
    </row>
    <row r="247" spans="1:13" s="72" customFormat="1" ht="12.75">
      <c r="A247" s="71">
        <v>16</v>
      </c>
      <c r="B247" s="68" t="s">
        <v>293</v>
      </c>
      <c r="C247" s="92" t="s">
        <v>352</v>
      </c>
      <c r="D247" s="68" t="s">
        <v>65</v>
      </c>
      <c r="E247" s="91">
        <v>1.33</v>
      </c>
      <c r="F247" s="69">
        <v>9477.182</v>
      </c>
      <c r="G247" s="69">
        <v>11938.503</v>
      </c>
      <c r="H247" s="70">
        <f t="shared" si="18"/>
        <v>0.2597102176575273</v>
      </c>
      <c r="I247" s="69">
        <v>13979.353</v>
      </c>
      <c r="J247" s="69">
        <v>16817.235</v>
      </c>
      <c r="K247" s="70">
        <f t="shared" si="19"/>
        <v>0.20300524638014375</v>
      </c>
      <c r="L247" s="68">
        <v>16</v>
      </c>
      <c r="M247" s="86">
        <v>0.8573659589736469</v>
      </c>
    </row>
    <row r="248" spans="1:13" s="72" customFormat="1" ht="12.75">
      <c r="A248" s="71">
        <v>17</v>
      </c>
      <c r="B248" s="68" t="s">
        <v>95</v>
      </c>
      <c r="C248" s="93">
        <v>20098000</v>
      </c>
      <c r="D248" s="68" t="s">
        <v>65</v>
      </c>
      <c r="E248" s="91">
        <v>1.31</v>
      </c>
      <c r="F248" s="69">
        <v>5387.197</v>
      </c>
      <c r="G248" s="69">
        <v>4618.914</v>
      </c>
      <c r="H248" s="70">
        <f t="shared" si="18"/>
        <v>-0.1426127539052313</v>
      </c>
      <c r="I248" s="69">
        <v>19296.834</v>
      </c>
      <c r="J248" s="69">
        <v>12157.037</v>
      </c>
      <c r="K248" s="70">
        <f t="shared" si="19"/>
        <v>-0.36999836346210985</v>
      </c>
      <c r="L248" s="68">
        <v>17</v>
      </c>
      <c r="M248" s="86">
        <v>0.24856096479390105</v>
      </c>
    </row>
    <row r="249" spans="1:13" s="72" customFormat="1" ht="12.75">
      <c r="A249" s="71">
        <v>18</v>
      </c>
      <c r="B249" s="68" t="s">
        <v>66</v>
      </c>
      <c r="C249" s="92" t="s">
        <v>335</v>
      </c>
      <c r="D249" s="68" t="s">
        <v>65</v>
      </c>
      <c r="E249" s="91">
        <v>1.24</v>
      </c>
      <c r="F249" s="69">
        <v>3336.931</v>
      </c>
      <c r="G249" s="69">
        <v>4834.483</v>
      </c>
      <c r="H249" s="70">
        <f t="shared" si="18"/>
        <v>0.4487812304180099</v>
      </c>
      <c r="I249" s="69">
        <v>18920.258</v>
      </c>
      <c r="J249" s="69">
        <v>18228.253</v>
      </c>
      <c r="K249" s="70">
        <f t="shared" si="19"/>
        <v>-0.03657481837721246</v>
      </c>
      <c r="L249" s="68">
        <v>18</v>
      </c>
      <c r="M249" s="86">
        <v>0.13749386602048363</v>
      </c>
    </row>
    <row r="250" spans="1:35" s="73" customFormat="1" ht="12.75">
      <c r="A250" s="71">
        <v>19</v>
      </c>
      <c r="B250" s="68" t="s">
        <v>82</v>
      </c>
      <c r="C250" s="93">
        <v>20029010</v>
      </c>
      <c r="D250" s="68" t="s">
        <v>65</v>
      </c>
      <c r="E250" s="91">
        <v>1.14</v>
      </c>
      <c r="F250" s="69">
        <v>15587.055</v>
      </c>
      <c r="G250" s="69">
        <v>12866.663</v>
      </c>
      <c r="H250" s="70">
        <f t="shared" si="18"/>
        <v>-0.17452892801109637</v>
      </c>
      <c r="I250" s="69">
        <v>15894.107</v>
      </c>
      <c r="J250" s="69">
        <v>16437.516</v>
      </c>
      <c r="K250" s="70">
        <f t="shared" si="19"/>
        <v>0.034189338224538166</v>
      </c>
      <c r="L250" s="68">
        <v>19</v>
      </c>
      <c r="M250" s="86">
        <v>0.3435743363608186</v>
      </c>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12.75">
      <c r="A251" s="71">
        <v>20</v>
      </c>
      <c r="B251" s="68" t="s">
        <v>120</v>
      </c>
      <c r="C251" s="92" t="s">
        <v>349</v>
      </c>
      <c r="D251" s="68" t="s">
        <v>65</v>
      </c>
      <c r="E251" s="91">
        <v>1.13</v>
      </c>
      <c r="F251" s="69">
        <v>4067.742</v>
      </c>
      <c r="G251" s="69">
        <v>5248.011</v>
      </c>
      <c r="H251" s="70">
        <f t="shared" si="18"/>
        <v>0.2901533578088286</v>
      </c>
      <c r="I251" s="69">
        <v>10014.277</v>
      </c>
      <c r="J251" s="69">
        <v>12184.754</v>
      </c>
      <c r="K251" s="70">
        <f t="shared" si="19"/>
        <v>0.21673826278222588</v>
      </c>
      <c r="L251" s="68">
        <v>20</v>
      </c>
      <c r="M251" s="86">
        <v>0.21213216805977148</v>
      </c>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35" ht="12.75">
      <c r="M252" s="118"/>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2:35" s="73" customFormat="1" ht="12.75">
      <c r="B253" s="84" t="s">
        <v>180</v>
      </c>
      <c r="C253" s="84"/>
      <c r="D253" s="84"/>
      <c r="E253" s="119">
        <f>SUM(E232:E252)</f>
        <v>85.93999999999998</v>
      </c>
      <c r="F253" s="120"/>
      <c r="G253" s="85"/>
      <c r="H253" s="85"/>
      <c r="I253" s="85">
        <f>SUM(I232:I252)</f>
        <v>1410254.3269999998</v>
      </c>
      <c r="J253" s="120">
        <f>SUM(J232:J252)</f>
        <v>1159808.6720000003</v>
      </c>
      <c r="K253" s="121">
        <f>+(J253-I253)/I253</f>
        <v>-0.17758899951951687</v>
      </c>
      <c r="L253" s="85"/>
      <c r="M253" s="12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5:13" s="72" customFormat="1" ht="12.75">
      <c r="E254" s="123"/>
      <c r="F254" s="124"/>
      <c r="G254" s="117"/>
      <c r="H254" s="117"/>
      <c r="I254" s="117"/>
      <c r="J254" s="124"/>
      <c r="K254" s="117"/>
      <c r="L254" s="117"/>
      <c r="M254" s="118"/>
    </row>
    <row r="255" spans="2:13" s="72" customFormat="1" ht="21" customHeight="1">
      <c r="B255" s="177" t="s">
        <v>433</v>
      </c>
      <c r="C255" s="177"/>
      <c r="D255" s="177"/>
      <c r="E255" s="177"/>
      <c r="F255" s="177"/>
      <c r="G255" s="177"/>
      <c r="H255" s="177"/>
      <c r="I255" s="177"/>
      <c r="J255" s="177"/>
      <c r="K255" s="177"/>
      <c r="L255" s="177"/>
      <c r="M255" s="177"/>
    </row>
    <row r="256" spans="13:35" ht="12.75">
      <c r="M256" s="118"/>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2:35" s="98" customFormat="1" ht="15.75" customHeight="1">
      <c r="B257" s="175" t="s">
        <v>229</v>
      </c>
      <c r="C257" s="175"/>
      <c r="D257" s="175"/>
      <c r="E257" s="175"/>
      <c r="F257" s="175"/>
      <c r="G257" s="175"/>
      <c r="H257" s="175"/>
      <c r="I257" s="175"/>
      <c r="J257" s="175"/>
      <c r="K257" s="175"/>
      <c r="L257" s="175"/>
      <c r="M257" s="175"/>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2:35" s="98" customFormat="1" ht="15.75" customHeight="1">
      <c r="B258" s="172" t="s">
        <v>56</v>
      </c>
      <c r="C258" s="172"/>
      <c r="D258" s="172"/>
      <c r="E258" s="172"/>
      <c r="F258" s="172"/>
      <c r="G258" s="172"/>
      <c r="H258" s="172"/>
      <c r="I258" s="172"/>
      <c r="J258" s="172"/>
      <c r="K258" s="172"/>
      <c r="L258" s="172"/>
      <c r="M258" s="1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2:35" s="99" customFormat="1" ht="15.75" customHeight="1">
      <c r="B259" s="172" t="s">
        <v>45</v>
      </c>
      <c r="C259" s="172"/>
      <c r="D259" s="172"/>
      <c r="E259" s="172"/>
      <c r="F259" s="172"/>
      <c r="G259" s="172"/>
      <c r="H259" s="172"/>
      <c r="I259" s="172"/>
      <c r="J259" s="172"/>
      <c r="K259" s="172"/>
      <c r="L259" s="172"/>
      <c r="M259" s="1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2:35" s="99" customFormat="1" ht="15.75" customHeight="1">
      <c r="B260" s="100"/>
      <c r="C260" s="100"/>
      <c r="D260" s="100"/>
      <c r="E260" s="101"/>
      <c r="F260" s="100"/>
      <c r="G260" s="100"/>
      <c r="H260" s="100"/>
      <c r="I260" s="100"/>
      <c r="J260" s="100"/>
      <c r="K260" s="100"/>
      <c r="L260" s="100"/>
      <c r="M260" s="100"/>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2:13" s="72" customFormat="1" ht="30.75" customHeight="1">
      <c r="B261" s="102" t="s">
        <v>328</v>
      </c>
      <c r="C261" s="102" t="s">
        <v>281</v>
      </c>
      <c r="D261" s="102" t="s">
        <v>63</v>
      </c>
      <c r="E261" s="104" t="s">
        <v>178</v>
      </c>
      <c r="F261" s="173" t="s">
        <v>265</v>
      </c>
      <c r="G261" s="173"/>
      <c r="H261" s="173"/>
      <c r="I261" s="173" t="s">
        <v>266</v>
      </c>
      <c r="J261" s="173"/>
      <c r="K261" s="173"/>
      <c r="L261" s="173"/>
      <c r="M261" s="173"/>
    </row>
    <row r="262" spans="2:13" s="72" customFormat="1" ht="15.75" customHeight="1">
      <c r="B262" s="105"/>
      <c r="C262" s="105"/>
      <c r="D262" s="105"/>
      <c r="E262" s="106">
        <f>+E230</f>
        <v>2008</v>
      </c>
      <c r="F262" s="174" t="str">
        <f>+F230</f>
        <v>Enero-Agosto</v>
      </c>
      <c r="G262" s="174"/>
      <c r="H262" s="105" t="s">
        <v>179</v>
      </c>
      <c r="I262" s="174" t="str">
        <f>+F262</f>
        <v>Enero-Agosto</v>
      </c>
      <c r="J262" s="174"/>
      <c r="K262" s="105" t="s">
        <v>179</v>
      </c>
      <c r="L262" s="107"/>
      <c r="M262" s="108" t="s">
        <v>267</v>
      </c>
    </row>
    <row r="263" spans="2:13" s="72" customFormat="1" ht="15.75">
      <c r="B263" s="109"/>
      <c r="C263" s="109"/>
      <c r="D263" s="109"/>
      <c r="E263" s="110"/>
      <c r="F263" s="111">
        <f aca="true" t="shared" si="20" ref="F263:K263">+F231</f>
        <v>2008</v>
      </c>
      <c r="G263" s="111">
        <f t="shared" si="20"/>
        <v>2009</v>
      </c>
      <c r="H263" s="112" t="str">
        <f t="shared" si="20"/>
        <v>09/08</v>
      </c>
      <c r="I263" s="111">
        <f t="shared" si="20"/>
        <v>2008</v>
      </c>
      <c r="J263" s="111">
        <f t="shared" si="20"/>
        <v>2009</v>
      </c>
      <c r="K263" s="112" t="str">
        <f t="shared" si="20"/>
        <v>09/08</v>
      </c>
      <c r="L263" s="109"/>
      <c r="M263" s="125" t="str">
        <f>+M231</f>
        <v>ene-ago 09</v>
      </c>
    </row>
    <row r="264" spans="1:35" s="71" customFormat="1" ht="12.75">
      <c r="A264" s="71">
        <v>1</v>
      </c>
      <c r="B264" s="68" t="s">
        <v>73</v>
      </c>
      <c r="C264" s="92" t="s">
        <v>320</v>
      </c>
      <c r="D264" s="68" t="s">
        <v>65</v>
      </c>
      <c r="E264" s="91">
        <v>18.14</v>
      </c>
      <c r="F264" s="69">
        <v>253900.867</v>
      </c>
      <c r="G264" s="69">
        <v>229697.878</v>
      </c>
      <c r="H264" s="70">
        <f aca="true" t="shared" si="21" ref="H264:H283">+(G264-F264)/F264</f>
        <v>-0.09532456224342079</v>
      </c>
      <c r="I264" s="69">
        <v>218746.13</v>
      </c>
      <c r="J264" s="69">
        <v>149080.946</v>
      </c>
      <c r="K264" s="70">
        <f aca="true" t="shared" si="22" ref="K264:K283">+(J264-I264)/I264</f>
        <v>-0.31847504684997174</v>
      </c>
      <c r="L264" s="68">
        <v>1</v>
      </c>
      <c r="M264" s="86">
        <v>0.3637269816237697</v>
      </c>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s="71" customFormat="1" ht="12.75">
      <c r="A265" s="71">
        <v>2</v>
      </c>
      <c r="B265" s="68" t="s">
        <v>89</v>
      </c>
      <c r="C265" s="93">
        <v>22042110</v>
      </c>
      <c r="D265" s="68" t="s">
        <v>90</v>
      </c>
      <c r="E265" s="91">
        <v>12.85</v>
      </c>
      <c r="F265" s="69">
        <v>34394.861</v>
      </c>
      <c r="G265" s="69">
        <v>32667.65</v>
      </c>
      <c r="H265" s="70">
        <f t="shared" si="21"/>
        <v>-0.05021712400582156</v>
      </c>
      <c r="I265" s="69">
        <v>114565.681</v>
      </c>
      <c r="J265" s="69">
        <v>100831.732</v>
      </c>
      <c r="K265" s="70">
        <f t="shared" si="22"/>
        <v>-0.1198783866173675</v>
      </c>
      <c r="L265" s="68">
        <v>2</v>
      </c>
      <c r="M265" s="86">
        <v>0.15050391653407222</v>
      </c>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s="71" customFormat="1" ht="12.75">
      <c r="A266" s="71">
        <v>3</v>
      </c>
      <c r="B266" s="68" t="s">
        <v>121</v>
      </c>
      <c r="C266" s="93">
        <v>47031100</v>
      </c>
      <c r="D266" s="68" t="s">
        <v>65</v>
      </c>
      <c r="E266" s="91">
        <v>12.51</v>
      </c>
      <c r="F266" s="69">
        <v>222773.717</v>
      </c>
      <c r="G266" s="69">
        <v>229381.971</v>
      </c>
      <c r="H266" s="70">
        <f t="shared" si="21"/>
        <v>0.02966352624084459</v>
      </c>
      <c r="I266" s="69">
        <v>118421.391</v>
      </c>
      <c r="J266" s="69">
        <v>86826.1</v>
      </c>
      <c r="K266" s="70">
        <f t="shared" si="22"/>
        <v>-0.2668039172078294</v>
      </c>
      <c r="L266" s="68">
        <v>3</v>
      </c>
      <c r="M266" s="86">
        <v>0.9795545718027758</v>
      </c>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s="71" customFormat="1" ht="12.75">
      <c r="A267" s="71">
        <v>4</v>
      </c>
      <c r="B267" s="68" t="s">
        <v>107</v>
      </c>
      <c r="C267" s="93">
        <v>22042990</v>
      </c>
      <c r="D267" s="68" t="s">
        <v>90</v>
      </c>
      <c r="E267" s="91">
        <v>6.14</v>
      </c>
      <c r="F267" s="69">
        <v>71663.911</v>
      </c>
      <c r="G267" s="69">
        <v>75396.649</v>
      </c>
      <c r="H267" s="70">
        <f t="shared" si="21"/>
        <v>0.05208671907398429</v>
      </c>
      <c r="I267" s="69">
        <v>55087.273</v>
      </c>
      <c r="J267" s="69">
        <v>56097.629</v>
      </c>
      <c r="K267" s="70">
        <f t="shared" si="22"/>
        <v>0.018341005916194104</v>
      </c>
      <c r="L267" s="68">
        <v>4</v>
      </c>
      <c r="M267" s="86">
        <v>0.42391825676296646</v>
      </c>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s="71" customFormat="1" ht="12.75">
      <c r="A268" s="71">
        <v>5</v>
      </c>
      <c r="B268" s="68" t="s">
        <v>66</v>
      </c>
      <c r="C268" s="92" t="s">
        <v>335</v>
      </c>
      <c r="D268" s="68" t="s">
        <v>65</v>
      </c>
      <c r="E268" s="91">
        <v>5.53</v>
      </c>
      <c r="F268" s="69">
        <v>9460.118</v>
      </c>
      <c r="G268" s="69">
        <v>12613.046</v>
      </c>
      <c r="H268" s="70">
        <f t="shared" si="21"/>
        <v>0.333286328986594</v>
      </c>
      <c r="I268" s="69">
        <v>60239.73</v>
      </c>
      <c r="J268" s="69">
        <v>48077.748</v>
      </c>
      <c r="K268" s="70">
        <f t="shared" si="22"/>
        <v>-0.20189303637317105</v>
      </c>
      <c r="L268" s="68">
        <v>5</v>
      </c>
      <c r="M268" s="86">
        <v>0.36264558331939845</v>
      </c>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s="71" customFormat="1" ht="12.75">
      <c r="A269" s="71">
        <v>6</v>
      </c>
      <c r="B269" s="68" t="s">
        <v>123</v>
      </c>
      <c r="C269" s="92" t="s">
        <v>339</v>
      </c>
      <c r="D269" s="68" t="s">
        <v>65</v>
      </c>
      <c r="E269" s="91">
        <v>4.46</v>
      </c>
      <c r="F269" s="69">
        <v>17583.511</v>
      </c>
      <c r="G269" s="69">
        <v>12454.423</v>
      </c>
      <c r="H269" s="70">
        <f t="shared" si="21"/>
        <v>-0.29169873980230676</v>
      </c>
      <c r="I269" s="69">
        <v>54454.856</v>
      </c>
      <c r="J269" s="69">
        <v>42021.595</v>
      </c>
      <c r="K269" s="70">
        <f t="shared" si="22"/>
        <v>-0.22832235567751752</v>
      </c>
      <c r="L269" s="68">
        <v>6</v>
      </c>
      <c r="M269" s="86">
        <v>0.3745561005715374</v>
      </c>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s="71" customFormat="1" ht="12.75">
      <c r="A270" s="71">
        <v>7</v>
      </c>
      <c r="B270" s="68" t="s">
        <v>122</v>
      </c>
      <c r="C270" s="93">
        <v>20079990</v>
      </c>
      <c r="D270" s="68" t="s">
        <v>65</v>
      </c>
      <c r="E270" s="91">
        <v>4.39</v>
      </c>
      <c r="F270" s="69">
        <v>41831.741</v>
      </c>
      <c r="G270" s="69">
        <v>32112.717</v>
      </c>
      <c r="H270" s="70">
        <f t="shared" si="21"/>
        <v>-0.23233611051474048</v>
      </c>
      <c r="I270" s="69">
        <v>35566.04</v>
      </c>
      <c r="J270" s="69">
        <v>26514.876</v>
      </c>
      <c r="K270" s="70">
        <f t="shared" si="22"/>
        <v>-0.25448894507232184</v>
      </c>
      <c r="L270" s="68">
        <v>7</v>
      </c>
      <c r="M270" s="86">
        <v>0.77894727317531</v>
      </c>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s="71" customFormat="1" ht="12.75">
      <c r="A271" s="71">
        <v>8</v>
      </c>
      <c r="B271" s="68" t="s">
        <v>91</v>
      </c>
      <c r="C271" s="92" t="s">
        <v>323</v>
      </c>
      <c r="D271" s="68" t="s">
        <v>65</v>
      </c>
      <c r="E271" s="91">
        <v>4.08</v>
      </c>
      <c r="F271" s="69">
        <v>48922.418</v>
      </c>
      <c r="G271" s="69">
        <v>54059.79</v>
      </c>
      <c r="H271" s="70">
        <f t="shared" si="21"/>
        <v>0.10501059044138013</v>
      </c>
      <c r="I271" s="69">
        <v>51336.066</v>
      </c>
      <c r="J271" s="69">
        <v>38208.914</v>
      </c>
      <c r="K271" s="70">
        <f t="shared" si="22"/>
        <v>-0.25571012784657093</v>
      </c>
      <c r="L271" s="68">
        <v>8</v>
      </c>
      <c r="M271" s="86">
        <v>0.3041883403038707</v>
      </c>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s="71" customFormat="1" ht="12.75">
      <c r="A272" s="71">
        <v>9</v>
      </c>
      <c r="B272" s="68" t="s">
        <v>124</v>
      </c>
      <c r="C272" s="93">
        <v>20079910</v>
      </c>
      <c r="D272" s="68" t="s">
        <v>65</v>
      </c>
      <c r="E272" s="91">
        <v>3.91</v>
      </c>
      <c r="F272" s="69">
        <v>20587.205</v>
      </c>
      <c r="G272" s="69">
        <v>13661.355</v>
      </c>
      <c r="H272" s="70">
        <f t="shared" si="21"/>
        <v>-0.33641526375241326</v>
      </c>
      <c r="I272" s="69">
        <v>32200.084</v>
      </c>
      <c r="J272" s="69">
        <v>14386.682</v>
      </c>
      <c r="K272" s="70">
        <f t="shared" si="22"/>
        <v>-0.5532097990800272</v>
      </c>
      <c r="L272" s="68">
        <v>9</v>
      </c>
      <c r="M272" s="86">
        <v>0.6339122667532876</v>
      </c>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13" s="72" customFormat="1" ht="12.75">
      <c r="A273" s="71">
        <v>10</v>
      </c>
      <c r="B273" s="68" t="s">
        <v>98</v>
      </c>
      <c r="C273" s="92" t="s">
        <v>313</v>
      </c>
      <c r="D273" s="68" t="s">
        <v>65</v>
      </c>
      <c r="E273" s="91">
        <v>3.58</v>
      </c>
      <c r="F273" s="69">
        <v>6349.766</v>
      </c>
      <c r="G273" s="69">
        <v>3591.157</v>
      </c>
      <c r="H273" s="70">
        <f t="shared" si="21"/>
        <v>-0.43444262355494667</v>
      </c>
      <c r="I273" s="69">
        <v>24098.647</v>
      </c>
      <c r="J273" s="69">
        <v>14019.937</v>
      </c>
      <c r="K273" s="70">
        <f t="shared" si="22"/>
        <v>-0.41822721416683684</v>
      </c>
      <c r="L273" s="68">
        <v>10</v>
      </c>
      <c r="M273" s="86">
        <v>0.26294310425797196</v>
      </c>
    </row>
    <row r="274" spans="1:13" s="72" customFormat="1" ht="12.75">
      <c r="A274" s="71">
        <v>11</v>
      </c>
      <c r="B274" s="68" t="s">
        <v>105</v>
      </c>
      <c r="C274" s="92" t="s">
        <v>318</v>
      </c>
      <c r="D274" s="68" t="s">
        <v>65</v>
      </c>
      <c r="E274" s="91">
        <v>2.2</v>
      </c>
      <c r="F274" s="69">
        <v>27227.553</v>
      </c>
      <c r="G274" s="69">
        <v>26399.527</v>
      </c>
      <c r="H274" s="70">
        <f t="shared" si="21"/>
        <v>-0.03041132635018658</v>
      </c>
      <c r="I274" s="69">
        <v>28702.04</v>
      </c>
      <c r="J274" s="69">
        <v>19860.668</v>
      </c>
      <c r="K274" s="70">
        <f t="shared" si="22"/>
        <v>-0.3080398466450468</v>
      </c>
      <c r="L274" s="68">
        <v>11</v>
      </c>
      <c r="M274" s="86">
        <v>0.2105212010561958</v>
      </c>
    </row>
    <row r="275" spans="1:13" s="72" customFormat="1" ht="12.75">
      <c r="A275" s="71">
        <v>12</v>
      </c>
      <c r="B275" s="68" t="s">
        <v>82</v>
      </c>
      <c r="C275" s="93">
        <v>20029010</v>
      </c>
      <c r="D275" s="68" t="s">
        <v>65</v>
      </c>
      <c r="E275" s="91">
        <v>2.02</v>
      </c>
      <c r="F275" s="69">
        <v>19384.13</v>
      </c>
      <c r="G275" s="69">
        <v>22218.461</v>
      </c>
      <c r="H275" s="70">
        <f t="shared" si="21"/>
        <v>0.1462191493763196</v>
      </c>
      <c r="I275" s="69">
        <v>20535.807</v>
      </c>
      <c r="J275" s="69">
        <v>28545.287</v>
      </c>
      <c r="K275" s="70">
        <f t="shared" si="22"/>
        <v>0.39002509129541385</v>
      </c>
      <c r="L275" s="68">
        <v>12</v>
      </c>
      <c r="M275" s="86">
        <v>0.5966490336650685</v>
      </c>
    </row>
    <row r="276" spans="1:13" s="72" customFormat="1" ht="12.75">
      <c r="A276" s="71">
        <v>13</v>
      </c>
      <c r="B276" s="68" t="s">
        <v>92</v>
      </c>
      <c r="C276" s="93">
        <v>10051000</v>
      </c>
      <c r="D276" s="68" t="s">
        <v>65</v>
      </c>
      <c r="E276" s="91">
        <v>1.74</v>
      </c>
      <c r="F276" s="69">
        <v>8498.149</v>
      </c>
      <c r="G276" s="69">
        <v>3758.61</v>
      </c>
      <c r="H276" s="70">
        <f t="shared" si="21"/>
        <v>-0.5577142740142588</v>
      </c>
      <c r="I276" s="69">
        <v>23314.633</v>
      </c>
      <c r="J276" s="69">
        <v>5831.959</v>
      </c>
      <c r="K276" s="70">
        <f t="shared" si="22"/>
        <v>-0.7498584258221007</v>
      </c>
      <c r="L276" s="68">
        <v>13</v>
      </c>
      <c r="M276" s="86">
        <v>0.03613176905216267</v>
      </c>
    </row>
    <row r="277" spans="1:13" s="72" customFormat="1" ht="12.75">
      <c r="A277" s="71">
        <v>14</v>
      </c>
      <c r="B277" s="68" t="s">
        <v>126</v>
      </c>
      <c r="C277" s="92" t="s">
        <v>354</v>
      </c>
      <c r="D277" s="68" t="s">
        <v>65</v>
      </c>
      <c r="E277" s="91">
        <v>1.46</v>
      </c>
      <c r="F277" s="69">
        <v>2227.844</v>
      </c>
      <c r="G277" s="69">
        <v>1292.271</v>
      </c>
      <c r="H277" s="70">
        <f t="shared" si="21"/>
        <v>-0.41994547194507337</v>
      </c>
      <c r="I277" s="69">
        <v>11442.001</v>
      </c>
      <c r="J277" s="69">
        <v>7072.029</v>
      </c>
      <c r="K277" s="70">
        <f t="shared" si="22"/>
        <v>-0.3819237561681737</v>
      </c>
      <c r="L277" s="68">
        <v>14</v>
      </c>
      <c r="M277" s="86">
        <v>0.45457241603927</v>
      </c>
    </row>
    <row r="278" spans="1:13" s="72" customFormat="1" ht="12.75">
      <c r="A278" s="71">
        <v>15</v>
      </c>
      <c r="B278" s="68" t="s">
        <v>125</v>
      </c>
      <c r="C278" s="92" t="s">
        <v>342</v>
      </c>
      <c r="D278" s="68" t="s">
        <v>65</v>
      </c>
      <c r="E278" s="91">
        <v>1.21</v>
      </c>
      <c r="F278" s="69">
        <v>7792.483</v>
      </c>
      <c r="G278" s="69">
        <v>5418.195</v>
      </c>
      <c r="H278" s="70">
        <f t="shared" si="21"/>
        <v>-0.3046895322068717</v>
      </c>
      <c r="I278" s="69">
        <v>14527.718</v>
      </c>
      <c r="J278" s="69">
        <v>6165.063</v>
      </c>
      <c r="K278" s="70">
        <f t="shared" si="22"/>
        <v>-0.5756344527061993</v>
      </c>
      <c r="L278" s="68">
        <v>15</v>
      </c>
      <c r="M278" s="86">
        <v>0.46487818958602056</v>
      </c>
    </row>
    <row r="279" spans="1:13" s="72" customFormat="1" ht="12.75">
      <c r="A279" s="71">
        <v>16</v>
      </c>
      <c r="B279" s="68" t="s">
        <v>77</v>
      </c>
      <c r="C279" s="92" t="s">
        <v>338</v>
      </c>
      <c r="D279" s="68" t="s">
        <v>65</v>
      </c>
      <c r="E279" s="91">
        <v>1.18</v>
      </c>
      <c r="F279" s="69">
        <v>3914.387</v>
      </c>
      <c r="G279" s="69">
        <v>2125.2</v>
      </c>
      <c r="H279" s="70">
        <f t="shared" si="21"/>
        <v>-0.4570797419876983</v>
      </c>
      <c r="I279" s="69">
        <v>14331.624</v>
      </c>
      <c r="J279" s="69">
        <v>6187.07</v>
      </c>
      <c r="K279" s="70">
        <f t="shared" si="22"/>
        <v>-0.5682924698554749</v>
      </c>
      <c r="L279" s="68">
        <v>16</v>
      </c>
      <c r="M279" s="86">
        <v>0.02969173741037787</v>
      </c>
    </row>
    <row r="280" spans="1:13" s="72" customFormat="1" ht="12.75">
      <c r="A280" s="71">
        <v>17</v>
      </c>
      <c r="B280" s="68" t="s">
        <v>127</v>
      </c>
      <c r="C280" s="92" t="s">
        <v>355</v>
      </c>
      <c r="D280" s="68" t="s">
        <v>65</v>
      </c>
      <c r="E280" s="91">
        <v>0.86</v>
      </c>
      <c r="F280" s="69">
        <v>6695.568</v>
      </c>
      <c r="G280" s="69">
        <v>8229.332</v>
      </c>
      <c r="H280" s="70">
        <f t="shared" si="21"/>
        <v>0.22907152910701528</v>
      </c>
      <c r="I280" s="69">
        <v>10345.496</v>
      </c>
      <c r="J280" s="69">
        <v>10725.132</v>
      </c>
      <c r="K280" s="70">
        <f t="shared" si="22"/>
        <v>0.036695775630283985</v>
      </c>
      <c r="L280" s="68">
        <v>17</v>
      </c>
      <c r="M280" s="86">
        <v>0.4562120125758982</v>
      </c>
    </row>
    <row r="281" spans="1:13" s="72" customFormat="1" ht="12.75">
      <c r="A281" s="71">
        <v>18</v>
      </c>
      <c r="B281" s="68" t="s">
        <v>87</v>
      </c>
      <c r="C281" s="92" t="s">
        <v>336</v>
      </c>
      <c r="D281" s="68" t="s">
        <v>65</v>
      </c>
      <c r="E281" s="91">
        <v>0.85</v>
      </c>
      <c r="F281" s="69">
        <v>9357.413</v>
      </c>
      <c r="G281" s="69">
        <v>8141.767</v>
      </c>
      <c r="H281" s="70">
        <f t="shared" si="21"/>
        <v>-0.12991261580524452</v>
      </c>
      <c r="I281" s="69">
        <v>11183.818</v>
      </c>
      <c r="J281" s="69">
        <v>7773.645</v>
      </c>
      <c r="K281" s="70">
        <f t="shared" si="22"/>
        <v>-0.3049202875082552</v>
      </c>
      <c r="L281" s="68">
        <v>18</v>
      </c>
      <c r="M281" s="86">
        <v>0.08165935135710563</v>
      </c>
    </row>
    <row r="282" spans="1:35" s="73" customFormat="1" ht="12.75">
      <c r="A282" s="71">
        <v>19</v>
      </c>
      <c r="B282" s="68" t="s">
        <v>84</v>
      </c>
      <c r="C282" s="93">
        <v>20086010</v>
      </c>
      <c r="D282" s="68" t="s">
        <v>65</v>
      </c>
      <c r="E282" s="91">
        <v>0.75</v>
      </c>
      <c r="F282" s="69">
        <v>2446.561</v>
      </c>
      <c r="G282" s="69">
        <v>2964.838</v>
      </c>
      <c r="H282" s="70">
        <f t="shared" si="21"/>
        <v>0.21183898541667262</v>
      </c>
      <c r="I282" s="69">
        <v>5862.083</v>
      </c>
      <c r="J282" s="69">
        <v>6516.431</v>
      </c>
      <c r="K282" s="70">
        <f t="shared" si="22"/>
        <v>0.11162380334771786</v>
      </c>
      <c r="L282" s="68">
        <v>19</v>
      </c>
      <c r="M282" s="86">
        <v>0.9290303936513041</v>
      </c>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12.75">
      <c r="A283" s="71">
        <v>20</v>
      </c>
      <c r="B283" s="68" t="s">
        <v>294</v>
      </c>
      <c r="C283" s="92" t="s">
        <v>356</v>
      </c>
      <c r="D283" s="68" t="s">
        <v>65</v>
      </c>
      <c r="E283" s="91">
        <v>0.68</v>
      </c>
      <c r="F283" s="69">
        <v>2711.775</v>
      </c>
      <c r="G283" s="69">
        <v>3777.06</v>
      </c>
      <c r="H283" s="70">
        <f t="shared" si="21"/>
        <v>0.392836795088088</v>
      </c>
      <c r="I283" s="69">
        <v>6461.467</v>
      </c>
      <c r="J283" s="69">
        <v>7852.161</v>
      </c>
      <c r="K283" s="70">
        <f t="shared" si="22"/>
        <v>0.2152288327093523</v>
      </c>
      <c r="L283" s="68">
        <v>20</v>
      </c>
      <c r="M283" s="86">
        <v>0.87505473158982</v>
      </c>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35" ht="12.75">
      <c r="M284" s="118"/>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2:35" s="73" customFormat="1" ht="12.75">
      <c r="B285" s="84" t="s">
        <v>180</v>
      </c>
      <c r="C285" s="84"/>
      <c r="D285" s="84"/>
      <c r="E285" s="119">
        <f>SUM(E264:E284)</f>
        <v>88.53999999999998</v>
      </c>
      <c r="F285" s="120"/>
      <c r="G285" s="85"/>
      <c r="H285" s="85"/>
      <c r="I285" s="85">
        <f>SUM(I264:I284)</f>
        <v>911422.5850000001</v>
      </c>
      <c r="J285" s="120">
        <f>SUM(J264:J284)</f>
        <v>682595.604</v>
      </c>
      <c r="K285" s="121">
        <f>+(J285-I285)/I285</f>
        <v>-0.2510657347820715</v>
      </c>
      <c r="L285" s="85"/>
      <c r="M285" s="12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5:13" s="72" customFormat="1" ht="12.75">
      <c r="E286" s="123"/>
      <c r="F286" s="124"/>
      <c r="G286" s="117"/>
      <c r="H286" s="117"/>
      <c r="I286" s="117"/>
      <c r="J286" s="124"/>
      <c r="K286" s="117"/>
      <c r="L286" s="117"/>
      <c r="M286" s="118"/>
    </row>
    <row r="287" spans="2:13" s="72" customFormat="1" ht="21" customHeight="1">
      <c r="B287" s="177" t="s">
        <v>433</v>
      </c>
      <c r="C287" s="177"/>
      <c r="D287" s="177"/>
      <c r="E287" s="177"/>
      <c r="F287" s="177"/>
      <c r="G287" s="177"/>
      <c r="H287" s="177"/>
      <c r="I287" s="177"/>
      <c r="J287" s="177"/>
      <c r="K287" s="177"/>
      <c r="L287" s="177"/>
      <c r="M287" s="177"/>
    </row>
    <row r="288" spans="13:35" ht="12.75">
      <c r="M288" s="118"/>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2:35" s="98" customFormat="1" ht="15.75" customHeight="1">
      <c r="B289" s="175" t="s">
        <v>230</v>
      </c>
      <c r="C289" s="175"/>
      <c r="D289" s="175"/>
      <c r="E289" s="175"/>
      <c r="F289" s="175"/>
      <c r="G289" s="175"/>
      <c r="H289" s="175"/>
      <c r="I289" s="175"/>
      <c r="J289" s="175"/>
      <c r="K289" s="175"/>
      <c r="L289" s="175"/>
      <c r="M289" s="175"/>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2:35" s="98" customFormat="1" ht="15.75" customHeight="1">
      <c r="B290" s="172" t="s">
        <v>56</v>
      </c>
      <c r="C290" s="172"/>
      <c r="D290" s="172"/>
      <c r="E290" s="172"/>
      <c r="F290" s="172"/>
      <c r="G290" s="172"/>
      <c r="H290" s="172"/>
      <c r="I290" s="172"/>
      <c r="J290" s="172"/>
      <c r="K290" s="172"/>
      <c r="L290" s="172"/>
      <c r="M290" s="1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2:35" s="99" customFormat="1" ht="15.75" customHeight="1">
      <c r="B291" s="172" t="s">
        <v>46</v>
      </c>
      <c r="C291" s="172"/>
      <c r="D291" s="172"/>
      <c r="E291" s="172"/>
      <c r="F291" s="172"/>
      <c r="G291" s="172"/>
      <c r="H291" s="172"/>
      <c r="I291" s="172"/>
      <c r="J291" s="172"/>
      <c r="K291" s="172"/>
      <c r="L291" s="172"/>
      <c r="M291" s="1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2:35" s="99" customFormat="1" ht="15.75" customHeight="1">
      <c r="B292" s="100"/>
      <c r="C292" s="100"/>
      <c r="D292" s="100"/>
      <c r="E292" s="101"/>
      <c r="F292" s="100"/>
      <c r="G292" s="100"/>
      <c r="H292" s="100"/>
      <c r="I292" s="100"/>
      <c r="J292" s="100"/>
      <c r="K292" s="100"/>
      <c r="L292" s="100"/>
      <c r="M292" s="100"/>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2:13" s="72" customFormat="1" ht="30.75" customHeight="1">
      <c r="B293" s="102" t="s">
        <v>327</v>
      </c>
      <c r="C293" s="102" t="s">
        <v>281</v>
      </c>
      <c r="D293" s="102" t="s">
        <v>63</v>
      </c>
      <c r="E293" s="104" t="s">
        <v>178</v>
      </c>
      <c r="F293" s="173" t="s">
        <v>265</v>
      </c>
      <c r="G293" s="173"/>
      <c r="H293" s="173"/>
      <c r="I293" s="173" t="s">
        <v>266</v>
      </c>
      <c r="J293" s="173"/>
      <c r="K293" s="173"/>
      <c r="L293" s="173"/>
      <c r="M293" s="173"/>
    </row>
    <row r="294" spans="2:13" s="72" customFormat="1" ht="15.75" customHeight="1">
      <c r="B294" s="105"/>
      <c r="C294" s="105"/>
      <c r="D294" s="105"/>
      <c r="E294" s="106">
        <f>+E262</f>
        <v>2008</v>
      </c>
      <c r="F294" s="174" t="str">
        <f>+F262</f>
        <v>Enero-Agosto</v>
      </c>
      <c r="G294" s="174"/>
      <c r="H294" s="105" t="s">
        <v>179</v>
      </c>
      <c r="I294" s="174" t="str">
        <f>+F294</f>
        <v>Enero-Agosto</v>
      </c>
      <c r="J294" s="174"/>
      <c r="K294" s="105" t="s">
        <v>179</v>
      </c>
      <c r="L294" s="107"/>
      <c r="M294" s="108" t="s">
        <v>267</v>
      </c>
    </row>
    <row r="295" spans="2:13" s="72" customFormat="1" ht="15.75">
      <c r="B295" s="109"/>
      <c r="C295" s="109"/>
      <c r="D295" s="109"/>
      <c r="E295" s="110"/>
      <c r="F295" s="111">
        <f aca="true" t="shared" si="23" ref="F295:K295">+F263</f>
        <v>2008</v>
      </c>
      <c r="G295" s="111">
        <f t="shared" si="23"/>
        <v>2009</v>
      </c>
      <c r="H295" s="112" t="str">
        <f t="shared" si="23"/>
        <v>09/08</v>
      </c>
      <c r="I295" s="111">
        <f t="shared" si="23"/>
        <v>2008</v>
      </c>
      <c r="J295" s="111">
        <f t="shared" si="23"/>
        <v>2009</v>
      </c>
      <c r="K295" s="112" t="str">
        <f t="shared" si="23"/>
        <v>09/08</v>
      </c>
      <c r="L295" s="109"/>
      <c r="M295" s="125" t="str">
        <f>+M263</f>
        <v>ene-ago 09</v>
      </c>
    </row>
    <row r="296" spans="1:35" s="71" customFormat="1" ht="12.75">
      <c r="A296" s="71">
        <v>1</v>
      </c>
      <c r="B296" s="68" t="s">
        <v>138</v>
      </c>
      <c r="C296" s="68">
        <v>47032900</v>
      </c>
      <c r="D296" s="68" t="s">
        <v>65</v>
      </c>
      <c r="E296" s="91">
        <v>26.19</v>
      </c>
      <c r="F296" s="127">
        <v>1246998.999</v>
      </c>
      <c r="G296" s="127">
        <v>1257062.687</v>
      </c>
      <c r="H296" s="70">
        <f aca="true" t="shared" si="24" ref="H296:H315">+(G296-F296)/F296</f>
        <v>0.008070325644262886</v>
      </c>
      <c r="I296" s="69">
        <v>842177.084</v>
      </c>
      <c r="J296" s="69">
        <v>497754.681</v>
      </c>
      <c r="K296" s="70">
        <f aca="true" t="shared" si="25" ref="K296:K315">+(J296-I296)/I296</f>
        <v>-0.4089667239152758</v>
      </c>
      <c r="L296" s="68">
        <v>1</v>
      </c>
      <c r="M296" s="86">
        <v>0.9972520699647841</v>
      </c>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s="71" customFormat="1" ht="12.75">
      <c r="A297" s="71">
        <v>2</v>
      </c>
      <c r="B297" s="68" t="s">
        <v>136</v>
      </c>
      <c r="C297" s="68">
        <v>47032100</v>
      </c>
      <c r="D297" s="68" t="s">
        <v>65</v>
      </c>
      <c r="E297" s="91">
        <v>20.89</v>
      </c>
      <c r="F297" s="127">
        <v>963941.093</v>
      </c>
      <c r="G297" s="127">
        <v>1131603.436</v>
      </c>
      <c r="H297" s="70">
        <f t="shared" si="24"/>
        <v>0.1739342208953841</v>
      </c>
      <c r="I297" s="69">
        <v>667895.086</v>
      </c>
      <c r="J297" s="69">
        <v>514883.639</v>
      </c>
      <c r="K297" s="70">
        <f t="shared" si="25"/>
        <v>-0.22909503334779735</v>
      </c>
      <c r="L297" s="68">
        <v>2</v>
      </c>
      <c r="M297" s="86">
        <v>0.7889618698318099</v>
      </c>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s="71" customFormat="1" ht="12.75">
      <c r="A298" s="71">
        <v>3</v>
      </c>
      <c r="B298" s="68" t="s">
        <v>129</v>
      </c>
      <c r="C298" s="68">
        <v>44071012</v>
      </c>
      <c r="D298" s="68" t="s">
        <v>94</v>
      </c>
      <c r="E298" s="91">
        <v>10.98</v>
      </c>
      <c r="F298" s="127">
        <v>1769.685</v>
      </c>
      <c r="G298" s="127">
        <v>1040.501</v>
      </c>
      <c r="H298" s="70">
        <f t="shared" si="24"/>
        <v>-0.4120416910354103</v>
      </c>
      <c r="I298" s="69">
        <v>346216.158</v>
      </c>
      <c r="J298" s="69">
        <v>163097.277</v>
      </c>
      <c r="K298" s="70">
        <f t="shared" si="25"/>
        <v>-0.5289148896395529</v>
      </c>
      <c r="L298" s="68">
        <v>3</v>
      </c>
      <c r="M298" s="86">
        <v>0.9897139694651819</v>
      </c>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s="71" customFormat="1" ht="12.75">
      <c r="A299" s="71">
        <v>4</v>
      </c>
      <c r="B299" s="68" t="s">
        <v>83</v>
      </c>
      <c r="C299" s="68">
        <v>44123910</v>
      </c>
      <c r="D299" s="68" t="s">
        <v>94</v>
      </c>
      <c r="E299" s="91">
        <v>6.81</v>
      </c>
      <c r="F299" s="127">
        <v>612.298</v>
      </c>
      <c r="G299" s="127">
        <v>764.27</v>
      </c>
      <c r="H299" s="70">
        <f t="shared" si="24"/>
        <v>0.24819940617150468</v>
      </c>
      <c r="I299" s="69">
        <v>197489.986</v>
      </c>
      <c r="J299" s="69">
        <v>167789.542</v>
      </c>
      <c r="K299" s="70">
        <f t="shared" si="25"/>
        <v>-0.15038962026155603</v>
      </c>
      <c r="L299" s="68">
        <v>4</v>
      </c>
      <c r="M299" s="86">
        <v>0.9236397229359514</v>
      </c>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s="71" customFormat="1" ht="12.75">
      <c r="A300" s="71">
        <v>5</v>
      </c>
      <c r="B300" s="68" t="s">
        <v>112</v>
      </c>
      <c r="C300" s="68">
        <v>44012200</v>
      </c>
      <c r="D300" s="68" t="s">
        <v>65</v>
      </c>
      <c r="E300" s="91">
        <v>4.7</v>
      </c>
      <c r="F300" s="127">
        <v>1567939.291</v>
      </c>
      <c r="G300" s="127">
        <v>1192874.869</v>
      </c>
      <c r="H300" s="70">
        <f t="shared" si="24"/>
        <v>-0.2392085102738841</v>
      </c>
      <c r="I300" s="69">
        <v>140963.543</v>
      </c>
      <c r="J300" s="69">
        <v>98841.423</v>
      </c>
      <c r="K300" s="70">
        <f t="shared" si="25"/>
        <v>-0.2988157015888854</v>
      </c>
      <c r="L300" s="68">
        <v>5</v>
      </c>
      <c r="M300" s="86">
        <v>0.5196124566976359</v>
      </c>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s="71" customFormat="1" ht="12.75">
      <c r="A301" s="71">
        <v>6</v>
      </c>
      <c r="B301" s="68" t="s">
        <v>133</v>
      </c>
      <c r="C301" s="68">
        <v>44091020</v>
      </c>
      <c r="D301" s="68" t="s">
        <v>65</v>
      </c>
      <c r="E301" s="91">
        <v>4.09</v>
      </c>
      <c r="F301" s="127">
        <v>96899.194</v>
      </c>
      <c r="G301" s="127">
        <v>67123.994</v>
      </c>
      <c r="H301" s="70">
        <f t="shared" si="24"/>
        <v>-0.307280161690509</v>
      </c>
      <c r="I301" s="69">
        <v>130880.17</v>
      </c>
      <c r="J301" s="69">
        <v>87163.761</v>
      </c>
      <c r="K301" s="70">
        <f t="shared" si="25"/>
        <v>-0.33401858356388137</v>
      </c>
      <c r="L301" s="68">
        <v>6</v>
      </c>
      <c r="M301" s="86">
        <v>0.965351533108894</v>
      </c>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s="71" customFormat="1" ht="12.75">
      <c r="A302" s="71">
        <v>7</v>
      </c>
      <c r="B302" s="68" t="s">
        <v>76</v>
      </c>
      <c r="C302" s="68">
        <v>48010000</v>
      </c>
      <c r="D302" s="68" t="s">
        <v>65</v>
      </c>
      <c r="E302" s="91">
        <v>3.23</v>
      </c>
      <c r="F302" s="127">
        <v>132776.91</v>
      </c>
      <c r="G302" s="127">
        <v>142810.613</v>
      </c>
      <c r="H302" s="70">
        <f t="shared" si="24"/>
        <v>0.07556813153732836</v>
      </c>
      <c r="I302" s="69">
        <v>87048.409</v>
      </c>
      <c r="J302" s="69">
        <v>90520.982</v>
      </c>
      <c r="K302" s="70">
        <f t="shared" si="25"/>
        <v>0.03989243502428636</v>
      </c>
      <c r="L302" s="68">
        <v>7</v>
      </c>
      <c r="M302" s="86">
        <v>0.9935825166322559</v>
      </c>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s="71" customFormat="1" ht="12.75">
      <c r="A303" s="71">
        <v>8</v>
      </c>
      <c r="B303" s="68" t="s">
        <v>137</v>
      </c>
      <c r="C303" s="68">
        <v>44071013</v>
      </c>
      <c r="D303" s="68" t="s">
        <v>94</v>
      </c>
      <c r="E303" s="91">
        <v>2.34</v>
      </c>
      <c r="F303" s="127">
        <v>304.825</v>
      </c>
      <c r="G303" s="127">
        <v>225.754</v>
      </c>
      <c r="H303" s="70">
        <f t="shared" si="24"/>
        <v>-0.25939801525465433</v>
      </c>
      <c r="I303" s="69">
        <v>76547.283</v>
      </c>
      <c r="J303" s="69">
        <v>42209.378</v>
      </c>
      <c r="K303" s="70">
        <f t="shared" si="25"/>
        <v>-0.44858424302270794</v>
      </c>
      <c r="L303" s="68">
        <v>8</v>
      </c>
      <c r="M303" s="86">
        <v>0.9538486597935069</v>
      </c>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s="71" customFormat="1" ht="12.75">
      <c r="A304" s="71">
        <v>9</v>
      </c>
      <c r="B304" s="68" t="s">
        <v>139</v>
      </c>
      <c r="C304" s="68">
        <v>44182000</v>
      </c>
      <c r="D304" s="68" t="s">
        <v>65</v>
      </c>
      <c r="E304" s="91">
        <v>1.73</v>
      </c>
      <c r="F304" s="127">
        <v>33791.483</v>
      </c>
      <c r="G304" s="127">
        <v>20296.916</v>
      </c>
      <c r="H304" s="70">
        <f t="shared" si="24"/>
        <v>-0.3993481730292808</v>
      </c>
      <c r="I304" s="69">
        <v>55652.193</v>
      </c>
      <c r="J304" s="69">
        <v>35341.467</v>
      </c>
      <c r="K304" s="70">
        <f t="shared" si="25"/>
        <v>-0.3649582326432312</v>
      </c>
      <c r="L304" s="68">
        <v>9</v>
      </c>
      <c r="M304" s="86">
        <v>0.9682532420137285</v>
      </c>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13" s="72" customFormat="1" ht="12.75">
      <c r="A305" s="71">
        <v>10</v>
      </c>
      <c r="B305" s="68" t="s">
        <v>134</v>
      </c>
      <c r="C305" s="68">
        <v>44119320</v>
      </c>
      <c r="D305" s="68" t="s">
        <v>65</v>
      </c>
      <c r="E305" s="91">
        <v>1.67</v>
      </c>
      <c r="F305" s="127">
        <v>58318.559</v>
      </c>
      <c r="G305" s="127">
        <v>49585.286</v>
      </c>
      <c r="H305" s="70">
        <f t="shared" si="24"/>
        <v>-0.14975117955160724</v>
      </c>
      <c r="I305" s="69">
        <v>50231.113</v>
      </c>
      <c r="J305" s="69">
        <v>42424.836</v>
      </c>
      <c r="K305" s="70">
        <f t="shared" si="25"/>
        <v>-0.15540720748114809</v>
      </c>
      <c r="L305" s="68">
        <v>10</v>
      </c>
      <c r="M305" s="86">
        <v>0.9559468687520998</v>
      </c>
    </row>
    <row r="306" spans="1:13" s="72" customFormat="1" ht="12.75">
      <c r="A306" s="71">
        <v>11</v>
      </c>
      <c r="B306" s="68" t="s">
        <v>132</v>
      </c>
      <c r="C306" s="93" t="s">
        <v>359</v>
      </c>
      <c r="D306" s="68" t="s">
        <v>65</v>
      </c>
      <c r="E306" s="91">
        <v>1.34</v>
      </c>
      <c r="F306" s="127">
        <v>23822.115</v>
      </c>
      <c r="G306" s="127">
        <v>14406.063</v>
      </c>
      <c r="H306" s="70">
        <f t="shared" si="24"/>
        <v>-0.39526515592759087</v>
      </c>
      <c r="I306" s="69">
        <v>43673.366</v>
      </c>
      <c r="J306" s="69">
        <v>23423.602</v>
      </c>
      <c r="K306" s="70">
        <f t="shared" si="25"/>
        <v>-0.4636639181875746</v>
      </c>
      <c r="L306" s="68">
        <v>11</v>
      </c>
      <c r="M306" s="86">
        <v>0.9267584485948732</v>
      </c>
    </row>
    <row r="307" spans="1:13" s="72" customFormat="1" ht="12.75">
      <c r="A307" s="71">
        <v>12</v>
      </c>
      <c r="B307" s="68" t="s">
        <v>130</v>
      </c>
      <c r="C307" s="68">
        <v>44111400</v>
      </c>
      <c r="D307" s="68" t="s">
        <v>65</v>
      </c>
      <c r="E307" s="91">
        <v>1.32</v>
      </c>
      <c r="F307" s="127">
        <v>84241.611</v>
      </c>
      <c r="G307" s="127">
        <v>50306.418</v>
      </c>
      <c r="H307" s="70">
        <f t="shared" si="24"/>
        <v>-0.4028317193506663</v>
      </c>
      <c r="I307" s="69">
        <v>42340.088</v>
      </c>
      <c r="J307" s="69">
        <v>26897.86</v>
      </c>
      <c r="K307" s="70">
        <f t="shared" si="25"/>
        <v>-0.36471884517575875</v>
      </c>
      <c r="L307" s="68">
        <v>12</v>
      </c>
      <c r="M307" s="86">
        <v>0.78693734550006</v>
      </c>
    </row>
    <row r="308" spans="1:13" s="72" customFormat="1" ht="12.75">
      <c r="A308" s="71">
        <v>13</v>
      </c>
      <c r="B308" s="68" t="s">
        <v>128</v>
      </c>
      <c r="C308" s="68">
        <v>11082000</v>
      </c>
      <c r="D308" s="68" t="s">
        <v>65</v>
      </c>
      <c r="E308" s="91">
        <v>1.29</v>
      </c>
      <c r="F308" s="127">
        <v>8040.5</v>
      </c>
      <c r="G308" s="127">
        <v>7671.552</v>
      </c>
      <c r="H308" s="70">
        <f t="shared" si="24"/>
        <v>-0.045886201106896375</v>
      </c>
      <c r="I308" s="69">
        <v>34655.332</v>
      </c>
      <c r="J308" s="69">
        <v>28998.138</v>
      </c>
      <c r="K308" s="70">
        <f t="shared" si="25"/>
        <v>-0.16324166220655462</v>
      </c>
      <c r="L308" s="68">
        <v>13</v>
      </c>
      <c r="M308" s="86">
        <v>0.9989341033198433</v>
      </c>
    </row>
    <row r="309" spans="1:13" s="72" customFormat="1" ht="12.75">
      <c r="A309" s="71">
        <v>14</v>
      </c>
      <c r="B309" s="68" t="s">
        <v>131</v>
      </c>
      <c r="C309" s="93">
        <v>44119310</v>
      </c>
      <c r="D309" s="68" t="s">
        <v>65</v>
      </c>
      <c r="E309" s="91">
        <v>1.17</v>
      </c>
      <c r="F309" s="127">
        <v>84215.602</v>
      </c>
      <c r="G309" s="127">
        <v>75569.092</v>
      </c>
      <c r="H309" s="70">
        <f t="shared" si="24"/>
        <v>-0.10267111787670882</v>
      </c>
      <c r="I309" s="69">
        <v>38106.412</v>
      </c>
      <c r="J309" s="69">
        <v>30978.765</v>
      </c>
      <c r="K309" s="70">
        <f t="shared" si="25"/>
        <v>-0.18704587039052634</v>
      </c>
      <c r="L309" s="68">
        <v>14</v>
      </c>
      <c r="M309" s="86">
        <v>0.999703433156528</v>
      </c>
    </row>
    <row r="310" spans="1:13" s="72" customFormat="1" ht="12.75">
      <c r="A310" s="71">
        <v>15</v>
      </c>
      <c r="B310" s="68" t="s">
        <v>123</v>
      </c>
      <c r="C310" s="92" t="s">
        <v>339</v>
      </c>
      <c r="D310" s="68" t="s">
        <v>65</v>
      </c>
      <c r="E310" s="91">
        <v>1.05</v>
      </c>
      <c r="F310" s="127">
        <v>14414.355</v>
      </c>
      <c r="G310" s="127">
        <v>14378.856</v>
      </c>
      <c r="H310" s="70">
        <f t="shared" si="24"/>
        <v>-0.0024627532761611463</v>
      </c>
      <c r="I310" s="69">
        <v>45639.237</v>
      </c>
      <c r="J310" s="69">
        <v>53118.972</v>
      </c>
      <c r="K310" s="70">
        <f t="shared" si="25"/>
        <v>0.16388825693996595</v>
      </c>
      <c r="L310" s="68">
        <v>15</v>
      </c>
      <c r="M310" s="86">
        <v>0.47347167613910607</v>
      </c>
    </row>
    <row r="311" spans="1:13" s="72" customFormat="1" ht="12.75">
      <c r="A311" s="71">
        <v>16</v>
      </c>
      <c r="B311" s="68" t="s">
        <v>135</v>
      </c>
      <c r="C311" s="93">
        <v>44071015</v>
      </c>
      <c r="D311" s="68" t="s">
        <v>94</v>
      </c>
      <c r="E311" s="91">
        <v>1.04</v>
      </c>
      <c r="F311" s="127">
        <v>93.497</v>
      </c>
      <c r="G311" s="127">
        <v>83.442</v>
      </c>
      <c r="H311" s="70">
        <f t="shared" si="24"/>
        <v>-0.10754355754730105</v>
      </c>
      <c r="I311" s="69">
        <v>33849.321</v>
      </c>
      <c r="J311" s="69">
        <v>26869.007</v>
      </c>
      <c r="K311" s="70">
        <f t="shared" si="25"/>
        <v>-0.20621725322052992</v>
      </c>
      <c r="L311" s="68">
        <v>16</v>
      </c>
      <c r="M311" s="86">
        <v>0.9637086961407438</v>
      </c>
    </row>
    <row r="312" spans="1:13" s="72" customFormat="1" ht="12.75">
      <c r="A312" s="71">
        <v>17</v>
      </c>
      <c r="B312" s="68" t="s">
        <v>66</v>
      </c>
      <c r="C312" s="92" t="s">
        <v>335</v>
      </c>
      <c r="D312" s="68" t="s">
        <v>65</v>
      </c>
      <c r="E312" s="91">
        <v>0.97</v>
      </c>
      <c r="F312" s="127">
        <v>5812.567</v>
      </c>
      <c r="G312" s="127">
        <v>4137.655</v>
      </c>
      <c r="H312" s="70">
        <f t="shared" si="24"/>
        <v>-0.28815358171355276</v>
      </c>
      <c r="I312" s="69">
        <v>41715.554</v>
      </c>
      <c r="J312" s="69">
        <v>18238.174</v>
      </c>
      <c r="K312" s="70">
        <f t="shared" si="25"/>
        <v>-0.5627967927742251</v>
      </c>
      <c r="L312" s="68">
        <v>17</v>
      </c>
      <c r="M312" s="86">
        <v>0.1375686991185753</v>
      </c>
    </row>
    <row r="313" spans="1:13" s="72" customFormat="1" ht="12.75">
      <c r="A313" s="71">
        <v>18</v>
      </c>
      <c r="B313" s="68" t="s">
        <v>93</v>
      </c>
      <c r="C313" s="93">
        <v>44071016</v>
      </c>
      <c r="D313" s="68" t="s">
        <v>94</v>
      </c>
      <c r="E313" s="91">
        <v>0.71</v>
      </c>
      <c r="F313" s="127">
        <v>43.698</v>
      </c>
      <c r="G313" s="127">
        <v>85.226</v>
      </c>
      <c r="H313" s="70">
        <f t="shared" si="24"/>
        <v>0.9503409767037393</v>
      </c>
      <c r="I313" s="69">
        <v>23388.391</v>
      </c>
      <c r="J313" s="69">
        <v>21441.185</v>
      </c>
      <c r="K313" s="70">
        <f t="shared" si="25"/>
        <v>-0.08325523547130705</v>
      </c>
      <c r="L313" s="68">
        <v>18</v>
      </c>
      <c r="M313" s="86">
        <v>0.9951265627531627</v>
      </c>
    </row>
    <row r="314" spans="1:35" s="73" customFormat="1" ht="12.75">
      <c r="A314" s="71">
        <v>19</v>
      </c>
      <c r="B314" s="68" t="s">
        <v>284</v>
      </c>
      <c r="C314" s="92" t="s">
        <v>341</v>
      </c>
      <c r="D314" s="68" t="s">
        <v>65</v>
      </c>
      <c r="E314" s="91">
        <v>0.69</v>
      </c>
      <c r="F314" s="127">
        <v>9478.43</v>
      </c>
      <c r="G314" s="127">
        <v>8435.199</v>
      </c>
      <c r="H314" s="70">
        <f t="shared" si="24"/>
        <v>-0.11006369198274395</v>
      </c>
      <c r="I314" s="69">
        <v>24715.764</v>
      </c>
      <c r="J314" s="69">
        <v>20534.982</v>
      </c>
      <c r="K314" s="70">
        <f t="shared" si="25"/>
        <v>-0.16915447161576713</v>
      </c>
      <c r="L314" s="68">
        <v>19</v>
      </c>
      <c r="M314" s="86">
        <v>0.5852167702098954</v>
      </c>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12.75">
      <c r="A315" s="71">
        <v>20</v>
      </c>
      <c r="B315" s="68" t="s">
        <v>295</v>
      </c>
      <c r="C315" s="93">
        <v>12119040</v>
      </c>
      <c r="D315" s="68" t="s">
        <v>65</v>
      </c>
      <c r="E315" s="91">
        <v>0.64</v>
      </c>
      <c r="F315" s="127">
        <v>4137.327</v>
      </c>
      <c r="G315" s="127">
        <v>3196.531</v>
      </c>
      <c r="H315" s="70">
        <f t="shared" si="24"/>
        <v>-0.2273922269136571</v>
      </c>
      <c r="I315" s="69">
        <v>17127.65</v>
      </c>
      <c r="J315" s="69">
        <v>13527.442</v>
      </c>
      <c r="K315" s="70">
        <f t="shared" si="25"/>
        <v>-0.210198597005427</v>
      </c>
      <c r="L315" s="68">
        <v>20</v>
      </c>
      <c r="M315" s="86">
        <v>0.8923130079246837</v>
      </c>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35" ht="12.75">
      <c r="M316" s="118"/>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2:35" s="73" customFormat="1" ht="12.75">
      <c r="B317" s="84" t="s">
        <v>180</v>
      </c>
      <c r="C317" s="84"/>
      <c r="D317" s="84"/>
      <c r="E317" s="119">
        <f>SUM(E296:E316)</f>
        <v>92.85000000000002</v>
      </c>
      <c r="F317" s="120"/>
      <c r="G317" s="85"/>
      <c r="H317" s="85"/>
      <c r="I317" s="85">
        <f>SUM(I296:I316)</f>
        <v>2940312.139999999</v>
      </c>
      <c r="J317" s="120">
        <f>SUM(J296:J316)</f>
        <v>2004055.113</v>
      </c>
      <c r="K317" s="121">
        <f>+(J317-I317)/I317</f>
        <v>-0.3184209643129928</v>
      </c>
      <c r="L317" s="85"/>
      <c r="M317" s="12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5:13" s="72" customFormat="1" ht="12.75">
      <c r="E318" s="123"/>
      <c r="F318" s="124"/>
      <c r="G318" s="117"/>
      <c r="H318" s="117"/>
      <c r="I318" s="117"/>
      <c r="J318" s="124"/>
      <c r="K318" s="117"/>
      <c r="L318" s="117"/>
      <c r="M318" s="118"/>
    </row>
    <row r="319" spans="2:13" s="72" customFormat="1" ht="21" customHeight="1">
      <c r="B319" s="177" t="s">
        <v>433</v>
      </c>
      <c r="C319" s="177"/>
      <c r="D319" s="177"/>
      <c r="E319" s="177"/>
      <c r="F319" s="177"/>
      <c r="G319" s="177"/>
      <c r="H319" s="177"/>
      <c r="I319" s="177"/>
      <c r="J319" s="177"/>
      <c r="K319" s="177"/>
      <c r="L319" s="177"/>
      <c r="M319" s="177"/>
    </row>
    <row r="320" spans="13:35" ht="12.75">
      <c r="M320" s="118"/>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2:35" s="98" customFormat="1" ht="15.75" customHeight="1">
      <c r="B321" s="175" t="s">
        <v>231</v>
      </c>
      <c r="C321" s="175"/>
      <c r="D321" s="175"/>
      <c r="E321" s="175"/>
      <c r="F321" s="175"/>
      <c r="G321" s="175"/>
      <c r="H321" s="175"/>
      <c r="I321" s="175"/>
      <c r="J321" s="175"/>
      <c r="K321" s="175"/>
      <c r="L321" s="175"/>
      <c r="M321" s="175"/>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2:35" s="98" customFormat="1" ht="15.75" customHeight="1">
      <c r="B322" s="172" t="s">
        <v>56</v>
      </c>
      <c r="C322" s="172"/>
      <c r="D322" s="172"/>
      <c r="E322" s="172"/>
      <c r="F322" s="172"/>
      <c r="G322" s="172"/>
      <c r="H322" s="172"/>
      <c r="I322" s="172"/>
      <c r="J322" s="172"/>
      <c r="K322" s="172"/>
      <c r="L322" s="172"/>
      <c r="M322" s="1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2:35" s="99" customFormat="1" ht="15.75" customHeight="1">
      <c r="B323" s="172" t="s">
        <v>47</v>
      </c>
      <c r="C323" s="172"/>
      <c r="D323" s="172"/>
      <c r="E323" s="172"/>
      <c r="F323" s="172"/>
      <c r="G323" s="172"/>
      <c r="H323" s="172"/>
      <c r="I323" s="172"/>
      <c r="J323" s="172"/>
      <c r="K323" s="172"/>
      <c r="L323" s="172"/>
      <c r="M323" s="1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2:35" s="99" customFormat="1" ht="15.75" customHeight="1">
      <c r="B324" s="100"/>
      <c r="C324" s="100"/>
      <c r="D324" s="100"/>
      <c r="E324" s="101"/>
      <c r="F324" s="100"/>
      <c r="G324" s="100"/>
      <c r="H324" s="100"/>
      <c r="I324" s="100"/>
      <c r="J324" s="100"/>
      <c r="K324" s="100"/>
      <c r="L324" s="100"/>
      <c r="M324" s="100"/>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2:13" s="72" customFormat="1" ht="30.75" customHeight="1">
      <c r="B325" s="102" t="s">
        <v>326</v>
      </c>
      <c r="C325" s="102" t="s">
        <v>281</v>
      </c>
      <c r="D325" s="102" t="s">
        <v>63</v>
      </c>
      <c r="E325" s="103" t="s">
        <v>178</v>
      </c>
      <c r="F325" s="173" t="s">
        <v>265</v>
      </c>
      <c r="G325" s="173"/>
      <c r="H325" s="173"/>
      <c r="I325" s="173" t="s">
        <v>266</v>
      </c>
      <c r="J325" s="173"/>
      <c r="K325" s="173"/>
      <c r="L325" s="173"/>
      <c r="M325" s="173"/>
    </row>
    <row r="326" spans="2:13" s="72" customFormat="1" ht="15.75" customHeight="1">
      <c r="B326" s="105"/>
      <c r="C326" s="105"/>
      <c r="D326" s="105"/>
      <c r="E326" s="106">
        <f>+E294</f>
        <v>2008</v>
      </c>
      <c r="F326" s="174" t="str">
        <f>+F294</f>
        <v>Enero-Agosto</v>
      </c>
      <c r="G326" s="174"/>
      <c r="H326" s="105" t="s">
        <v>179</v>
      </c>
      <c r="I326" s="174" t="str">
        <f>+F326</f>
        <v>Enero-Agosto</v>
      </c>
      <c r="J326" s="174"/>
      <c r="K326" s="105" t="s">
        <v>179</v>
      </c>
      <c r="L326" s="107"/>
      <c r="M326" s="108" t="s">
        <v>267</v>
      </c>
    </row>
    <row r="327" spans="2:13" s="72" customFormat="1" ht="15.75">
      <c r="B327" s="109"/>
      <c r="C327" s="109"/>
      <c r="D327" s="109"/>
      <c r="E327" s="110"/>
      <c r="F327" s="111">
        <f aca="true" t="shared" si="26" ref="F327:K327">+F295</f>
        <v>2008</v>
      </c>
      <c r="G327" s="111">
        <f t="shared" si="26"/>
        <v>2009</v>
      </c>
      <c r="H327" s="112" t="str">
        <f t="shared" si="26"/>
        <v>09/08</v>
      </c>
      <c r="I327" s="111">
        <f t="shared" si="26"/>
        <v>2008</v>
      </c>
      <c r="J327" s="111">
        <f t="shared" si="26"/>
        <v>2009</v>
      </c>
      <c r="K327" s="112" t="str">
        <f t="shared" si="26"/>
        <v>09/08</v>
      </c>
      <c r="L327" s="109"/>
      <c r="M327" s="125" t="str">
        <f>+M295</f>
        <v>ene-ago 09</v>
      </c>
    </row>
    <row r="328" spans="1:35" s="71" customFormat="1" ht="12.75">
      <c r="A328" s="71">
        <v>1</v>
      </c>
      <c r="B328" s="68" t="s">
        <v>136</v>
      </c>
      <c r="C328" s="93">
        <v>47032100</v>
      </c>
      <c r="D328" s="68" t="s">
        <v>65</v>
      </c>
      <c r="E328" s="91">
        <v>65.62</v>
      </c>
      <c r="F328" s="69">
        <v>291155.907</v>
      </c>
      <c r="G328" s="69">
        <v>307397.955</v>
      </c>
      <c r="H328" s="70">
        <f aca="true" t="shared" si="27" ref="H328:H347">+(G328-F328)/F328</f>
        <v>0.05578471056058639</v>
      </c>
      <c r="I328" s="69">
        <v>199027.266</v>
      </c>
      <c r="J328" s="69">
        <v>137517.284</v>
      </c>
      <c r="K328" s="70">
        <f aca="true" t="shared" si="28" ref="K328:K347">+(J328-I328)/I328</f>
        <v>-0.309053042008827</v>
      </c>
      <c r="L328" s="68">
        <v>1</v>
      </c>
      <c r="M328" s="86">
        <v>0.21071924858508087</v>
      </c>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s="71" customFormat="1" ht="12.75">
      <c r="A329" s="71">
        <v>2</v>
      </c>
      <c r="B329" s="68" t="s">
        <v>83</v>
      </c>
      <c r="C329" s="93">
        <v>44123910</v>
      </c>
      <c r="D329" s="68" t="s">
        <v>94</v>
      </c>
      <c r="E329" s="91">
        <v>6.5</v>
      </c>
      <c r="F329" s="69">
        <v>50.146</v>
      </c>
      <c r="G329" s="69">
        <v>39.14</v>
      </c>
      <c r="H329" s="70">
        <f t="shared" si="27"/>
        <v>-0.21947912096677702</v>
      </c>
      <c r="I329" s="69">
        <v>19331.68</v>
      </c>
      <c r="J329" s="69">
        <v>13078.099</v>
      </c>
      <c r="K329" s="70">
        <f t="shared" si="28"/>
        <v>-0.32348875007242</v>
      </c>
      <c r="L329" s="68">
        <v>2</v>
      </c>
      <c r="M329" s="86">
        <v>0.07199168430228473</v>
      </c>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s="71" customFormat="1" ht="12.75">
      <c r="A330" s="71">
        <v>3</v>
      </c>
      <c r="B330" s="68" t="s">
        <v>143</v>
      </c>
      <c r="C330" s="92" t="s">
        <v>357</v>
      </c>
      <c r="D330" s="68" t="s">
        <v>65</v>
      </c>
      <c r="E330" s="91">
        <v>6.19</v>
      </c>
      <c r="F330" s="69">
        <v>3400</v>
      </c>
      <c r="G330" s="69">
        <v>1400</v>
      </c>
      <c r="H330" s="70">
        <f t="shared" si="27"/>
        <v>-0.5882352941176471</v>
      </c>
      <c r="I330" s="69">
        <v>17511.581</v>
      </c>
      <c r="J330" s="69">
        <v>4475.229</v>
      </c>
      <c r="K330" s="70">
        <f t="shared" si="28"/>
        <v>-0.7444417497197997</v>
      </c>
      <c r="L330" s="68">
        <v>3</v>
      </c>
      <c r="M330" s="86">
        <v>0.12701333146015997</v>
      </c>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s="71" customFormat="1" ht="12.75">
      <c r="A331" s="71">
        <v>4</v>
      </c>
      <c r="B331" s="68" t="s">
        <v>73</v>
      </c>
      <c r="C331" s="92" t="s">
        <v>320</v>
      </c>
      <c r="D331" s="68" t="s">
        <v>65</v>
      </c>
      <c r="E331" s="91">
        <v>4.89</v>
      </c>
      <c r="F331" s="69">
        <v>17880.494</v>
      </c>
      <c r="G331" s="69">
        <v>20276.221</v>
      </c>
      <c r="H331" s="70">
        <f t="shared" si="27"/>
        <v>0.13398550397992376</v>
      </c>
      <c r="I331" s="69">
        <v>17828.48</v>
      </c>
      <c r="J331" s="69">
        <v>14371.163</v>
      </c>
      <c r="K331" s="70">
        <f t="shared" si="28"/>
        <v>-0.19392101850522306</v>
      </c>
      <c r="L331" s="68">
        <v>4</v>
      </c>
      <c r="M331" s="86">
        <v>0.0350626950033789</v>
      </c>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s="71" customFormat="1" ht="12.75">
      <c r="A332" s="71">
        <v>5</v>
      </c>
      <c r="B332" s="68" t="s">
        <v>66</v>
      </c>
      <c r="C332" s="92" t="s">
        <v>335</v>
      </c>
      <c r="D332" s="68" t="s">
        <v>65</v>
      </c>
      <c r="E332" s="91">
        <v>2.52</v>
      </c>
      <c r="F332" s="69">
        <v>1538.924</v>
      </c>
      <c r="G332" s="69">
        <v>2356.841</v>
      </c>
      <c r="H332" s="70">
        <f t="shared" si="27"/>
        <v>0.5314862852226621</v>
      </c>
      <c r="I332" s="69">
        <v>11820.832</v>
      </c>
      <c r="J332" s="69">
        <v>14335.29</v>
      </c>
      <c r="K332" s="70">
        <f t="shared" si="28"/>
        <v>0.2127141304436101</v>
      </c>
      <c r="L332" s="68">
        <v>5</v>
      </c>
      <c r="M332" s="86">
        <v>0.10812964043371456</v>
      </c>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s="71" customFormat="1" ht="12.75">
      <c r="A333" s="71">
        <v>6</v>
      </c>
      <c r="B333" s="68" t="s">
        <v>151</v>
      </c>
      <c r="C333" s="92" t="s">
        <v>358</v>
      </c>
      <c r="D333" s="68" t="s">
        <v>65</v>
      </c>
      <c r="E333" s="91">
        <v>1.6</v>
      </c>
      <c r="F333" s="69">
        <v>290.215</v>
      </c>
      <c r="G333" s="69">
        <v>297.916</v>
      </c>
      <c r="H333" s="70">
        <f t="shared" si="27"/>
        <v>0.026535499543442007</v>
      </c>
      <c r="I333" s="69">
        <v>3848.324</v>
      </c>
      <c r="J333" s="69">
        <v>2007.668</v>
      </c>
      <c r="K333" s="70">
        <f t="shared" si="28"/>
        <v>-0.478300683622273</v>
      </c>
      <c r="L333" s="68">
        <v>6</v>
      </c>
      <c r="M333" s="86">
        <v>0.21899528896832782</v>
      </c>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s="71" customFormat="1" ht="12.75">
      <c r="A334" s="71">
        <v>7</v>
      </c>
      <c r="B334" s="68" t="s">
        <v>146</v>
      </c>
      <c r="C334" s="93">
        <v>12149000</v>
      </c>
      <c r="D334" s="68" t="s">
        <v>65</v>
      </c>
      <c r="E334" s="91">
        <v>1.26</v>
      </c>
      <c r="F334" s="69">
        <v>6721.835</v>
      </c>
      <c r="G334" s="69">
        <v>7768.115</v>
      </c>
      <c r="H334" s="70">
        <f t="shared" si="27"/>
        <v>0.15565392485831617</v>
      </c>
      <c r="I334" s="69">
        <v>3835.07</v>
      </c>
      <c r="J334" s="69">
        <v>4189.639</v>
      </c>
      <c r="K334" s="70">
        <f t="shared" si="28"/>
        <v>0.09245437501792665</v>
      </c>
      <c r="L334" s="68">
        <v>7</v>
      </c>
      <c r="M334" s="86">
        <v>0.6371466933875659</v>
      </c>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s="71" customFormat="1" ht="12.75">
      <c r="A335" s="71">
        <v>8</v>
      </c>
      <c r="B335" s="68" t="s">
        <v>148</v>
      </c>
      <c r="C335" s="93">
        <v>11071000</v>
      </c>
      <c r="D335" s="68" t="s">
        <v>65</v>
      </c>
      <c r="E335" s="91">
        <v>1.22</v>
      </c>
      <c r="F335" s="69">
        <v>8308.56</v>
      </c>
      <c r="G335" s="69">
        <v>17</v>
      </c>
      <c r="H335" s="70">
        <f t="shared" si="27"/>
        <v>-0.9979539174056635</v>
      </c>
      <c r="I335" s="69">
        <v>5324.483</v>
      </c>
      <c r="J335" s="69">
        <v>14.754</v>
      </c>
      <c r="K335" s="70">
        <f t="shared" si="28"/>
        <v>-0.997229026743066</v>
      </c>
      <c r="L335" s="68">
        <v>8</v>
      </c>
      <c r="M335" s="86">
        <v>0.0007943014871053061</v>
      </c>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s="71" customFormat="1" ht="12.75">
      <c r="A336" s="71">
        <v>9</v>
      </c>
      <c r="B336" s="68" t="s">
        <v>142</v>
      </c>
      <c r="C336" s="92" t="s">
        <v>366</v>
      </c>
      <c r="D336" s="68" t="s">
        <v>65</v>
      </c>
      <c r="E336" s="91">
        <v>1.2</v>
      </c>
      <c r="F336" s="69">
        <v>905.835</v>
      </c>
      <c r="G336" s="69">
        <v>172.096</v>
      </c>
      <c r="H336" s="70">
        <f t="shared" si="27"/>
        <v>-0.8100139650157038</v>
      </c>
      <c r="I336" s="69">
        <v>4082.83</v>
      </c>
      <c r="J336" s="69">
        <v>672.482</v>
      </c>
      <c r="K336" s="70">
        <f t="shared" si="28"/>
        <v>-0.8352902276117301</v>
      </c>
      <c r="L336" s="68">
        <v>9</v>
      </c>
      <c r="M336" s="86">
        <v>0.03883920514088902</v>
      </c>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13" s="72" customFormat="1" ht="12.75">
      <c r="A337" s="71">
        <v>10</v>
      </c>
      <c r="B337" s="68" t="s">
        <v>141</v>
      </c>
      <c r="C337" s="93">
        <v>10040000</v>
      </c>
      <c r="D337" s="68" t="s">
        <v>65</v>
      </c>
      <c r="E337" s="91">
        <v>1.05</v>
      </c>
      <c r="F337" s="69">
        <v>2440.098</v>
      </c>
      <c r="G337" s="69">
        <v>14675.32</v>
      </c>
      <c r="H337" s="70">
        <f t="shared" si="27"/>
        <v>5.014233854541907</v>
      </c>
      <c r="I337" s="69">
        <v>1782.687</v>
      </c>
      <c r="J337" s="69">
        <v>4129.092</v>
      </c>
      <c r="K337" s="70">
        <f t="shared" si="28"/>
        <v>1.3162181583194357</v>
      </c>
      <c r="L337" s="68">
        <v>10</v>
      </c>
      <c r="M337" s="86">
        <v>0.9397347362508538</v>
      </c>
    </row>
    <row r="338" spans="1:13" s="72" customFormat="1" ht="12.75">
      <c r="A338" s="71">
        <v>11</v>
      </c>
      <c r="B338" s="68" t="s">
        <v>138</v>
      </c>
      <c r="C338" s="93">
        <v>47032900</v>
      </c>
      <c r="D338" s="68" t="s">
        <v>65</v>
      </c>
      <c r="E338" s="91">
        <v>0.53</v>
      </c>
      <c r="F338" s="69">
        <v>2261.806</v>
      </c>
      <c r="G338" s="69">
        <v>1997.5</v>
      </c>
      <c r="H338" s="70">
        <f t="shared" si="27"/>
        <v>-0.11685617599387393</v>
      </c>
      <c r="I338" s="69">
        <v>1564.05</v>
      </c>
      <c r="J338" s="69">
        <v>877.643</v>
      </c>
      <c r="K338" s="70">
        <f t="shared" si="28"/>
        <v>-0.43886512579521114</v>
      </c>
      <c r="L338" s="68">
        <v>11</v>
      </c>
      <c r="M338" s="86">
        <v>0.0017583587494983358</v>
      </c>
    </row>
    <row r="339" spans="1:13" s="72" customFormat="1" ht="12.75">
      <c r="A339" s="71">
        <v>12</v>
      </c>
      <c r="B339" s="68" t="s">
        <v>132</v>
      </c>
      <c r="C339" s="92" t="s">
        <v>359</v>
      </c>
      <c r="D339" s="68" t="s">
        <v>65</v>
      </c>
      <c r="E339" s="91">
        <v>0.47</v>
      </c>
      <c r="F339" s="69">
        <v>458.756</v>
      </c>
      <c r="G339" s="69">
        <v>882.219</v>
      </c>
      <c r="H339" s="70">
        <f t="shared" si="27"/>
        <v>0.9230680361673747</v>
      </c>
      <c r="I339" s="69">
        <v>1022.492</v>
      </c>
      <c r="J339" s="69">
        <v>1448.085</v>
      </c>
      <c r="K339" s="70">
        <f t="shared" si="28"/>
        <v>0.4162311294367096</v>
      </c>
      <c r="L339" s="68">
        <v>12</v>
      </c>
      <c r="M339" s="86">
        <v>0.05729370777532452</v>
      </c>
    </row>
    <row r="340" spans="1:13" s="72" customFormat="1" ht="12.75">
      <c r="A340" s="71">
        <v>13</v>
      </c>
      <c r="B340" s="68" t="s">
        <v>145</v>
      </c>
      <c r="C340" s="92">
        <v>41041100</v>
      </c>
      <c r="D340" s="68" t="s">
        <v>65</v>
      </c>
      <c r="E340" s="91">
        <v>0.46</v>
      </c>
      <c r="F340" s="69">
        <v>435.142</v>
      </c>
      <c r="G340" s="69">
        <v>1027.527</v>
      </c>
      <c r="H340" s="70">
        <f t="shared" si="27"/>
        <v>1.361360199658962</v>
      </c>
      <c r="I340" s="69">
        <v>1130.279</v>
      </c>
      <c r="J340" s="69">
        <v>1260.328</v>
      </c>
      <c r="K340" s="70">
        <f t="shared" si="28"/>
        <v>0.11505920219697967</v>
      </c>
      <c r="L340" s="68">
        <v>13</v>
      </c>
      <c r="M340" s="86">
        <v>0.4328444837337477</v>
      </c>
    </row>
    <row r="341" spans="1:13" s="72" customFormat="1" ht="12.75">
      <c r="A341" s="71">
        <v>14</v>
      </c>
      <c r="B341" s="68" t="s">
        <v>147</v>
      </c>
      <c r="C341" s="93">
        <v>12051000</v>
      </c>
      <c r="D341" s="68" t="s">
        <v>65</v>
      </c>
      <c r="E341" s="91">
        <v>0.43</v>
      </c>
      <c r="F341" s="69">
        <v>1042.901</v>
      </c>
      <c r="G341" s="69">
        <v>3845.88</v>
      </c>
      <c r="H341" s="70">
        <f t="shared" si="27"/>
        <v>2.6876750525697073</v>
      </c>
      <c r="I341" s="69">
        <v>1889.46</v>
      </c>
      <c r="J341" s="69">
        <v>11125.913</v>
      </c>
      <c r="K341" s="70">
        <f t="shared" si="28"/>
        <v>4.888408857557186</v>
      </c>
      <c r="L341" s="68">
        <v>14</v>
      </c>
      <c r="M341" s="86">
        <v>0.7442031499183083</v>
      </c>
    </row>
    <row r="342" spans="1:13" s="72" customFormat="1" ht="12.75">
      <c r="A342" s="71">
        <v>15</v>
      </c>
      <c r="B342" s="68" t="s">
        <v>97</v>
      </c>
      <c r="C342" s="93">
        <v>11041200</v>
      </c>
      <c r="D342" s="68" t="s">
        <v>65</v>
      </c>
      <c r="E342" s="91">
        <v>0.43</v>
      </c>
      <c r="F342" s="69">
        <v>2242.52</v>
      </c>
      <c r="G342" s="69">
        <v>732.795</v>
      </c>
      <c r="H342" s="70">
        <f t="shared" si="27"/>
        <v>-0.6732269946310401</v>
      </c>
      <c r="I342" s="69">
        <v>1719.688</v>
      </c>
      <c r="J342" s="69">
        <v>353.379</v>
      </c>
      <c r="K342" s="70">
        <f t="shared" si="28"/>
        <v>-0.7945098180600203</v>
      </c>
      <c r="L342" s="68">
        <v>15</v>
      </c>
      <c r="M342" s="86">
        <v>0.8250870315414914</v>
      </c>
    </row>
    <row r="343" spans="1:13" s="72" customFormat="1" ht="12.75">
      <c r="A343" s="71">
        <v>16</v>
      </c>
      <c r="B343" s="68" t="s">
        <v>95</v>
      </c>
      <c r="C343" s="93">
        <v>20098000</v>
      </c>
      <c r="D343" s="68" t="s">
        <v>65</v>
      </c>
      <c r="E343" s="91">
        <v>0.31</v>
      </c>
      <c r="F343" s="69">
        <v>25.908</v>
      </c>
      <c r="G343" s="69">
        <v>0</v>
      </c>
      <c r="H343" s="70">
        <f t="shared" si="27"/>
        <v>-1</v>
      </c>
      <c r="I343" s="69">
        <v>410.864</v>
      </c>
      <c r="J343" s="69">
        <v>0</v>
      </c>
      <c r="K343" s="70">
        <f t="shared" si="28"/>
        <v>-1</v>
      </c>
      <c r="L343" s="68">
        <v>16</v>
      </c>
      <c r="M343" s="86">
        <v>0</v>
      </c>
    </row>
    <row r="344" spans="1:13" s="72" customFormat="1" ht="12.75">
      <c r="A344" s="71">
        <v>17</v>
      </c>
      <c r="B344" s="68" t="s">
        <v>88</v>
      </c>
      <c r="C344" s="93">
        <v>44091090</v>
      </c>
      <c r="D344" s="68" t="s">
        <v>65</v>
      </c>
      <c r="E344" s="91">
        <v>0.29</v>
      </c>
      <c r="F344" s="69">
        <v>773.095</v>
      </c>
      <c r="G344" s="69">
        <v>334.689</v>
      </c>
      <c r="H344" s="70">
        <f t="shared" si="27"/>
        <v>-0.567079078250409</v>
      </c>
      <c r="I344" s="69">
        <v>914.398</v>
      </c>
      <c r="J344" s="69">
        <v>389.754</v>
      </c>
      <c r="K344" s="70">
        <f t="shared" si="28"/>
        <v>-0.5737589102338368</v>
      </c>
      <c r="L344" s="68">
        <v>17</v>
      </c>
      <c r="M344" s="86">
        <v>0.13015010101347402</v>
      </c>
    </row>
    <row r="345" spans="1:13" s="72" customFormat="1" ht="12.75">
      <c r="A345" s="71">
        <v>18</v>
      </c>
      <c r="B345" s="68" t="s">
        <v>149</v>
      </c>
      <c r="C345" s="92" t="s">
        <v>360</v>
      </c>
      <c r="D345" s="68" t="s">
        <v>65</v>
      </c>
      <c r="E345" s="91">
        <v>0.28</v>
      </c>
      <c r="F345" s="69">
        <v>82.07</v>
      </c>
      <c r="G345" s="69">
        <v>80.038</v>
      </c>
      <c r="H345" s="70">
        <f t="shared" si="27"/>
        <v>-0.024759351772876772</v>
      </c>
      <c r="I345" s="69">
        <v>935.801</v>
      </c>
      <c r="J345" s="69">
        <v>542.333</v>
      </c>
      <c r="K345" s="70">
        <f t="shared" si="28"/>
        <v>-0.4204611877952685</v>
      </c>
      <c r="L345" s="68">
        <v>18</v>
      </c>
      <c r="M345" s="86">
        <v>0.22421776616125996</v>
      </c>
    </row>
    <row r="346" spans="1:35" s="73" customFormat="1" ht="12.75">
      <c r="A346" s="71">
        <v>19</v>
      </c>
      <c r="B346" s="68" t="s">
        <v>140</v>
      </c>
      <c r="C346" s="93">
        <v>12092200</v>
      </c>
      <c r="D346" s="68" t="s">
        <v>65</v>
      </c>
      <c r="E346" s="91">
        <v>0.27</v>
      </c>
      <c r="F346" s="69">
        <v>263</v>
      </c>
      <c r="G346" s="69">
        <v>464.5</v>
      </c>
      <c r="H346" s="70">
        <f t="shared" si="27"/>
        <v>0.7661596958174905</v>
      </c>
      <c r="I346" s="69">
        <v>750.685</v>
      </c>
      <c r="J346" s="69">
        <v>1778.972</v>
      </c>
      <c r="K346" s="70">
        <f t="shared" si="28"/>
        <v>1.3697982509308166</v>
      </c>
      <c r="L346" s="68">
        <v>19</v>
      </c>
      <c r="M346" s="86">
        <v>0.5063829738783113</v>
      </c>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12.75">
      <c r="A347" s="71">
        <v>20</v>
      </c>
      <c r="B347" s="68" t="s">
        <v>144</v>
      </c>
      <c r="C347" s="92" t="s">
        <v>361</v>
      </c>
      <c r="D347" s="68" t="s">
        <v>65</v>
      </c>
      <c r="E347" s="91">
        <v>0.27</v>
      </c>
      <c r="F347" s="69">
        <v>153.274</v>
      </c>
      <c r="G347" s="69">
        <v>281.368</v>
      </c>
      <c r="H347" s="70">
        <f t="shared" si="27"/>
        <v>0.8357190391064367</v>
      </c>
      <c r="I347" s="69">
        <v>824.488</v>
      </c>
      <c r="J347" s="69">
        <v>1336.347</v>
      </c>
      <c r="K347" s="70">
        <f t="shared" si="28"/>
        <v>0.6208204364405545</v>
      </c>
      <c r="L347" s="68">
        <v>20</v>
      </c>
      <c r="M347" s="86">
        <v>0.20285825316997566</v>
      </c>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1:35" ht="12.75">
      <c r="K348" s="70"/>
      <c r="M348" s="118"/>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2:35" s="73" customFormat="1" ht="13.5" customHeight="1">
      <c r="B349" s="84" t="s">
        <v>180</v>
      </c>
      <c r="C349" s="84"/>
      <c r="D349" s="84"/>
      <c r="E349" s="119">
        <f>SUM(E328:E348)</f>
        <v>95.79</v>
      </c>
      <c r="F349" s="120"/>
      <c r="G349" s="85"/>
      <c r="H349" s="85"/>
      <c r="I349" s="85">
        <f>SUM(I328:I348)</f>
        <v>295555.4380000001</v>
      </c>
      <c r="J349" s="120">
        <f>SUM(J328:J348)</f>
        <v>213903.454</v>
      </c>
      <c r="K349" s="121">
        <f>+(J349-I349)/I349</f>
        <v>-0.27626622116152727</v>
      </c>
      <c r="L349" s="85"/>
      <c r="M349" s="12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5:13" s="72" customFormat="1" ht="12.75">
      <c r="E350" s="123"/>
      <c r="F350" s="124"/>
      <c r="G350" s="117"/>
      <c r="H350" s="117"/>
      <c r="I350" s="117"/>
      <c r="J350" s="124"/>
      <c r="K350" s="117"/>
      <c r="L350" s="117"/>
      <c r="M350" s="118"/>
    </row>
    <row r="351" spans="2:13" s="72" customFormat="1" ht="21" customHeight="1">
      <c r="B351" s="177" t="s">
        <v>433</v>
      </c>
      <c r="C351" s="177"/>
      <c r="D351" s="177"/>
      <c r="E351" s="177"/>
      <c r="F351" s="177"/>
      <c r="G351" s="177"/>
      <c r="H351" s="177"/>
      <c r="I351" s="177"/>
      <c r="J351" s="177"/>
      <c r="K351" s="177"/>
      <c r="L351" s="177"/>
      <c r="M351" s="177"/>
    </row>
    <row r="352" spans="13:35" ht="12.75">
      <c r="M352" s="118"/>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2:35" s="98" customFormat="1" ht="15.75" customHeight="1">
      <c r="B353" s="175" t="s">
        <v>62</v>
      </c>
      <c r="C353" s="175"/>
      <c r="D353" s="175"/>
      <c r="E353" s="175"/>
      <c r="F353" s="175"/>
      <c r="G353" s="175"/>
      <c r="H353" s="175"/>
      <c r="I353" s="175"/>
      <c r="J353" s="175"/>
      <c r="K353" s="175"/>
      <c r="L353" s="175"/>
      <c r="M353" s="175"/>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2:35" s="98" customFormat="1" ht="15.75" customHeight="1">
      <c r="B354" s="172" t="s">
        <v>56</v>
      </c>
      <c r="C354" s="172"/>
      <c r="D354" s="172"/>
      <c r="E354" s="172"/>
      <c r="F354" s="172"/>
      <c r="G354" s="172"/>
      <c r="H354" s="172"/>
      <c r="I354" s="172"/>
      <c r="J354" s="172"/>
      <c r="K354" s="172"/>
      <c r="L354" s="172"/>
      <c r="M354" s="1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2:35" s="99" customFormat="1" ht="15.75" customHeight="1">
      <c r="B355" s="172" t="s">
        <v>274</v>
      </c>
      <c r="C355" s="172"/>
      <c r="D355" s="172"/>
      <c r="E355" s="172"/>
      <c r="F355" s="172"/>
      <c r="G355" s="172"/>
      <c r="H355" s="172"/>
      <c r="I355" s="172"/>
      <c r="J355" s="172"/>
      <c r="K355" s="172"/>
      <c r="L355" s="172"/>
      <c r="M355" s="1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2:35" s="99" customFormat="1" ht="15.75" customHeight="1">
      <c r="B356" s="100"/>
      <c r="C356" s="100"/>
      <c r="D356" s="100"/>
      <c r="E356" s="101"/>
      <c r="F356" s="100"/>
      <c r="G356" s="100"/>
      <c r="H356" s="100"/>
      <c r="I356" s="100"/>
      <c r="J356" s="100"/>
      <c r="K356" s="100"/>
      <c r="L356" s="100"/>
      <c r="M356" s="100"/>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2:13" s="72" customFormat="1" ht="30.75" customHeight="1">
      <c r="B357" s="102" t="s">
        <v>393</v>
      </c>
      <c r="C357" s="102" t="s">
        <v>281</v>
      </c>
      <c r="D357" s="102" t="s">
        <v>63</v>
      </c>
      <c r="E357" s="104" t="s">
        <v>178</v>
      </c>
      <c r="F357" s="173" t="s">
        <v>265</v>
      </c>
      <c r="G357" s="173"/>
      <c r="H357" s="173"/>
      <c r="I357" s="173" t="s">
        <v>266</v>
      </c>
      <c r="J357" s="173"/>
      <c r="K357" s="173"/>
      <c r="L357" s="173"/>
      <c r="M357" s="173"/>
    </row>
    <row r="358" spans="2:13" s="72" customFormat="1" ht="15.75" customHeight="1">
      <c r="B358" s="105"/>
      <c r="C358" s="105"/>
      <c r="D358" s="105"/>
      <c r="E358" s="106">
        <f>+E326</f>
        <v>2008</v>
      </c>
      <c r="F358" s="174" t="str">
        <f>+F294</f>
        <v>Enero-Agosto</v>
      </c>
      <c r="G358" s="174"/>
      <c r="H358" s="105" t="s">
        <v>179</v>
      </c>
      <c r="I358" s="174" t="str">
        <f>+F358</f>
        <v>Enero-Agosto</v>
      </c>
      <c r="J358" s="174"/>
      <c r="K358" s="105" t="s">
        <v>179</v>
      </c>
      <c r="L358" s="107"/>
      <c r="M358" s="108" t="s">
        <v>267</v>
      </c>
    </row>
    <row r="359" spans="2:13" s="72" customFormat="1" ht="15.75">
      <c r="B359" s="109"/>
      <c r="C359" s="109"/>
      <c r="D359" s="109"/>
      <c r="E359" s="110"/>
      <c r="F359" s="111">
        <f aca="true" t="shared" si="29" ref="F359:K359">+F327</f>
        <v>2008</v>
      </c>
      <c r="G359" s="111">
        <f t="shared" si="29"/>
        <v>2009</v>
      </c>
      <c r="H359" s="112" t="str">
        <f t="shared" si="29"/>
        <v>09/08</v>
      </c>
      <c r="I359" s="111">
        <f t="shared" si="29"/>
        <v>2008</v>
      </c>
      <c r="J359" s="111">
        <f t="shared" si="29"/>
        <v>2009</v>
      </c>
      <c r="K359" s="112" t="str">
        <f t="shared" si="29"/>
        <v>09/08</v>
      </c>
      <c r="L359" s="109"/>
      <c r="M359" s="125" t="str">
        <f>+M295</f>
        <v>ene-ago 09</v>
      </c>
    </row>
    <row r="360" spans="1:35" s="71" customFormat="1" ht="12.75">
      <c r="A360" s="71">
        <v>1</v>
      </c>
      <c r="B360" s="68" t="s">
        <v>296</v>
      </c>
      <c r="C360" s="93">
        <v>44101200</v>
      </c>
      <c r="D360" s="68" t="s">
        <v>65</v>
      </c>
      <c r="E360" s="91">
        <v>55.17</v>
      </c>
      <c r="F360" s="69">
        <v>4367.979</v>
      </c>
      <c r="G360" s="69">
        <v>7538.707</v>
      </c>
      <c r="H360" s="70">
        <f>+(G360-F360)/F360</f>
        <v>0.7259027573163699</v>
      </c>
      <c r="I360" s="69">
        <v>1723.058</v>
      </c>
      <c r="J360" s="69">
        <v>2919.02</v>
      </c>
      <c r="K360" s="70">
        <f>+(J360-I360)/I360</f>
        <v>0.6940927119110326</v>
      </c>
      <c r="L360" s="68">
        <v>1</v>
      </c>
      <c r="M360" s="86">
        <v>0.9759589424676312</v>
      </c>
      <c r="N360" s="72"/>
      <c r="O360" s="72"/>
      <c r="P360" s="72"/>
      <c r="Q360" s="72"/>
      <c r="R360" s="72"/>
      <c r="S360" s="72"/>
      <c r="T360" s="72"/>
      <c r="U360" s="72"/>
      <c r="V360" s="72"/>
      <c r="W360" s="72"/>
      <c r="X360" s="72"/>
      <c r="Y360" s="72"/>
      <c r="Z360" s="72"/>
      <c r="AA360" s="72"/>
      <c r="AB360" s="72"/>
      <c r="AC360" s="72"/>
      <c r="AD360" s="72"/>
      <c r="AE360" s="72"/>
      <c r="AF360" s="72"/>
      <c r="AG360" s="72"/>
      <c r="AH360" s="72"/>
      <c r="AI360" s="72"/>
    </row>
    <row r="361" spans="1:35" s="71" customFormat="1" ht="12.75">
      <c r="A361" s="71">
        <v>2</v>
      </c>
      <c r="B361" s="68" t="s">
        <v>297</v>
      </c>
      <c r="C361" s="93">
        <v>44079910</v>
      </c>
      <c r="D361" s="68" t="s">
        <v>94</v>
      </c>
      <c r="E361" s="91">
        <v>16.91</v>
      </c>
      <c r="F361" s="69">
        <v>0.836</v>
      </c>
      <c r="G361" s="69">
        <v>0.335</v>
      </c>
      <c r="H361" s="70">
        <f>+(G361-F361)/F361</f>
        <v>-0.5992822966507176</v>
      </c>
      <c r="I361" s="69">
        <v>573.637</v>
      </c>
      <c r="J361" s="69">
        <v>276.223</v>
      </c>
      <c r="K361" s="70">
        <f>+(J361-I361)/I361</f>
        <v>-0.5184707402067857</v>
      </c>
      <c r="L361" s="68">
        <v>2</v>
      </c>
      <c r="M361" s="86">
        <v>0.5606892534035388</v>
      </c>
      <c r="N361" s="72"/>
      <c r="O361" s="72"/>
      <c r="P361" s="72"/>
      <c r="Q361" s="72"/>
      <c r="R361" s="72"/>
      <c r="S361" s="72"/>
      <c r="T361" s="72"/>
      <c r="U361" s="72"/>
      <c r="V361" s="72"/>
      <c r="W361" s="72"/>
      <c r="X361" s="72"/>
      <c r="Y361" s="72"/>
      <c r="Z361" s="72"/>
      <c r="AA361" s="72"/>
      <c r="AB361" s="72"/>
      <c r="AC361" s="72"/>
      <c r="AD361" s="72"/>
      <c r="AE361" s="72"/>
      <c r="AF361" s="72"/>
      <c r="AG361" s="72"/>
      <c r="AH361" s="72"/>
      <c r="AI361" s="72"/>
    </row>
    <row r="362" spans="1:35" s="71" customFormat="1" ht="12.75">
      <c r="A362" s="71">
        <v>3</v>
      </c>
      <c r="B362" s="68" t="s">
        <v>298</v>
      </c>
      <c r="C362" s="93">
        <v>44071090</v>
      </c>
      <c r="D362" s="68" t="s">
        <v>94</v>
      </c>
      <c r="E362" s="91">
        <v>9.97</v>
      </c>
      <c r="F362" s="69">
        <v>1.389</v>
      </c>
      <c r="G362" s="69">
        <v>0.832</v>
      </c>
      <c r="H362" s="70">
        <f>+(G362-F362)/F362</f>
        <v>-0.4010079193664507</v>
      </c>
      <c r="I362" s="69">
        <v>316.491</v>
      </c>
      <c r="J362" s="69">
        <v>190.247</v>
      </c>
      <c r="K362" s="70">
        <f>+(J362-I362)/I362</f>
        <v>-0.39888654021757325</v>
      </c>
      <c r="L362" s="68">
        <v>3</v>
      </c>
      <c r="M362" s="86">
        <v>0.2587940347884521</v>
      </c>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s="71" customFormat="1" ht="12.75">
      <c r="A363" s="71">
        <v>4</v>
      </c>
      <c r="B363" s="68" t="s">
        <v>152</v>
      </c>
      <c r="C363" s="93">
        <v>41015000</v>
      </c>
      <c r="D363" s="68" t="s">
        <v>65</v>
      </c>
      <c r="E363" s="91">
        <v>5.58</v>
      </c>
      <c r="F363" s="69">
        <v>49.756</v>
      </c>
      <c r="G363" s="69">
        <v>0</v>
      </c>
      <c r="H363" s="70"/>
      <c r="I363" s="69">
        <v>73.371</v>
      </c>
      <c r="J363" s="69">
        <v>0</v>
      </c>
      <c r="K363" s="70"/>
      <c r="L363" s="68">
        <v>4</v>
      </c>
      <c r="M363" s="86">
        <v>0</v>
      </c>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s="71" customFormat="1" ht="12.75">
      <c r="A364" s="71">
        <v>5</v>
      </c>
      <c r="B364" s="68" t="s">
        <v>153</v>
      </c>
      <c r="C364" s="92" t="s">
        <v>340</v>
      </c>
      <c r="D364" s="68" t="s">
        <v>63</v>
      </c>
      <c r="E364" s="91">
        <v>3.2</v>
      </c>
      <c r="F364" s="69">
        <v>0.132</v>
      </c>
      <c r="G364" s="69">
        <v>38.771</v>
      </c>
      <c r="H364" s="70">
        <f aca="true" t="shared" si="30" ref="H364:H378">+(G364-F364)/F364</f>
        <v>292.719696969697</v>
      </c>
      <c r="I364" s="69">
        <v>3.429</v>
      </c>
      <c r="J364" s="69">
        <v>173.105</v>
      </c>
      <c r="K364" s="70">
        <f aca="true" t="shared" si="31" ref="K364:K378">+(J364-I364)/I364</f>
        <v>49.48264800233304</v>
      </c>
      <c r="L364" s="68">
        <v>5</v>
      </c>
      <c r="M364" s="86">
        <v>0.013976494008528401</v>
      </c>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s="71" customFormat="1" ht="12.75">
      <c r="A365" s="71">
        <v>6</v>
      </c>
      <c r="B365" s="68" t="s">
        <v>66</v>
      </c>
      <c r="C365" s="92" t="s">
        <v>335</v>
      </c>
      <c r="D365" s="68" t="s">
        <v>65</v>
      </c>
      <c r="E365" s="91">
        <v>1.88</v>
      </c>
      <c r="F365" s="69">
        <v>11.432</v>
      </c>
      <c r="G365" s="69">
        <v>35.509</v>
      </c>
      <c r="H365" s="70">
        <f t="shared" si="30"/>
        <v>2.10610566829951</v>
      </c>
      <c r="I365" s="69">
        <v>83.643</v>
      </c>
      <c r="J365" s="69">
        <v>136.897</v>
      </c>
      <c r="K365" s="70">
        <f t="shared" si="31"/>
        <v>0.6366820893559532</v>
      </c>
      <c r="L365" s="68">
        <v>6</v>
      </c>
      <c r="M365" s="86">
        <v>0.0010326002045619044</v>
      </c>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s="71" customFormat="1" ht="12.75">
      <c r="A366" s="71">
        <v>7</v>
      </c>
      <c r="B366" s="68" t="s">
        <v>282</v>
      </c>
      <c r="C366" s="92" t="s">
        <v>362</v>
      </c>
      <c r="D366" s="68" t="s">
        <v>65</v>
      </c>
      <c r="E366" s="91">
        <v>1.5</v>
      </c>
      <c r="F366" s="69">
        <v>36.201</v>
      </c>
      <c r="G366" s="69">
        <v>0</v>
      </c>
      <c r="H366" s="70">
        <f t="shared" si="30"/>
        <v>-1</v>
      </c>
      <c r="I366" s="69">
        <v>71.646</v>
      </c>
      <c r="J366" s="69">
        <v>0</v>
      </c>
      <c r="K366" s="70">
        <f t="shared" si="31"/>
        <v>-1</v>
      </c>
      <c r="L366" s="68">
        <v>7</v>
      </c>
      <c r="M366" s="86">
        <v>0</v>
      </c>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s="71" customFormat="1" ht="12.75">
      <c r="A367" s="71">
        <v>8</v>
      </c>
      <c r="B367" s="68" t="s">
        <v>149</v>
      </c>
      <c r="C367" s="92" t="s">
        <v>360</v>
      </c>
      <c r="D367" s="68" t="s">
        <v>65</v>
      </c>
      <c r="E367" s="91">
        <v>1.29</v>
      </c>
      <c r="F367" s="69">
        <v>6.009</v>
      </c>
      <c r="G367" s="69">
        <v>0</v>
      </c>
      <c r="H367" s="70">
        <f t="shared" si="30"/>
        <v>-1</v>
      </c>
      <c r="I367" s="69">
        <v>61.7</v>
      </c>
      <c r="J367" s="69">
        <v>0</v>
      </c>
      <c r="K367" s="70">
        <f t="shared" si="31"/>
        <v>-1</v>
      </c>
      <c r="L367" s="68">
        <v>8</v>
      </c>
      <c r="M367" s="86">
        <v>0</v>
      </c>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s="71" customFormat="1" ht="12.75">
      <c r="A368" s="71">
        <v>9</v>
      </c>
      <c r="B368" s="68" t="s">
        <v>299</v>
      </c>
      <c r="C368" s="93">
        <v>44039919</v>
      </c>
      <c r="D368" s="68" t="s">
        <v>94</v>
      </c>
      <c r="E368" s="91">
        <v>1.01</v>
      </c>
      <c r="F368" s="69">
        <v>0</v>
      </c>
      <c r="G368" s="69">
        <v>0.097</v>
      </c>
      <c r="H368" s="70"/>
      <c r="I368" s="69">
        <v>0</v>
      </c>
      <c r="J368" s="69">
        <v>28.981</v>
      </c>
      <c r="K368" s="70"/>
      <c r="L368" s="68">
        <v>9</v>
      </c>
      <c r="M368" s="86">
        <v>0.12507606589356388</v>
      </c>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13" s="72" customFormat="1" ht="12.75">
      <c r="A369" s="71">
        <v>10</v>
      </c>
      <c r="B369" s="68" t="s">
        <v>300</v>
      </c>
      <c r="C369" s="92" t="s">
        <v>363</v>
      </c>
      <c r="D369" s="68" t="s">
        <v>65</v>
      </c>
      <c r="E369" s="91">
        <v>0.78</v>
      </c>
      <c r="F369" s="69">
        <v>1.454</v>
      </c>
      <c r="G369" s="69">
        <v>0.689</v>
      </c>
      <c r="H369" s="70">
        <f t="shared" si="30"/>
        <v>-0.5261348005502063</v>
      </c>
      <c r="I369" s="69">
        <v>17.703</v>
      </c>
      <c r="J369" s="69">
        <v>7.649</v>
      </c>
      <c r="K369" s="70">
        <f t="shared" si="31"/>
        <v>-0.567926340168333</v>
      </c>
      <c r="L369" s="68">
        <v>10</v>
      </c>
      <c r="M369" s="86">
        <v>0.019108407549432292</v>
      </c>
    </row>
    <row r="370" spans="1:13" s="72" customFormat="1" ht="12.75">
      <c r="A370" s="71">
        <v>11</v>
      </c>
      <c r="B370" s="68" t="s">
        <v>301</v>
      </c>
      <c r="C370" s="93">
        <v>44101900</v>
      </c>
      <c r="D370" s="68" t="s">
        <v>65</v>
      </c>
      <c r="E370" s="91">
        <v>0.73</v>
      </c>
      <c r="F370" s="127">
        <v>50.983</v>
      </c>
      <c r="G370" s="69">
        <v>49.89</v>
      </c>
      <c r="H370" s="70">
        <f t="shared" si="30"/>
        <v>-0.02143851872192685</v>
      </c>
      <c r="I370" s="69">
        <v>29.908</v>
      </c>
      <c r="J370" s="69">
        <v>37.255</v>
      </c>
      <c r="K370" s="70">
        <f t="shared" si="31"/>
        <v>0.24565333689982616</v>
      </c>
      <c r="L370" s="68">
        <v>11</v>
      </c>
      <c r="M370" s="86">
        <v>0.007086329005768354</v>
      </c>
    </row>
    <row r="371" spans="1:13" s="72" customFormat="1" ht="12.75">
      <c r="A371" s="71">
        <v>12</v>
      </c>
      <c r="B371" s="68" t="s">
        <v>166</v>
      </c>
      <c r="C371" s="92" t="s">
        <v>365</v>
      </c>
      <c r="D371" s="68" t="s">
        <v>65</v>
      </c>
      <c r="E371" s="91">
        <v>0.71</v>
      </c>
      <c r="F371" s="69">
        <v>20.616</v>
      </c>
      <c r="G371" s="69">
        <v>0</v>
      </c>
      <c r="H371" s="70">
        <f t="shared" si="30"/>
        <v>-1</v>
      </c>
      <c r="I371" s="69">
        <v>33.698</v>
      </c>
      <c r="J371" s="69">
        <v>0</v>
      </c>
      <c r="K371" s="70">
        <f t="shared" si="31"/>
        <v>-1</v>
      </c>
      <c r="L371" s="68">
        <v>12</v>
      </c>
      <c r="M371" s="86">
        <v>0</v>
      </c>
    </row>
    <row r="372" spans="1:13" s="72" customFormat="1" ht="12.75">
      <c r="A372" s="71">
        <v>13</v>
      </c>
      <c r="B372" s="68" t="s">
        <v>144</v>
      </c>
      <c r="C372" s="92" t="s">
        <v>361</v>
      </c>
      <c r="D372" s="68" t="s">
        <v>65</v>
      </c>
      <c r="E372" s="91">
        <v>0.44</v>
      </c>
      <c r="F372" s="69">
        <v>4.334</v>
      </c>
      <c r="G372" s="69">
        <v>0</v>
      </c>
      <c r="H372" s="70">
        <f t="shared" si="30"/>
        <v>-1</v>
      </c>
      <c r="I372" s="69">
        <v>21.262</v>
      </c>
      <c r="J372" s="69">
        <v>0</v>
      </c>
      <c r="K372" s="70">
        <f t="shared" si="31"/>
        <v>-1</v>
      </c>
      <c r="L372" s="68">
        <v>13</v>
      </c>
      <c r="M372" s="86">
        <v>0</v>
      </c>
    </row>
    <row r="373" spans="1:13" s="72" customFormat="1" ht="12.75">
      <c r="A373" s="71">
        <v>14</v>
      </c>
      <c r="B373" s="68" t="s">
        <v>302</v>
      </c>
      <c r="C373" s="93">
        <v>44079990</v>
      </c>
      <c r="D373" s="68" t="s">
        <v>94</v>
      </c>
      <c r="E373" s="91">
        <v>0.28</v>
      </c>
      <c r="F373" s="69">
        <v>0</v>
      </c>
      <c r="G373" s="69">
        <v>0.025</v>
      </c>
      <c r="H373" s="70"/>
      <c r="I373" s="69">
        <v>0</v>
      </c>
      <c r="J373" s="69">
        <v>6.447</v>
      </c>
      <c r="K373" s="70"/>
      <c r="L373" s="68">
        <v>14</v>
      </c>
      <c r="M373" s="86">
        <v>0.024535978109051327</v>
      </c>
    </row>
    <row r="374" spans="1:13" s="72" customFormat="1" ht="12.75">
      <c r="A374" s="71">
        <v>15</v>
      </c>
      <c r="B374" s="68" t="s">
        <v>303</v>
      </c>
      <c r="C374" s="93">
        <v>44129990</v>
      </c>
      <c r="D374" s="68" t="s">
        <v>65</v>
      </c>
      <c r="E374" s="91">
        <v>0.19</v>
      </c>
      <c r="F374" s="69">
        <v>13.91</v>
      </c>
      <c r="G374" s="69">
        <v>56.28</v>
      </c>
      <c r="H374" s="70">
        <f t="shared" si="30"/>
        <v>3.0460100647016537</v>
      </c>
      <c r="I374" s="69">
        <v>9.04</v>
      </c>
      <c r="J374" s="69">
        <v>41.174</v>
      </c>
      <c r="K374" s="70">
        <f t="shared" si="31"/>
        <v>3.5546460176991155</v>
      </c>
      <c r="L374" s="68">
        <v>15</v>
      </c>
      <c r="M374" s="86">
        <v>0.3993675919998448</v>
      </c>
    </row>
    <row r="375" spans="1:13" s="72" customFormat="1" ht="12.75">
      <c r="A375" s="71">
        <v>16</v>
      </c>
      <c r="B375" s="68" t="s">
        <v>129</v>
      </c>
      <c r="C375" s="93">
        <v>44071012</v>
      </c>
      <c r="D375" s="68" t="s">
        <v>94</v>
      </c>
      <c r="E375" s="91">
        <v>0.1</v>
      </c>
      <c r="F375" s="69">
        <v>0</v>
      </c>
      <c r="G375" s="69">
        <v>0</v>
      </c>
      <c r="H375" s="70"/>
      <c r="I375" s="69">
        <v>0</v>
      </c>
      <c r="J375" s="69">
        <v>0</v>
      </c>
      <c r="K375" s="70"/>
      <c r="L375" s="68">
        <v>16</v>
      </c>
      <c r="M375" s="86">
        <v>0</v>
      </c>
    </row>
    <row r="376" spans="1:13" s="72" customFormat="1" ht="12.75">
      <c r="A376" s="71">
        <v>17</v>
      </c>
      <c r="B376" s="68" t="s">
        <v>401</v>
      </c>
      <c r="C376" s="92">
        <v>15060000</v>
      </c>
      <c r="D376" s="68" t="s">
        <v>65</v>
      </c>
      <c r="E376" s="91">
        <v>0.1</v>
      </c>
      <c r="F376" s="69">
        <v>0</v>
      </c>
      <c r="G376" s="69">
        <v>0</v>
      </c>
      <c r="H376" s="70"/>
      <c r="I376" s="69">
        <v>0</v>
      </c>
      <c r="J376" s="69">
        <v>0</v>
      </c>
      <c r="K376" s="70"/>
      <c r="L376" s="68">
        <v>17</v>
      </c>
      <c r="M376" s="86">
        <v>0</v>
      </c>
    </row>
    <row r="377" spans="1:13" s="72" customFormat="1" ht="12.75">
      <c r="A377" s="71">
        <v>18</v>
      </c>
      <c r="B377" s="68" t="s">
        <v>304</v>
      </c>
      <c r="C377" s="92" t="s">
        <v>364</v>
      </c>
      <c r="D377" s="68" t="s">
        <v>65</v>
      </c>
      <c r="E377" s="91">
        <v>0.07</v>
      </c>
      <c r="F377" s="69">
        <v>0.924</v>
      </c>
      <c r="G377" s="69">
        <v>0</v>
      </c>
      <c r="H377" s="70">
        <f t="shared" si="30"/>
        <v>-1</v>
      </c>
      <c r="I377" s="69">
        <v>3.113</v>
      </c>
      <c r="J377" s="69">
        <v>0</v>
      </c>
      <c r="K377" s="70">
        <f t="shared" si="31"/>
        <v>-1</v>
      </c>
      <c r="L377" s="68">
        <v>18</v>
      </c>
      <c r="M377" s="86">
        <v>0</v>
      </c>
    </row>
    <row r="378" spans="1:35" s="73" customFormat="1" ht="12.75">
      <c r="A378" s="71">
        <v>19</v>
      </c>
      <c r="B378" s="68" t="s">
        <v>305</v>
      </c>
      <c r="C378" s="93">
        <v>44092000</v>
      </c>
      <c r="D378" s="68" t="s">
        <v>65</v>
      </c>
      <c r="E378" s="91">
        <v>0.06</v>
      </c>
      <c r="F378" s="69">
        <v>11.3</v>
      </c>
      <c r="G378" s="69">
        <v>0</v>
      </c>
      <c r="H378" s="70">
        <f t="shared" si="30"/>
        <v>-1</v>
      </c>
      <c r="I378" s="69">
        <v>2.976</v>
      </c>
      <c r="J378" s="69">
        <v>0</v>
      </c>
      <c r="K378" s="70">
        <f t="shared" si="31"/>
        <v>-1</v>
      </c>
      <c r="L378" s="68">
        <v>19</v>
      </c>
      <c r="M378" s="86">
        <v>0</v>
      </c>
      <c r="N378" s="72"/>
      <c r="O378" s="72"/>
      <c r="P378" s="72"/>
      <c r="Q378" s="72"/>
      <c r="R378" s="72"/>
      <c r="S378" s="72"/>
      <c r="T378" s="72"/>
      <c r="U378" s="72"/>
      <c r="V378" s="72"/>
      <c r="W378" s="72"/>
      <c r="X378" s="72"/>
      <c r="Y378" s="72"/>
      <c r="Z378" s="72"/>
      <c r="AA378" s="72"/>
      <c r="AB378" s="72"/>
      <c r="AC378" s="72"/>
      <c r="AD378" s="72"/>
      <c r="AE378" s="72"/>
      <c r="AF378" s="72"/>
      <c r="AG378" s="72"/>
      <c r="AH378" s="72"/>
      <c r="AI378" s="72"/>
    </row>
    <row r="379" spans="1:35" ht="12.75">
      <c r="A379" s="71"/>
      <c r="B379" s="68" t="s">
        <v>306</v>
      </c>
      <c r="C379" s="68">
        <v>33012900</v>
      </c>
      <c r="D379" s="68" t="s">
        <v>65</v>
      </c>
      <c r="E379" s="91">
        <v>0.02</v>
      </c>
      <c r="F379" s="69">
        <v>0</v>
      </c>
      <c r="G379" s="69">
        <v>0</v>
      </c>
      <c r="H379" s="70"/>
      <c r="I379" s="69">
        <v>0</v>
      </c>
      <c r="J379" s="69">
        <v>0</v>
      </c>
      <c r="K379" s="70"/>
      <c r="M379" s="86">
        <v>0</v>
      </c>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35" ht="12.75">
      <c r="M380" s="118"/>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2:35" s="73" customFormat="1" ht="12.75">
      <c r="B381" s="84" t="s">
        <v>180</v>
      </c>
      <c r="C381" s="84"/>
      <c r="D381" s="84"/>
      <c r="E381" s="119">
        <f>SUM(E360:E380)</f>
        <v>99.98999999999998</v>
      </c>
      <c r="F381" s="120"/>
      <c r="G381" s="85"/>
      <c r="H381" s="85"/>
      <c r="I381" s="85">
        <f>SUM(I360:I380)</f>
        <v>3024.6749999999997</v>
      </c>
      <c r="J381" s="120">
        <f>SUM(J360:J380)</f>
        <v>3816.998</v>
      </c>
      <c r="K381" s="121">
        <f>+(J381-I381)/I381</f>
        <v>0.2619531023994315</v>
      </c>
      <c r="L381" s="85"/>
      <c r="M381" s="122"/>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5:13" s="72" customFormat="1" ht="12.75">
      <c r="E382" s="123"/>
      <c r="F382" s="124"/>
      <c r="G382" s="117"/>
      <c r="H382" s="117"/>
      <c r="I382" s="117"/>
      <c r="J382" s="124"/>
      <c r="K382" s="117"/>
      <c r="L382" s="117"/>
      <c r="M382" s="118"/>
    </row>
    <row r="383" spans="2:13" s="72" customFormat="1" ht="21" customHeight="1">
      <c r="B383" s="177" t="s">
        <v>433</v>
      </c>
      <c r="C383" s="177"/>
      <c r="D383" s="177"/>
      <c r="E383" s="177"/>
      <c r="F383" s="177"/>
      <c r="G383" s="177"/>
      <c r="H383" s="177"/>
      <c r="I383" s="177"/>
      <c r="J383" s="177"/>
      <c r="K383" s="177"/>
      <c r="L383" s="177"/>
      <c r="M383" s="177"/>
    </row>
    <row r="384" spans="13:35" ht="12.75">
      <c r="M384" s="118"/>
      <c r="N384" s="72"/>
      <c r="O384" s="72"/>
      <c r="P384" s="72"/>
      <c r="Q384" s="72"/>
      <c r="R384" s="72"/>
      <c r="S384" s="72"/>
      <c r="T384" s="72"/>
      <c r="U384" s="72"/>
      <c r="V384" s="72"/>
      <c r="W384" s="72"/>
      <c r="X384" s="72"/>
      <c r="Y384" s="72"/>
      <c r="Z384" s="72"/>
      <c r="AA384" s="72"/>
      <c r="AB384" s="72"/>
      <c r="AC384" s="72"/>
      <c r="AD384" s="72"/>
      <c r="AE384" s="72"/>
      <c r="AF384" s="72"/>
      <c r="AG384" s="72"/>
      <c r="AH384" s="72"/>
      <c r="AI384" s="72"/>
    </row>
    <row r="385" spans="2:35" s="98" customFormat="1" ht="15.75" customHeight="1">
      <c r="B385" s="175" t="s">
        <v>257</v>
      </c>
      <c r="C385" s="175"/>
      <c r="D385" s="175"/>
      <c r="E385" s="175"/>
      <c r="F385" s="175"/>
      <c r="G385" s="175"/>
      <c r="H385" s="175"/>
      <c r="I385" s="175"/>
      <c r="J385" s="175"/>
      <c r="K385" s="175"/>
      <c r="L385" s="175"/>
      <c r="M385" s="175"/>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2:35" s="98" customFormat="1" ht="15.75" customHeight="1">
      <c r="B386" s="172" t="s">
        <v>56</v>
      </c>
      <c r="C386" s="172"/>
      <c r="D386" s="172"/>
      <c r="E386" s="172"/>
      <c r="F386" s="172"/>
      <c r="G386" s="172"/>
      <c r="H386" s="172"/>
      <c r="I386" s="172"/>
      <c r="J386" s="172"/>
      <c r="K386" s="172"/>
      <c r="L386" s="172"/>
      <c r="M386" s="172"/>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2:35" s="99" customFormat="1" ht="15.75" customHeight="1">
      <c r="B387" s="172" t="s">
        <v>49</v>
      </c>
      <c r="C387" s="172"/>
      <c r="D387" s="172"/>
      <c r="E387" s="172"/>
      <c r="F387" s="172"/>
      <c r="G387" s="172"/>
      <c r="H387" s="172"/>
      <c r="I387" s="172"/>
      <c r="J387" s="172"/>
      <c r="K387" s="172"/>
      <c r="L387" s="172"/>
      <c r="M387" s="1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2:35" s="99" customFormat="1" ht="15.75" customHeight="1">
      <c r="B388" s="100"/>
      <c r="C388" s="100"/>
      <c r="D388" s="100"/>
      <c r="E388" s="101"/>
      <c r="F388" s="100"/>
      <c r="G388" s="100"/>
      <c r="H388" s="100"/>
      <c r="I388" s="100"/>
      <c r="J388" s="100"/>
      <c r="K388" s="100"/>
      <c r="L388" s="100"/>
      <c r="M388" s="100"/>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2:13" s="72" customFormat="1" ht="30.75" customHeight="1">
      <c r="B389" s="102" t="s">
        <v>394</v>
      </c>
      <c r="C389" s="102" t="s">
        <v>281</v>
      </c>
      <c r="D389" s="102" t="s">
        <v>63</v>
      </c>
      <c r="E389" s="104" t="s">
        <v>178</v>
      </c>
      <c r="F389" s="173" t="s">
        <v>265</v>
      </c>
      <c r="G389" s="173"/>
      <c r="H389" s="173"/>
      <c r="I389" s="173" t="s">
        <v>266</v>
      </c>
      <c r="J389" s="173"/>
      <c r="K389" s="173"/>
      <c r="L389" s="173"/>
      <c r="M389" s="173"/>
    </row>
    <row r="390" spans="2:13" s="72" customFormat="1" ht="15.75" customHeight="1">
      <c r="B390" s="105"/>
      <c r="C390" s="105"/>
      <c r="D390" s="105"/>
      <c r="E390" s="106">
        <f>+E358</f>
        <v>2008</v>
      </c>
      <c r="F390" s="174" t="str">
        <f>+F326</f>
        <v>Enero-Agosto</v>
      </c>
      <c r="G390" s="174"/>
      <c r="H390" s="105" t="s">
        <v>179</v>
      </c>
      <c r="I390" s="174" t="str">
        <f>+F390</f>
        <v>Enero-Agosto</v>
      </c>
      <c r="J390" s="174"/>
      <c r="K390" s="105" t="s">
        <v>179</v>
      </c>
      <c r="L390" s="107"/>
      <c r="M390" s="108" t="s">
        <v>267</v>
      </c>
    </row>
    <row r="391" spans="2:13" s="72" customFormat="1" ht="15.75">
      <c r="B391" s="109"/>
      <c r="C391" s="109"/>
      <c r="D391" s="109"/>
      <c r="E391" s="110"/>
      <c r="F391" s="111">
        <f aca="true" t="shared" si="32" ref="F391:K391">+F359</f>
        <v>2008</v>
      </c>
      <c r="G391" s="111">
        <f t="shared" si="32"/>
        <v>2009</v>
      </c>
      <c r="H391" s="112" t="str">
        <f t="shared" si="32"/>
        <v>09/08</v>
      </c>
      <c r="I391" s="111">
        <f t="shared" si="32"/>
        <v>2008</v>
      </c>
      <c r="J391" s="111">
        <f t="shared" si="32"/>
        <v>2009</v>
      </c>
      <c r="K391" s="112" t="str">
        <f t="shared" si="32"/>
        <v>09/08</v>
      </c>
      <c r="L391" s="109"/>
      <c r="M391" s="125" t="str">
        <f>+M327</f>
        <v>ene-ago 09</v>
      </c>
    </row>
    <row r="392" spans="1:35" s="71" customFormat="1" ht="12.75">
      <c r="A392" s="71">
        <v>1</v>
      </c>
      <c r="B392" s="68" t="s">
        <v>112</v>
      </c>
      <c r="C392" s="93">
        <v>44012200</v>
      </c>
      <c r="D392" s="68" t="s">
        <v>65</v>
      </c>
      <c r="E392" s="91">
        <v>16.69</v>
      </c>
      <c r="F392" s="69">
        <v>641918.01</v>
      </c>
      <c r="G392" s="69">
        <v>906482.71</v>
      </c>
      <c r="H392" s="70">
        <f aca="true" t="shared" si="33" ref="H392:H411">+(G392-F392)/F392</f>
        <v>0.41214718371899234</v>
      </c>
      <c r="I392" s="69">
        <v>37797.317</v>
      </c>
      <c r="J392" s="69">
        <v>64338.624</v>
      </c>
      <c r="K392" s="70">
        <f aca="true" t="shared" si="34" ref="K392:K411">+(J392-I392)/I392</f>
        <v>0.7022008202328223</v>
      </c>
      <c r="L392" s="68">
        <v>1</v>
      </c>
      <c r="M392" s="86">
        <v>0.3382301616315811</v>
      </c>
      <c r="N392" s="72"/>
      <c r="O392" s="72"/>
      <c r="P392" s="72"/>
      <c r="Q392" s="72"/>
      <c r="R392" s="72"/>
      <c r="S392" s="72"/>
      <c r="T392" s="72"/>
      <c r="U392" s="72"/>
      <c r="V392" s="72"/>
      <c r="W392" s="72"/>
      <c r="X392" s="72"/>
      <c r="Y392" s="72"/>
      <c r="Z392" s="72"/>
      <c r="AA392" s="72"/>
      <c r="AB392" s="72"/>
      <c r="AC392" s="72"/>
      <c r="AD392" s="72"/>
      <c r="AE392" s="72"/>
      <c r="AF392" s="72"/>
      <c r="AG392" s="72"/>
      <c r="AH392" s="72"/>
      <c r="AI392" s="72"/>
    </row>
    <row r="393" spans="1:35" s="71" customFormat="1" ht="12.75">
      <c r="A393" s="71">
        <v>2</v>
      </c>
      <c r="B393" s="68" t="s">
        <v>142</v>
      </c>
      <c r="C393" s="92" t="s">
        <v>366</v>
      </c>
      <c r="D393" s="68" t="s">
        <v>65</v>
      </c>
      <c r="E393" s="91">
        <v>12.79</v>
      </c>
      <c r="F393" s="69">
        <v>7752.043</v>
      </c>
      <c r="G393" s="69">
        <v>5457.38</v>
      </c>
      <c r="H393" s="70">
        <f t="shared" si="33"/>
        <v>-0.29600751698616734</v>
      </c>
      <c r="I393" s="69">
        <v>36049.576</v>
      </c>
      <c r="J393" s="69">
        <v>15590.549</v>
      </c>
      <c r="K393" s="70">
        <f t="shared" si="34"/>
        <v>-0.5675247609014875</v>
      </c>
      <c r="L393" s="68">
        <v>2</v>
      </c>
      <c r="M393" s="86">
        <v>0.9004323251329882</v>
      </c>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s="71" customFormat="1" ht="12.75">
      <c r="A394" s="71">
        <v>3</v>
      </c>
      <c r="B394" s="68" t="s">
        <v>95</v>
      </c>
      <c r="C394" s="93">
        <v>20098000</v>
      </c>
      <c r="D394" s="68" t="s">
        <v>65</v>
      </c>
      <c r="E394" s="91">
        <v>12.01</v>
      </c>
      <c r="F394" s="69">
        <v>2142.493</v>
      </c>
      <c r="G394" s="69">
        <v>1918.243</v>
      </c>
      <c r="H394" s="70">
        <f t="shared" si="33"/>
        <v>-0.10466778654586037</v>
      </c>
      <c r="I394" s="69">
        <v>34132.265</v>
      </c>
      <c r="J394" s="69">
        <v>25183.065</v>
      </c>
      <c r="K394" s="70">
        <f t="shared" si="34"/>
        <v>-0.26219180004608544</v>
      </c>
      <c r="L394" s="68">
        <v>3</v>
      </c>
      <c r="M394" s="86">
        <v>0.5148891899290527</v>
      </c>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s="71" customFormat="1" ht="12.75">
      <c r="A395" s="71">
        <v>4</v>
      </c>
      <c r="B395" s="68" t="s">
        <v>143</v>
      </c>
      <c r="C395" s="92" t="s">
        <v>357</v>
      </c>
      <c r="D395" s="68" t="s">
        <v>65</v>
      </c>
      <c r="E395" s="91">
        <v>9.71</v>
      </c>
      <c r="F395" s="69">
        <v>5592.986</v>
      </c>
      <c r="G395" s="69">
        <v>8519.896</v>
      </c>
      <c r="H395" s="70">
        <f t="shared" si="33"/>
        <v>0.523317955739564</v>
      </c>
      <c r="I395" s="69">
        <v>27651.917</v>
      </c>
      <c r="J395" s="69">
        <v>29910.237</v>
      </c>
      <c r="K395" s="70">
        <f t="shared" si="34"/>
        <v>0.08166956381360466</v>
      </c>
      <c r="L395" s="68">
        <v>4</v>
      </c>
      <c r="M395" s="86">
        <v>0.8488948489860386</v>
      </c>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s="71" customFormat="1" ht="12.75">
      <c r="A396" s="71">
        <v>5</v>
      </c>
      <c r="B396" s="68" t="s">
        <v>153</v>
      </c>
      <c r="C396" s="92" t="s">
        <v>340</v>
      </c>
      <c r="D396" s="68" t="s">
        <v>63</v>
      </c>
      <c r="E396" s="91">
        <v>7.68</v>
      </c>
      <c r="F396" s="69">
        <v>2976.667</v>
      </c>
      <c r="G396" s="69">
        <v>3711.076</v>
      </c>
      <c r="H396" s="70">
        <f t="shared" si="33"/>
        <v>0.24672192085980735</v>
      </c>
      <c r="I396" s="69">
        <v>9555.692</v>
      </c>
      <c r="J396" s="69">
        <v>11266.395</v>
      </c>
      <c r="K396" s="70">
        <f t="shared" si="34"/>
        <v>0.17902450183618324</v>
      </c>
      <c r="L396" s="68">
        <v>5</v>
      </c>
      <c r="M396" s="86">
        <v>0.9096484920436403</v>
      </c>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s="71" customFormat="1" ht="12.75">
      <c r="A397" s="71">
        <v>6</v>
      </c>
      <c r="B397" s="68" t="s">
        <v>148</v>
      </c>
      <c r="C397" s="93">
        <v>11071000</v>
      </c>
      <c r="D397" s="68" t="s">
        <v>65</v>
      </c>
      <c r="E397" s="91">
        <v>5.74</v>
      </c>
      <c r="F397" s="69">
        <v>23681.61</v>
      </c>
      <c r="G397" s="69">
        <v>18994.92</v>
      </c>
      <c r="H397" s="70">
        <f t="shared" si="33"/>
        <v>-0.19790419654744767</v>
      </c>
      <c r="I397" s="69">
        <v>13960.537</v>
      </c>
      <c r="J397" s="69">
        <v>10869.946</v>
      </c>
      <c r="K397" s="70">
        <f t="shared" si="34"/>
        <v>-0.22138052425920293</v>
      </c>
      <c r="L397" s="68">
        <v>6</v>
      </c>
      <c r="M397" s="86">
        <v>0.5851982020166988</v>
      </c>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s="71" customFormat="1" ht="12.75">
      <c r="A398" s="71">
        <v>7</v>
      </c>
      <c r="B398" s="68" t="s">
        <v>155</v>
      </c>
      <c r="C398" s="93">
        <v>23099090</v>
      </c>
      <c r="D398" s="68" t="s">
        <v>65</v>
      </c>
      <c r="E398" s="91">
        <v>5.68</v>
      </c>
      <c r="F398" s="69">
        <v>8709.6</v>
      </c>
      <c r="G398" s="69">
        <v>6960.66</v>
      </c>
      <c r="H398" s="70">
        <f t="shared" si="33"/>
        <v>-0.20080600716450817</v>
      </c>
      <c r="I398" s="69">
        <v>11042.099</v>
      </c>
      <c r="J398" s="69">
        <v>8283.245</v>
      </c>
      <c r="K398" s="70">
        <f t="shared" si="34"/>
        <v>-0.24984869271684662</v>
      </c>
      <c r="L398" s="68">
        <v>7</v>
      </c>
      <c r="M398" s="86">
        <v>0.696708936182239</v>
      </c>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s="71" customFormat="1" ht="12.75">
      <c r="A399" s="71">
        <v>8</v>
      </c>
      <c r="B399" s="68" t="s">
        <v>66</v>
      </c>
      <c r="C399" s="92" t="s">
        <v>335</v>
      </c>
      <c r="D399" s="68" t="s">
        <v>65</v>
      </c>
      <c r="E399" s="91">
        <v>5.64</v>
      </c>
      <c r="F399" s="69">
        <v>2793.782</v>
      </c>
      <c r="G399" s="69">
        <v>3647.457</v>
      </c>
      <c r="H399" s="70">
        <f t="shared" si="33"/>
        <v>0.3055624955705204</v>
      </c>
      <c r="I399" s="69">
        <v>19255.873</v>
      </c>
      <c r="J399" s="69">
        <v>16908.341</v>
      </c>
      <c r="K399" s="70">
        <f t="shared" si="34"/>
        <v>-0.12191251988419322</v>
      </c>
      <c r="L399" s="68">
        <v>8</v>
      </c>
      <c r="M399" s="86">
        <v>0.12753790349972927</v>
      </c>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s="71" customFormat="1" ht="12.75">
      <c r="A400" s="71">
        <v>9</v>
      </c>
      <c r="B400" s="68" t="s">
        <v>392</v>
      </c>
      <c r="C400" s="92" t="s">
        <v>395</v>
      </c>
      <c r="D400" s="68" t="s">
        <v>65</v>
      </c>
      <c r="E400" s="91">
        <v>4.56</v>
      </c>
      <c r="F400" s="69">
        <v>1446</v>
      </c>
      <c r="G400" s="69">
        <v>25</v>
      </c>
      <c r="H400" s="70">
        <f t="shared" si="33"/>
        <v>-0.9827109266943291</v>
      </c>
      <c r="I400" s="69">
        <v>5846.985</v>
      </c>
      <c r="J400" s="69">
        <v>68</v>
      </c>
      <c r="K400" s="70">
        <f t="shared" si="34"/>
        <v>-0.9883700744913831</v>
      </c>
      <c r="L400" s="68">
        <v>9</v>
      </c>
      <c r="M400" s="86">
        <v>0.6996604588949481</v>
      </c>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13" s="72" customFormat="1" ht="12.75">
      <c r="A401" s="71">
        <v>10</v>
      </c>
      <c r="B401" s="68" t="s">
        <v>156</v>
      </c>
      <c r="C401" s="92" t="s">
        <v>367</v>
      </c>
      <c r="D401" s="68" t="s">
        <v>65</v>
      </c>
      <c r="E401" s="91">
        <v>1.96</v>
      </c>
      <c r="F401" s="69">
        <v>4927.3</v>
      </c>
      <c r="G401" s="69">
        <v>6762.38</v>
      </c>
      <c r="H401" s="70">
        <f t="shared" si="33"/>
        <v>0.37243114890507983</v>
      </c>
      <c r="I401" s="69">
        <v>5324.187</v>
      </c>
      <c r="J401" s="69">
        <v>2986.448</v>
      </c>
      <c r="K401" s="70">
        <f t="shared" si="34"/>
        <v>-0.43907905563797817</v>
      </c>
      <c r="L401" s="68">
        <v>10</v>
      </c>
      <c r="M401" s="86">
        <v>0.9972914208736577</v>
      </c>
    </row>
    <row r="402" spans="1:13" s="72" customFormat="1" ht="12.75">
      <c r="A402" s="71">
        <v>11</v>
      </c>
      <c r="B402" s="68" t="s">
        <v>154</v>
      </c>
      <c r="C402" s="93">
        <v>44129910</v>
      </c>
      <c r="D402" s="68" t="s">
        <v>65</v>
      </c>
      <c r="E402" s="91">
        <v>1.55</v>
      </c>
      <c r="F402" s="127">
        <v>3957.027</v>
      </c>
      <c r="G402" s="69">
        <v>2684.126</v>
      </c>
      <c r="H402" s="70">
        <f t="shared" si="33"/>
        <v>-0.32168115102575745</v>
      </c>
      <c r="I402" s="69">
        <v>3965.38</v>
      </c>
      <c r="J402" s="69">
        <v>3128.732</v>
      </c>
      <c r="K402" s="70">
        <f t="shared" si="34"/>
        <v>-0.21098810202300916</v>
      </c>
      <c r="L402" s="68">
        <v>11</v>
      </c>
      <c r="M402" s="86">
        <v>0.9356935925666847</v>
      </c>
    </row>
    <row r="403" spans="1:13" s="72" customFormat="1" ht="12.75">
      <c r="A403" s="71">
        <v>12</v>
      </c>
      <c r="B403" s="68" t="s">
        <v>150</v>
      </c>
      <c r="C403" s="92">
        <v>14049020</v>
      </c>
      <c r="D403" s="68" t="s">
        <v>65</v>
      </c>
      <c r="E403" s="91">
        <v>1.48</v>
      </c>
      <c r="F403" s="69">
        <v>1044.359</v>
      </c>
      <c r="G403" s="69">
        <v>935.017</v>
      </c>
      <c r="H403" s="70">
        <f t="shared" si="33"/>
        <v>-0.10469771410022786</v>
      </c>
      <c r="I403" s="69">
        <v>3857.744</v>
      </c>
      <c r="J403" s="69">
        <v>3296.931</v>
      </c>
      <c r="K403" s="70">
        <f t="shared" si="34"/>
        <v>-0.1453733062639719</v>
      </c>
      <c r="L403" s="68">
        <v>12</v>
      </c>
      <c r="M403" s="86">
        <v>0.6361808667060308</v>
      </c>
    </row>
    <row r="404" spans="1:13" s="72" customFormat="1" ht="12.75">
      <c r="A404" s="71">
        <v>13</v>
      </c>
      <c r="B404" s="68" t="s">
        <v>151</v>
      </c>
      <c r="C404" s="92" t="s">
        <v>358</v>
      </c>
      <c r="D404" s="68" t="s">
        <v>65</v>
      </c>
      <c r="E404" s="91">
        <v>1.29</v>
      </c>
      <c r="F404" s="69">
        <v>313.832</v>
      </c>
      <c r="G404" s="69">
        <v>247.182</v>
      </c>
      <c r="H404" s="70">
        <f t="shared" si="33"/>
        <v>-0.21237477376430705</v>
      </c>
      <c r="I404" s="69">
        <v>3311.644</v>
      </c>
      <c r="J404" s="69">
        <v>2357.499</v>
      </c>
      <c r="K404" s="70">
        <f t="shared" si="34"/>
        <v>-0.28811822768389356</v>
      </c>
      <c r="L404" s="68">
        <v>13</v>
      </c>
      <c r="M404" s="86">
        <v>0.2571546564210536</v>
      </c>
    </row>
    <row r="405" spans="1:13" s="72" customFormat="1" ht="12.75">
      <c r="A405" s="71">
        <v>14</v>
      </c>
      <c r="B405" s="68" t="s">
        <v>166</v>
      </c>
      <c r="C405" s="92" t="s">
        <v>365</v>
      </c>
      <c r="D405" s="68" t="s">
        <v>65</v>
      </c>
      <c r="E405" s="91">
        <v>0.89</v>
      </c>
      <c r="F405" s="69">
        <v>825.013</v>
      </c>
      <c r="G405" s="69">
        <v>592.119</v>
      </c>
      <c r="H405" s="70">
        <f t="shared" si="33"/>
        <v>-0.2822913093490648</v>
      </c>
      <c r="I405" s="69">
        <v>2474.194</v>
      </c>
      <c r="J405" s="69">
        <v>989.272</v>
      </c>
      <c r="K405" s="70">
        <f t="shared" si="34"/>
        <v>-0.6001639321734674</v>
      </c>
      <c r="L405" s="68">
        <v>14</v>
      </c>
      <c r="M405" s="86">
        <v>0.06161247007416376</v>
      </c>
    </row>
    <row r="406" spans="1:13" s="72" customFormat="1" ht="12.75">
      <c r="A406" s="71">
        <v>15</v>
      </c>
      <c r="B406" s="68" t="s">
        <v>123</v>
      </c>
      <c r="C406" s="92" t="s">
        <v>339</v>
      </c>
      <c r="D406" s="68" t="s">
        <v>65</v>
      </c>
      <c r="E406" s="91">
        <v>0.89</v>
      </c>
      <c r="F406" s="69">
        <v>1040.2</v>
      </c>
      <c r="G406" s="69">
        <v>1581.114</v>
      </c>
      <c r="H406" s="70">
        <f t="shared" si="33"/>
        <v>0.5200096135358585</v>
      </c>
      <c r="I406" s="69">
        <v>3077.059</v>
      </c>
      <c r="J406" s="69">
        <v>5736.759</v>
      </c>
      <c r="K406" s="70">
        <f t="shared" si="34"/>
        <v>0.8643643167063094</v>
      </c>
      <c r="L406" s="68">
        <v>15</v>
      </c>
      <c r="M406" s="86">
        <v>0.05113413902919849</v>
      </c>
    </row>
    <row r="407" spans="1:13" s="72" customFormat="1" ht="12.75">
      <c r="A407" s="71">
        <v>16</v>
      </c>
      <c r="B407" s="68" t="s">
        <v>157</v>
      </c>
      <c r="C407" s="92">
        <v>44071014</v>
      </c>
      <c r="D407" s="68" t="s">
        <v>94</v>
      </c>
      <c r="E407" s="91">
        <v>0.79</v>
      </c>
      <c r="F407" s="69">
        <v>8.54</v>
      </c>
      <c r="G407" s="69">
        <v>0</v>
      </c>
      <c r="H407" s="70">
        <f t="shared" si="33"/>
        <v>-1</v>
      </c>
      <c r="I407" s="69">
        <v>2965.378</v>
      </c>
      <c r="J407" s="69">
        <v>0</v>
      </c>
      <c r="K407" s="70">
        <f t="shared" si="34"/>
        <v>-1</v>
      </c>
      <c r="L407" s="68">
        <v>16</v>
      </c>
      <c r="M407" s="86">
        <v>0</v>
      </c>
    </row>
    <row r="408" spans="1:13" s="72" customFormat="1" ht="12.75">
      <c r="A408" s="71">
        <v>17</v>
      </c>
      <c r="B408" s="68" t="s">
        <v>149</v>
      </c>
      <c r="C408" s="92" t="s">
        <v>360</v>
      </c>
      <c r="D408" s="68" t="s">
        <v>65</v>
      </c>
      <c r="E408" s="91">
        <v>0.76</v>
      </c>
      <c r="F408" s="69">
        <v>191.075</v>
      </c>
      <c r="G408" s="69">
        <v>152.259</v>
      </c>
      <c r="H408" s="70">
        <f t="shared" si="33"/>
        <v>-0.20314536176893894</v>
      </c>
      <c r="I408" s="69">
        <v>2154.328</v>
      </c>
      <c r="J408" s="69">
        <v>1069.3</v>
      </c>
      <c r="K408" s="70">
        <f t="shared" si="34"/>
        <v>-0.5036503262270183</v>
      </c>
      <c r="L408" s="68">
        <v>17</v>
      </c>
      <c r="M408" s="86">
        <v>0.44208273764686135</v>
      </c>
    </row>
    <row r="409" spans="1:13" s="72" customFormat="1" ht="12.75">
      <c r="A409" s="71">
        <v>18</v>
      </c>
      <c r="B409" s="68" t="s">
        <v>158</v>
      </c>
      <c r="C409" s="92">
        <v>16025000</v>
      </c>
      <c r="D409" s="68" t="s">
        <v>65</v>
      </c>
      <c r="E409" s="91">
        <v>0.69</v>
      </c>
      <c r="F409" s="69">
        <v>389.988</v>
      </c>
      <c r="G409" s="69">
        <v>728.381</v>
      </c>
      <c r="H409" s="70">
        <f t="shared" si="33"/>
        <v>0.8677010574684348</v>
      </c>
      <c r="I409" s="69">
        <v>1246.243</v>
      </c>
      <c r="J409" s="69">
        <v>2765.022</v>
      </c>
      <c r="K409" s="70">
        <f t="shared" si="34"/>
        <v>1.2186860828907364</v>
      </c>
      <c r="L409" s="68">
        <v>18</v>
      </c>
      <c r="M409" s="86">
        <v>0.9772771613735071</v>
      </c>
    </row>
    <row r="410" spans="1:35" s="73" customFormat="1" ht="12.75">
      <c r="A410" s="71">
        <v>19</v>
      </c>
      <c r="B410" s="68" t="s">
        <v>307</v>
      </c>
      <c r="C410" s="92" t="s">
        <v>368</v>
      </c>
      <c r="D410" s="68" t="s">
        <v>65</v>
      </c>
      <c r="E410" s="91">
        <v>0.66</v>
      </c>
      <c r="F410" s="69">
        <v>808.313</v>
      </c>
      <c r="G410" s="69">
        <v>300.87</v>
      </c>
      <c r="H410" s="70">
        <f t="shared" si="33"/>
        <v>-0.6277803276700981</v>
      </c>
      <c r="I410" s="69">
        <v>1890.592</v>
      </c>
      <c r="J410" s="69">
        <v>771.682</v>
      </c>
      <c r="K410" s="70">
        <f t="shared" si="34"/>
        <v>-0.59183049542154</v>
      </c>
      <c r="L410" s="68">
        <v>19</v>
      </c>
      <c r="M410" s="86">
        <v>0.9999987041311005</v>
      </c>
      <c r="N410" s="72"/>
      <c r="O410" s="72"/>
      <c r="P410" s="72"/>
      <c r="Q410" s="72"/>
      <c r="R410" s="72"/>
      <c r="S410" s="72"/>
      <c r="T410" s="72"/>
      <c r="U410" s="72"/>
      <c r="V410" s="72"/>
      <c r="W410" s="72"/>
      <c r="X410" s="72"/>
      <c r="Y410" s="72"/>
      <c r="Z410" s="72"/>
      <c r="AA410" s="72"/>
      <c r="AB410" s="72"/>
      <c r="AC410" s="72"/>
      <c r="AD410" s="72"/>
      <c r="AE410" s="72"/>
      <c r="AF410" s="72"/>
      <c r="AG410" s="72"/>
      <c r="AH410" s="72"/>
      <c r="AI410" s="72"/>
    </row>
    <row r="411" spans="1:35" ht="12.75">
      <c r="A411" s="71">
        <v>20</v>
      </c>
      <c r="B411" s="68" t="s">
        <v>129</v>
      </c>
      <c r="C411" s="68">
        <v>44071012</v>
      </c>
      <c r="D411" s="68" t="s">
        <v>94</v>
      </c>
      <c r="E411" s="91">
        <v>0.62</v>
      </c>
      <c r="F411" s="69">
        <v>11.111</v>
      </c>
      <c r="G411" s="69">
        <v>3.061</v>
      </c>
      <c r="H411" s="70">
        <f t="shared" si="33"/>
        <v>-0.7245072450724508</v>
      </c>
      <c r="I411" s="69">
        <v>2154.042</v>
      </c>
      <c r="J411" s="69">
        <v>536.281</v>
      </c>
      <c r="K411" s="70">
        <f t="shared" si="34"/>
        <v>-0.7510350308861201</v>
      </c>
      <c r="M411" s="86">
        <v>0.0032542836215392924</v>
      </c>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35" ht="12.75">
      <c r="M412" s="118"/>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2:35" s="73" customFormat="1" ht="12.75">
      <c r="B413" s="84" t="s">
        <v>180</v>
      </c>
      <c r="C413" s="84"/>
      <c r="D413" s="84"/>
      <c r="E413" s="119">
        <f>SUM(E392:E412)</f>
        <v>92.08000000000003</v>
      </c>
      <c r="F413" s="120"/>
      <c r="G413" s="85"/>
      <c r="H413" s="85"/>
      <c r="I413" s="85">
        <f>SUM(I392:I412)</f>
        <v>227713.052</v>
      </c>
      <c r="J413" s="120">
        <f>SUM(J392:J412)</f>
        <v>206056.32799999998</v>
      </c>
      <c r="K413" s="121">
        <f>+(J413-I413)/I413</f>
        <v>-0.09510532580275644</v>
      </c>
      <c r="L413" s="85"/>
      <c r="M413" s="122"/>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5:13" s="72" customFormat="1" ht="12.75">
      <c r="E414" s="123"/>
      <c r="F414" s="124"/>
      <c r="G414" s="117"/>
      <c r="H414" s="117"/>
      <c r="I414" s="117"/>
      <c r="J414" s="124"/>
      <c r="K414" s="117"/>
      <c r="L414" s="117"/>
      <c r="M414" s="118"/>
    </row>
    <row r="415" spans="2:13" s="72" customFormat="1" ht="21" customHeight="1">
      <c r="B415" s="177" t="s">
        <v>433</v>
      </c>
      <c r="C415" s="177"/>
      <c r="D415" s="177"/>
      <c r="E415" s="177"/>
      <c r="F415" s="177"/>
      <c r="G415" s="177"/>
      <c r="H415" s="177"/>
      <c r="I415" s="177"/>
      <c r="J415" s="177"/>
      <c r="K415" s="177"/>
      <c r="L415" s="177"/>
      <c r="M415" s="177"/>
    </row>
    <row r="416" spans="13:35" ht="12.75">
      <c r="M416" s="118"/>
      <c r="N416" s="72"/>
      <c r="O416" s="72"/>
      <c r="P416" s="72"/>
      <c r="Q416" s="72"/>
      <c r="R416" s="72"/>
      <c r="S416" s="72"/>
      <c r="T416" s="72"/>
      <c r="U416" s="72"/>
      <c r="V416" s="72"/>
      <c r="W416" s="72"/>
      <c r="X416" s="72"/>
      <c r="Y416" s="72"/>
      <c r="Z416" s="72"/>
      <c r="AA416" s="72"/>
      <c r="AB416" s="72"/>
      <c r="AC416" s="72"/>
      <c r="AD416" s="72"/>
      <c r="AE416" s="72"/>
      <c r="AF416" s="72"/>
      <c r="AG416" s="72"/>
      <c r="AH416" s="72"/>
      <c r="AI416" s="72"/>
    </row>
    <row r="417" spans="2:35" s="98" customFormat="1" ht="15.75" customHeight="1">
      <c r="B417" s="175" t="s">
        <v>275</v>
      </c>
      <c r="C417" s="175"/>
      <c r="D417" s="175"/>
      <c r="E417" s="175"/>
      <c r="F417" s="175"/>
      <c r="G417" s="175"/>
      <c r="H417" s="175"/>
      <c r="I417" s="175"/>
      <c r="J417" s="175"/>
      <c r="K417" s="175"/>
      <c r="L417" s="175"/>
      <c r="M417" s="175"/>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2:35" s="98" customFormat="1" ht="15.75" customHeight="1">
      <c r="B418" s="172" t="s">
        <v>56</v>
      </c>
      <c r="C418" s="172"/>
      <c r="D418" s="172"/>
      <c r="E418" s="172"/>
      <c r="F418" s="172"/>
      <c r="G418" s="172"/>
      <c r="H418" s="172"/>
      <c r="I418" s="172"/>
      <c r="J418" s="172"/>
      <c r="K418" s="172"/>
      <c r="L418" s="172"/>
      <c r="M418" s="172"/>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2:35" s="99" customFormat="1" ht="15.75" customHeight="1">
      <c r="B419" s="172" t="s">
        <v>181</v>
      </c>
      <c r="C419" s="172"/>
      <c r="D419" s="172"/>
      <c r="E419" s="172"/>
      <c r="F419" s="172"/>
      <c r="G419" s="172"/>
      <c r="H419" s="172"/>
      <c r="I419" s="172"/>
      <c r="J419" s="172"/>
      <c r="K419" s="172"/>
      <c r="L419" s="172"/>
      <c r="M419" s="1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2:35" s="99" customFormat="1" ht="15.75" customHeight="1">
      <c r="B420" s="100"/>
      <c r="C420" s="100"/>
      <c r="D420" s="100"/>
      <c r="E420" s="101"/>
      <c r="F420" s="100"/>
      <c r="G420" s="100"/>
      <c r="H420" s="100"/>
      <c r="I420" s="100"/>
      <c r="J420" s="100"/>
      <c r="K420" s="100"/>
      <c r="L420" s="100"/>
      <c r="M420" s="100"/>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2:13" s="72" customFormat="1" ht="30.75" customHeight="1">
      <c r="B421" s="102" t="s">
        <v>393</v>
      </c>
      <c r="C421" s="102" t="s">
        <v>281</v>
      </c>
      <c r="D421" s="102" t="s">
        <v>63</v>
      </c>
      <c r="E421" s="104" t="s">
        <v>178</v>
      </c>
      <c r="F421" s="173" t="s">
        <v>265</v>
      </c>
      <c r="G421" s="173"/>
      <c r="H421" s="173"/>
      <c r="I421" s="173" t="s">
        <v>266</v>
      </c>
      <c r="J421" s="173"/>
      <c r="K421" s="173"/>
      <c r="L421" s="173"/>
      <c r="M421" s="173"/>
    </row>
    <row r="422" spans="2:13" s="72" customFormat="1" ht="15.75" customHeight="1">
      <c r="B422" s="105"/>
      <c r="C422" s="105"/>
      <c r="D422" s="105"/>
      <c r="E422" s="106">
        <f>+E390</f>
        <v>2008</v>
      </c>
      <c r="F422" s="174" t="str">
        <f>+F390</f>
        <v>Enero-Agosto</v>
      </c>
      <c r="G422" s="174"/>
      <c r="H422" s="105" t="s">
        <v>179</v>
      </c>
      <c r="I422" s="174" t="str">
        <f>+F422</f>
        <v>Enero-Agosto</v>
      </c>
      <c r="J422" s="174"/>
      <c r="K422" s="105" t="s">
        <v>179</v>
      </c>
      <c r="L422" s="107"/>
      <c r="M422" s="108" t="s">
        <v>267</v>
      </c>
    </row>
    <row r="423" spans="2:13" s="72" customFormat="1" ht="15.75">
      <c r="B423" s="109"/>
      <c r="C423" s="109"/>
      <c r="D423" s="109"/>
      <c r="E423" s="110"/>
      <c r="F423" s="111">
        <f aca="true" t="shared" si="35" ref="F423:K423">+F391</f>
        <v>2008</v>
      </c>
      <c r="G423" s="111">
        <f t="shared" si="35"/>
        <v>2009</v>
      </c>
      <c r="H423" s="112" t="str">
        <f t="shared" si="35"/>
        <v>09/08</v>
      </c>
      <c r="I423" s="111">
        <f t="shared" si="35"/>
        <v>2008</v>
      </c>
      <c r="J423" s="111">
        <f t="shared" si="35"/>
        <v>2009</v>
      </c>
      <c r="K423" s="112" t="str">
        <f t="shared" si="35"/>
        <v>09/08</v>
      </c>
      <c r="L423" s="109"/>
      <c r="M423" s="125" t="str">
        <f>+M391</f>
        <v>ene-ago 09</v>
      </c>
    </row>
    <row r="424" spans="1:35" s="71" customFormat="1" ht="12.75">
      <c r="A424" s="71">
        <v>1</v>
      </c>
      <c r="B424" s="68" t="s">
        <v>164</v>
      </c>
      <c r="C424" s="93">
        <v>51011100</v>
      </c>
      <c r="D424" s="68" t="s">
        <v>65</v>
      </c>
      <c r="E424" s="91">
        <v>31.26</v>
      </c>
      <c r="F424" s="69">
        <v>455.5</v>
      </c>
      <c r="G424" s="69">
        <v>423.571</v>
      </c>
      <c r="H424" s="70">
        <f>+(G424-F424)/F424</f>
        <v>-0.07009659714599335</v>
      </c>
      <c r="I424" s="69">
        <v>1019.961</v>
      </c>
      <c r="J424" s="69">
        <v>692.728</v>
      </c>
      <c r="K424" s="70">
        <f>+(J424-I424)/I424</f>
        <v>-0.32082893365530646</v>
      </c>
      <c r="L424" s="68">
        <v>1</v>
      </c>
      <c r="M424" s="86">
        <v>0.10711166747895272</v>
      </c>
      <c r="N424" s="72"/>
      <c r="O424" s="72"/>
      <c r="P424" s="72"/>
      <c r="Q424" s="72"/>
      <c r="R424" s="72"/>
      <c r="S424" s="72"/>
      <c r="T424" s="72"/>
      <c r="U424" s="72"/>
      <c r="V424" s="72"/>
      <c r="W424" s="72"/>
      <c r="X424" s="72"/>
      <c r="Y424" s="72"/>
      <c r="Z424" s="72"/>
      <c r="AA424" s="72"/>
      <c r="AB424" s="72"/>
      <c r="AC424" s="72"/>
      <c r="AD424" s="72"/>
      <c r="AE424" s="72"/>
      <c r="AF424" s="72"/>
      <c r="AG424" s="72"/>
      <c r="AH424" s="72"/>
      <c r="AI424" s="72"/>
    </row>
    <row r="425" spans="1:35" s="71" customFormat="1" ht="12.75">
      <c r="A425" s="71">
        <v>2</v>
      </c>
      <c r="B425" s="68" t="s">
        <v>163</v>
      </c>
      <c r="C425" s="93">
        <v>44079920</v>
      </c>
      <c r="D425" s="68" t="s">
        <v>94</v>
      </c>
      <c r="E425" s="91">
        <v>22.1</v>
      </c>
      <c r="F425" s="69">
        <v>26.232</v>
      </c>
      <c r="G425" s="69">
        <v>0.427</v>
      </c>
      <c r="H425" s="70">
        <f>+(G425-F425)/F425</f>
        <v>-0.9837221713937176</v>
      </c>
      <c r="I425" s="69">
        <v>560.397</v>
      </c>
      <c r="J425" s="69">
        <v>274.093</v>
      </c>
      <c r="K425" s="70">
        <f>+(J425-I425)/I425</f>
        <v>-0.5108949548266676</v>
      </c>
      <c r="L425" s="68">
        <v>2</v>
      </c>
      <c r="M425" s="86">
        <v>0.17957450042487064</v>
      </c>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s="71" customFormat="1" ht="12.75">
      <c r="A426" s="71">
        <v>3</v>
      </c>
      <c r="B426" s="68" t="s">
        <v>380</v>
      </c>
      <c r="C426" s="92" t="s">
        <v>386</v>
      </c>
      <c r="D426" s="68" t="s">
        <v>65</v>
      </c>
      <c r="E426" s="91">
        <v>13.52</v>
      </c>
      <c r="F426" s="69">
        <v>20.37</v>
      </c>
      <c r="G426" s="69">
        <v>45.318</v>
      </c>
      <c r="H426" s="70">
        <f aca="true" t="shared" si="36" ref="H426:H438">+(G426-F426)/F426</f>
        <v>1.224742268041237</v>
      </c>
      <c r="I426" s="69">
        <v>164.208</v>
      </c>
      <c r="J426" s="69">
        <v>236.287</v>
      </c>
      <c r="K426" s="70">
        <f aca="true" t="shared" si="37" ref="K426:K438">+(J426-I426)/I426</f>
        <v>0.43894938127253247</v>
      </c>
      <c r="L426" s="68">
        <v>3</v>
      </c>
      <c r="M426" s="86">
        <v>0.41934636579024426</v>
      </c>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s="71" customFormat="1" ht="12.75">
      <c r="A427" s="71">
        <v>4</v>
      </c>
      <c r="B427" s="68" t="s">
        <v>148</v>
      </c>
      <c r="C427" s="92">
        <v>11071000</v>
      </c>
      <c r="D427" s="68" t="s">
        <v>65</v>
      </c>
      <c r="E427" s="91">
        <v>8.71</v>
      </c>
      <c r="F427" s="69">
        <v>0</v>
      </c>
      <c r="G427" s="69">
        <v>0</v>
      </c>
      <c r="H427" s="70"/>
      <c r="I427" s="69">
        <v>0</v>
      </c>
      <c r="J427" s="69">
        <v>0</v>
      </c>
      <c r="K427" s="70"/>
      <c r="L427" s="68">
        <v>4</v>
      </c>
      <c r="M427" s="86">
        <v>0</v>
      </c>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s="71" customFormat="1" ht="12.75">
      <c r="A428" s="71">
        <v>5</v>
      </c>
      <c r="B428" s="68" t="s">
        <v>101</v>
      </c>
      <c r="C428" s="92" t="s">
        <v>346</v>
      </c>
      <c r="D428" s="68" t="s">
        <v>65</v>
      </c>
      <c r="E428" s="91">
        <v>6.08</v>
      </c>
      <c r="F428" s="69">
        <v>16.932</v>
      </c>
      <c r="G428" s="69">
        <v>13.857</v>
      </c>
      <c r="H428" s="70">
        <f t="shared" si="36"/>
        <v>-0.18160878809355063</v>
      </c>
      <c r="I428" s="69">
        <v>198.21</v>
      </c>
      <c r="J428" s="69">
        <v>86.834</v>
      </c>
      <c r="K428" s="70">
        <f t="shared" si="37"/>
        <v>-0.5619090863225872</v>
      </c>
      <c r="L428" s="68">
        <v>5</v>
      </c>
      <c r="M428" s="86">
        <v>0.006401157064759063</v>
      </c>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s="71" customFormat="1" ht="12.75">
      <c r="A429" s="71">
        <v>6</v>
      </c>
      <c r="B429" s="68" t="s">
        <v>161</v>
      </c>
      <c r="C429" s="92" t="s">
        <v>372</v>
      </c>
      <c r="D429" s="68" t="s">
        <v>65</v>
      </c>
      <c r="E429" s="91">
        <v>5.46</v>
      </c>
      <c r="F429" s="69">
        <v>0.499</v>
      </c>
      <c r="G429" s="69">
        <v>0.004</v>
      </c>
      <c r="H429" s="70">
        <f t="shared" si="36"/>
        <v>-0.9919839679358717</v>
      </c>
      <c r="I429" s="69">
        <v>134.762</v>
      </c>
      <c r="J429" s="69">
        <v>0.97</v>
      </c>
      <c r="K429" s="70">
        <f t="shared" si="37"/>
        <v>-0.99280212522818</v>
      </c>
      <c r="L429" s="68">
        <v>6</v>
      </c>
      <c r="M429" s="86">
        <v>0.005760710764808589</v>
      </c>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s="71" customFormat="1" ht="12.75">
      <c r="A430" s="71">
        <v>7</v>
      </c>
      <c r="B430" s="68" t="s">
        <v>98</v>
      </c>
      <c r="C430" s="92" t="s">
        <v>313</v>
      </c>
      <c r="D430" s="68" t="s">
        <v>65</v>
      </c>
      <c r="E430" s="91">
        <v>5.41</v>
      </c>
      <c r="F430" s="69">
        <v>37.17</v>
      </c>
      <c r="G430" s="69">
        <v>84.8</v>
      </c>
      <c r="H430" s="70">
        <f t="shared" si="36"/>
        <v>1.2814097390368575</v>
      </c>
      <c r="I430" s="69">
        <v>176.476</v>
      </c>
      <c r="J430" s="69">
        <v>482.46</v>
      </c>
      <c r="K430" s="70">
        <f t="shared" si="37"/>
        <v>1.733856161744373</v>
      </c>
      <c r="L430" s="68">
        <v>7</v>
      </c>
      <c r="M430" s="86">
        <v>0.009048509282195858</v>
      </c>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s="71" customFormat="1" ht="12.75">
      <c r="A431" s="71">
        <v>8</v>
      </c>
      <c r="B431" s="68" t="s">
        <v>66</v>
      </c>
      <c r="C431" s="92" t="s">
        <v>335</v>
      </c>
      <c r="D431" s="68" t="s">
        <v>65</v>
      </c>
      <c r="E431" s="91">
        <v>3.9</v>
      </c>
      <c r="F431" s="69">
        <v>11.25</v>
      </c>
      <c r="G431" s="69">
        <v>0</v>
      </c>
      <c r="H431" s="70">
        <f t="shared" si="36"/>
        <v>-1</v>
      </c>
      <c r="I431" s="69">
        <v>127.345</v>
      </c>
      <c r="J431" s="69">
        <v>0</v>
      </c>
      <c r="K431" s="70">
        <f t="shared" si="37"/>
        <v>-1</v>
      </c>
      <c r="L431" s="68">
        <v>8</v>
      </c>
      <c r="M431" s="86">
        <v>0</v>
      </c>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s="71" customFormat="1" ht="12.75">
      <c r="A432" s="71">
        <v>9</v>
      </c>
      <c r="B432" s="68" t="s">
        <v>150</v>
      </c>
      <c r="C432" s="92">
        <v>14049020</v>
      </c>
      <c r="D432" s="68" t="s">
        <v>65</v>
      </c>
      <c r="E432" s="91">
        <v>1.16</v>
      </c>
      <c r="F432" s="69">
        <v>16</v>
      </c>
      <c r="G432" s="69">
        <v>0</v>
      </c>
      <c r="H432" s="70">
        <f t="shared" si="36"/>
        <v>-1</v>
      </c>
      <c r="I432" s="69">
        <v>37.948</v>
      </c>
      <c r="J432" s="69">
        <v>0</v>
      </c>
      <c r="K432" s="70">
        <f t="shared" si="37"/>
        <v>-1</v>
      </c>
      <c r="L432" s="68">
        <v>9</v>
      </c>
      <c r="M432" s="86">
        <v>0</v>
      </c>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13" s="72" customFormat="1" ht="12.75">
      <c r="A433" s="71">
        <v>10</v>
      </c>
      <c r="B433" s="68" t="s">
        <v>308</v>
      </c>
      <c r="C433" s="92" t="s">
        <v>371</v>
      </c>
      <c r="D433" s="68" t="s">
        <v>65</v>
      </c>
      <c r="E433" s="91">
        <v>0.99</v>
      </c>
      <c r="F433" s="69">
        <v>2.834</v>
      </c>
      <c r="G433" s="69">
        <v>0.53</v>
      </c>
      <c r="H433" s="70">
        <f t="shared" si="36"/>
        <v>-0.8129851799576571</v>
      </c>
      <c r="I433" s="69">
        <v>29.247</v>
      </c>
      <c r="J433" s="69">
        <v>4.913</v>
      </c>
      <c r="K433" s="70">
        <f t="shared" si="37"/>
        <v>-0.8320169590043424</v>
      </c>
      <c r="L433" s="68">
        <v>10</v>
      </c>
      <c r="M433" s="86">
        <v>0.017374729017176686</v>
      </c>
    </row>
    <row r="434" spans="1:13" s="72" customFormat="1" ht="12.75">
      <c r="A434" s="71">
        <v>11</v>
      </c>
      <c r="B434" s="68" t="s">
        <v>165</v>
      </c>
      <c r="C434" s="93">
        <v>41039000</v>
      </c>
      <c r="D434" s="68" t="s">
        <v>65</v>
      </c>
      <c r="E434" s="91">
        <v>0.53</v>
      </c>
      <c r="F434" s="69">
        <v>0</v>
      </c>
      <c r="G434" s="69">
        <v>5.552</v>
      </c>
      <c r="H434" s="70"/>
      <c r="I434" s="69">
        <v>0</v>
      </c>
      <c r="J434" s="69">
        <v>54.543</v>
      </c>
      <c r="K434" s="70"/>
      <c r="L434" s="68">
        <v>11</v>
      </c>
      <c r="M434" s="86">
        <v>0.5972340844885357</v>
      </c>
    </row>
    <row r="435" spans="1:13" s="72" customFormat="1" ht="12.75">
      <c r="A435" s="71">
        <v>12</v>
      </c>
      <c r="B435" s="68" t="s">
        <v>309</v>
      </c>
      <c r="C435" s="92">
        <v>44089090</v>
      </c>
      <c r="D435" s="68" t="s">
        <v>65</v>
      </c>
      <c r="E435" s="91">
        <v>0.35</v>
      </c>
      <c r="F435" s="69">
        <v>0</v>
      </c>
      <c r="G435" s="69">
        <v>0</v>
      </c>
      <c r="H435" s="70"/>
      <c r="I435" s="69">
        <v>0</v>
      </c>
      <c r="J435" s="69">
        <v>0</v>
      </c>
      <c r="K435" s="70"/>
      <c r="L435" s="68">
        <v>12</v>
      </c>
      <c r="M435" s="86">
        <v>0</v>
      </c>
    </row>
    <row r="436" spans="1:13" s="72" customFormat="1" ht="12.75">
      <c r="A436" s="71">
        <v>13</v>
      </c>
      <c r="B436" s="68" t="s">
        <v>162</v>
      </c>
      <c r="C436" s="92" t="s">
        <v>370</v>
      </c>
      <c r="D436" s="68" t="s">
        <v>65</v>
      </c>
      <c r="E436" s="91">
        <v>0.34</v>
      </c>
      <c r="F436" s="69">
        <v>0.064</v>
      </c>
      <c r="G436" s="69">
        <v>0</v>
      </c>
      <c r="H436" s="70">
        <f t="shared" si="36"/>
        <v>-1</v>
      </c>
      <c r="I436" s="69">
        <v>7.885</v>
      </c>
      <c r="J436" s="69">
        <v>0</v>
      </c>
      <c r="K436" s="70">
        <f t="shared" si="37"/>
        <v>-1</v>
      </c>
      <c r="L436" s="68">
        <v>13</v>
      </c>
      <c r="M436" s="86">
        <v>0</v>
      </c>
    </row>
    <row r="437" spans="1:13" s="72" customFormat="1" ht="12.75">
      <c r="A437" s="71">
        <v>14</v>
      </c>
      <c r="B437" s="68" t="s">
        <v>310</v>
      </c>
      <c r="C437" s="92" t="s">
        <v>369</v>
      </c>
      <c r="D437" s="68" t="s">
        <v>65</v>
      </c>
      <c r="E437" s="91">
        <v>0.17</v>
      </c>
      <c r="F437" s="69">
        <v>21.028</v>
      </c>
      <c r="G437" s="69">
        <v>13.981</v>
      </c>
      <c r="H437" s="70">
        <f t="shared" si="36"/>
        <v>-0.3351245957770591</v>
      </c>
      <c r="I437" s="69">
        <v>5.531</v>
      </c>
      <c r="J437" s="69">
        <v>3.004</v>
      </c>
      <c r="K437" s="70">
        <f t="shared" si="37"/>
        <v>-0.4568794069788465</v>
      </c>
      <c r="L437" s="68">
        <v>14</v>
      </c>
      <c r="M437" s="86">
        <v>0.000911010029298495</v>
      </c>
    </row>
    <row r="438" spans="1:13" s="72" customFormat="1" ht="12.75">
      <c r="A438" s="71">
        <v>15</v>
      </c>
      <c r="B438" s="68" t="s">
        <v>311</v>
      </c>
      <c r="C438" s="93">
        <v>44219090</v>
      </c>
      <c r="D438" s="68" t="s">
        <v>65</v>
      </c>
      <c r="E438" s="91">
        <v>0.01</v>
      </c>
      <c r="F438" s="69">
        <v>0</v>
      </c>
      <c r="G438" s="69">
        <v>0</v>
      </c>
      <c r="H438" s="70"/>
      <c r="I438" s="69">
        <v>0</v>
      </c>
      <c r="J438" s="69">
        <v>0</v>
      </c>
      <c r="K438" s="70"/>
      <c r="L438" s="68"/>
      <c r="M438" s="86">
        <v>0</v>
      </c>
    </row>
    <row r="439" spans="8:35" ht="12.75">
      <c r="H439" s="70"/>
      <c r="M439" s="118"/>
      <c r="N439" s="72"/>
      <c r="O439" s="72"/>
      <c r="P439" s="72"/>
      <c r="Q439" s="72"/>
      <c r="R439" s="72"/>
      <c r="S439" s="72"/>
      <c r="T439" s="72"/>
      <c r="U439" s="72"/>
      <c r="V439" s="72"/>
      <c r="W439" s="72"/>
      <c r="X439" s="72"/>
      <c r="Y439" s="72"/>
      <c r="Z439" s="72"/>
      <c r="AA439" s="72"/>
      <c r="AB439" s="72"/>
      <c r="AC439" s="72"/>
      <c r="AD439" s="72"/>
      <c r="AE439" s="72"/>
      <c r="AF439" s="72"/>
      <c r="AG439" s="72"/>
      <c r="AH439" s="72"/>
      <c r="AI439" s="72"/>
    </row>
    <row r="440" spans="2:35" s="73" customFormat="1" ht="12.75">
      <c r="B440" s="84" t="s">
        <v>180</v>
      </c>
      <c r="C440" s="84"/>
      <c r="D440" s="84"/>
      <c r="E440" s="119">
        <f>SUM(E424:E439)</f>
        <v>99.99</v>
      </c>
      <c r="F440" s="120"/>
      <c r="G440" s="85"/>
      <c r="H440" s="85"/>
      <c r="I440" s="85">
        <f>SUM(I424:I439)</f>
        <v>2461.9700000000003</v>
      </c>
      <c r="J440" s="120">
        <f>SUM(J424:J439)</f>
        <v>1835.8319999999999</v>
      </c>
      <c r="K440" s="121">
        <f>+(J440-I440)/I440</f>
        <v>-0.25432397632790016</v>
      </c>
      <c r="L440" s="85"/>
      <c r="M440" s="122"/>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2:35" s="73" customFormat="1" ht="12.75">
      <c r="B441" s="35"/>
      <c r="C441" s="35"/>
      <c r="D441" s="35"/>
      <c r="E441" s="128"/>
      <c r="F441" s="129"/>
      <c r="G441" s="130"/>
      <c r="H441" s="130"/>
      <c r="I441" s="131"/>
      <c r="J441" s="129"/>
      <c r="K441" s="130"/>
      <c r="L441" s="130"/>
      <c r="M441" s="118"/>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2:13" s="72" customFormat="1" ht="21" customHeight="1">
      <c r="B442" s="177" t="s">
        <v>433</v>
      </c>
      <c r="C442" s="177"/>
      <c r="D442" s="177"/>
      <c r="E442" s="177"/>
      <c r="F442" s="177"/>
      <c r="G442" s="177"/>
      <c r="H442" s="177"/>
      <c r="I442" s="177"/>
      <c r="J442" s="177"/>
      <c r="K442" s="177"/>
      <c r="L442" s="177"/>
      <c r="M442" s="177"/>
    </row>
    <row r="443" spans="13:35" ht="12.75">
      <c r="M443" s="118"/>
      <c r="N443" s="72"/>
      <c r="O443" s="72"/>
      <c r="P443" s="72"/>
      <c r="Q443" s="72"/>
      <c r="R443" s="72"/>
      <c r="S443" s="72"/>
      <c r="T443" s="72"/>
      <c r="U443" s="72"/>
      <c r="V443" s="72"/>
      <c r="W443" s="72"/>
      <c r="X443" s="72"/>
      <c r="Y443" s="72"/>
      <c r="Z443" s="72"/>
      <c r="AA443" s="72"/>
      <c r="AB443" s="72"/>
      <c r="AC443" s="72"/>
      <c r="AD443" s="72"/>
      <c r="AE443" s="72"/>
      <c r="AF443" s="72"/>
      <c r="AG443" s="72"/>
      <c r="AH443" s="72"/>
      <c r="AI443" s="72"/>
    </row>
    <row r="444" spans="2:35" s="98" customFormat="1" ht="15.75" customHeight="1">
      <c r="B444" s="175" t="s">
        <v>276</v>
      </c>
      <c r="C444" s="175"/>
      <c r="D444" s="175"/>
      <c r="E444" s="175"/>
      <c r="F444" s="175"/>
      <c r="G444" s="175"/>
      <c r="H444" s="175"/>
      <c r="I444" s="175"/>
      <c r="J444" s="175"/>
      <c r="K444" s="175"/>
      <c r="L444" s="175"/>
      <c r="M444" s="175"/>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2:35" s="98" customFormat="1" ht="15.75" customHeight="1">
      <c r="B445" s="172" t="s">
        <v>56</v>
      </c>
      <c r="C445" s="172"/>
      <c r="D445" s="172"/>
      <c r="E445" s="172"/>
      <c r="F445" s="172"/>
      <c r="G445" s="172"/>
      <c r="H445" s="172"/>
      <c r="I445" s="172"/>
      <c r="J445" s="172"/>
      <c r="K445" s="172"/>
      <c r="L445" s="172"/>
      <c r="M445" s="172"/>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2:35" s="99" customFormat="1" ht="15.75" customHeight="1">
      <c r="B446" s="172" t="s">
        <v>51</v>
      </c>
      <c r="C446" s="172"/>
      <c r="D446" s="172"/>
      <c r="E446" s="172"/>
      <c r="F446" s="172"/>
      <c r="G446" s="172"/>
      <c r="H446" s="172"/>
      <c r="I446" s="172"/>
      <c r="J446" s="172"/>
      <c r="K446" s="172"/>
      <c r="L446" s="172"/>
      <c r="M446" s="1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2:35" s="99" customFormat="1" ht="15.75" customHeight="1">
      <c r="B447" s="100"/>
      <c r="C447" s="100"/>
      <c r="D447" s="100"/>
      <c r="E447" s="101"/>
      <c r="F447" s="100"/>
      <c r="G447" s="100"/>
      <c r="H447" s="100"/>
      <c r="I447" s="100"/>
      <c r="J447" s="100"/>
      <c r="K447" s="100"/>
      <c r="L447" s="100"/>
      <c r="M447" s="100"/>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2:13" s="72" customFormat="1" ht="30.75" customHeight="1">
      <c r="B448" s="102" t="s">
        <v>388</v>
      </c>
      <c r="C448" s="102" t="s">
        <v>281</v>
      </c>
      <c r="D448" s="102" t="s">
        <v>63</v>
      </c>
      <c r="E448" s="104" t="s">
        <v>178</v>
      </c>
      <c r="F448" s="173" t="s">
        <v>265</v>
      </c>
      <c r="G448" s="173"/>
      <c r="H448" s="173"/>
      <c r="I448" s="173" t="s">
        <v>266</v>
      </c>
      <c r="J448" s="173"/>
      <c r="K448" s="173"/>
      <c r="L448" s="173"/>
      <c r="M448" s="173"/>
    </row>
    <row r="449" spans="2:13" s="72" customFormat="1" ht="15.75" customHeight="1">
      <c r="B449" s="105"/>
      <c r="C449" s="105"/>
      <c r="D449" s="105"/>
      <c r="E449" s="106">
        <f>+E422</f>
        <v>2008</v>
      </c>
      <c r="F449" s="174" t="str">
        <f>+F422</f>
        <v>Enero-Agosto</v>
      </c>
      <c r="G449" s="174"/>
      <c r="H449" s="105" t="s">
        <v>179</v>
      </c>
      <c r="I449" s="174" t="str">
        <f>+F449</f>
        <v>Enero-Agosto</v>
      </c>
      <c r="J449" s="174"/>
      <c r="K449" s="105" t="s">
        <v>179</v>
      </c>
      <c r="L449" s="107"/>
      <c r="M449" s="108" t="s">
        <v>267</v>
      </c>
    </row>
    <row r="450" spans="2:13" s="72" customFormat="1" ht="15.75">
      <c r="B450" s="109"/>
      <c r="C450" s="109"/>
      <c r="D450" s="109"/>
      <c r="E450" s="110"/>
      <c r="F450" s="111">
        <f aca="true" t="shared" si="38" ref="F450:K450">+F423</f>
        <v>2008</v>
      </c>
      <c r="G450" s="111">
        <f t="shared" si="38"/>
        <v>2009</v>
      </c>
      <c r="H450" s="112" t="str">
        <f t="shared" si="38"/>
        <v>09/08</v>
      </c>
      <c r="I450" s="111">
        <f t="shared" si="38"/>
        <v>2008</v>
      </c>
      <c r="J450" s="111">
        <f t="shared" si="38"/>
        <v>2009</v>
      </c>
      <c r="K450" s="112" t="str">
        <f t="shared" si="38"/>
        <v>09/08</v>
      </c>
      <c r="L450" s="109"/>
      <c r="M450" s="125" t="str">
        <f>+M423</f>
        <v>ene-ago 09</v>
      </c>
    </row>
    <row r="451" spans="1:35" s="71" customFormat="1" ht="12.75">
      <c r="A451" s="71">
        <v>1</v>
      </c>
      <c r="B451" s="68" t="s">
        <v>159</v>
      </c>
      <c r="C451" s="92" t="s">
        <v>374</v>
      </c>
      <c r="D451" s="68" t="s">
        <v>65</v>
      </c>
      <c r="E451" s="91">
        <v>30.52</v>
      </c>
      <c r="F451" s="69">
        <v>2600.443</v>
      </c>
      <c r="G451" s="69">
        <v>3664.364</v>
      </c>
      <c r="H451" s="70">
        <f aca="true" t="shared" si="39" ref="H451:H470">+(G451-F451)/F451</f>
        <v>0.4091306750426753</v>
      </c>
      <c r="I451" s="69">
        <v>14031.163</v>
      </c>
      <c r="J451" s="69">
        <v>16512.272</v>
      </c>
      <c r="K451" s="70">
        <f aca="true" t="shared" si="40" ref="K451:K470">+(J451-I451)/I451</f>
        <v>0.17682846389853787</v>
      </c>
      <c r="L451" s="68"/>
      <c r="M451" s="86">
        <v>0.925645467593216</v>
      </c>
      <c r="N451" s="72"/>
      <c r="O451" s="72"/>
      <c r="P451" s="72"/>
      <c r="Q451" s="72"/>
      <c r="R451" s="72"/>
      <c r="S451" s="72"/>
      <c r="T451" s="72"/>
      <c r="U451" s="72"/>
      <c r="V451" s="72"/>
      <c r="W451" s="72"/>
      <c r="X451" s="72"/>
      <c r="Y451" s="72"/>
      <c r="Z451" s="72"/>
      <c r="AA451" s="72"/>
      <c r="AB451" s="72"/>
      <c r="AC451" s="72"/>
      <c r="AD451" s="72"/>
      <c r="AE451" s="72"/>
      <c r="AF451" s="72"/>
      <c r="AG451" s="72"/>
      <c r="AH451" s="72"/>
      <c r="AI451" s="72"/>
    </row>
    <row r="452" spans="1:35" s="71" customFormat="1" ht="12.75">
      <c r="A452" s="71">
        <v>2</v>
      </c>
      <c r="B452" s="68" t="s">
        <v>167</v>
      </c>
      <c r="C452" s="93">
        <v>51052910</v>
      </c>
      <c r="D452" s="68" t="s">
        <v>65</v>
      </c>
      <c r="E452" s="91">
        <v>19.77</v>
      </c>
      <c r="F452" s="69">
        <v>1950.137</v>
      </c>
      <c r="G452" s="69">
        <v>1324.834</v>
      </c>
      <c r="H452" s="70">
        <f t="shared" si="39"/>
        <v>-0.32064567771392466</v>
      </c>
      <c r="I452" s="69">
        <v>8081.457</v>
      </c>
      <c r="J452" s="69">
        <v>3980.538</v>
      </c>
      <c r="K452" s="70">
        <f t="shared" si="40"/>
        <v>-0.5074479762745752</v>
      </c>
      <c r="L452" s="68"/>
      <c r="M452" s="86">
        <v>0.8014205373100431</v>
      </c>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s="71" customFormat="1" ht="12.75">
      <c r="A453" s="71">
        <v>3</v>
      </c>
      <c r="B453" s="68" t="s">
        <v>164</v>
      </c>
      <c r="C453" s="93">
        <v>51011100</v>
      </c>
      <c r="D453" s="68" t="s">
        <v>65</v>
      </c>
      <c r="E453" s="91">
        <v>12.51</v>
      </c>
      <c r="F453" s="69">
        <v>2236.205</v>
      </c>
      <c r="G453" s="69">
        <v>2756.383</v>
      </c>
      <c r="H453" s="70">
        <f t="shared" si="39"/>
        <v>0.23261641933543656</v>
      </c>
      <c r="I453" s="69">
        <v>6280.558</v>
      </c>
      <c r="J453" s="69">
        <v>5463.174</v>
      </c>
      <c r="K453" s="70">
        <f t="shared" si="40"/>
        <v>-0.1301451240478951</v>
      </c>
      <c r="L453" s="68"/>
      <c r="M453" s="86">
        <v>0.8447322424785197</v>
      </c>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s="71" customFormat="1" ht="12.75">
      <c r="A454" s="71">
        <v>4</v>
      </c>
      <c r="B454" s="68" t="s">
        <v>163</v>
      </c>
      <c r="C454" s="93">
        <v>44079920</v>
      </c>
      <c r="D454" s="68" t="s">
        <v>94</v>
      </c>
      <c r="E454" s="91">
        <v>8.94</v>
      </c>
      <c r="F454" s="69">
        <v>20.626</v>
      </c>
      <c r="G454" s="69">
        <v>1.738</v>
      </c>
      <c r="H454" s="70">
        <f t="shared" si="39"/>
        <v>-0.9157374187918161</v>
      </c>
      <c r="I454" s="69">
        <v>3298.355</v>
      </c>
      <c r="J454" s="69">
        <v>1106.798</v>
      </c>
      <c r="K454" s="70">
        <f t="shared" si="40"/>
        <v>-0.6644393947892206</v>
      </c>
      <c r="L454" s="68"/>
      <c r="M454" s="86">
        <v>0.7251286896098986</v>
      </c>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s="71" customFormat="1" ht="12.75">
      <c r="A455" s="71">
        <v>5</v>
      </c>
      <c r="B455" s="68" t="s">
        <v>160</v>
      </c>
      <c r="C455" s="92" t="s">
        <v>375</v>
      </c>
      <c r="D455" s="68" t="s">
        <v>65</v>
      </c>
      <c r="E455" s="91">
        <v>7.71</v>
      </c>
      <c r="F455" s="69">
        <v>506.525</v>
      </c>
      <c r="G455" s="69">
        <v>618.239</v>
      </c>
      <c r="H455" s="70">
        <f t="shared" si="39"/>
        <v>0.22054982478653584</v>
      </c>
      <c r="I455" s="69">
        <v>3349.416</v>
      </c>
      <c r="J455" s="69">
        <v>3310.901</v>
      </c>
      <c r="K455" s="70">
        <f t="shared" si="40"/>
        <v>-0.011499019530569008</v>
      </c>
      <c r="L455" s="68"/>
      <c r="M455" s="86">
        <v>0.9237793666551156</v>
      </c>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s="71" customFormat="1" ht="12.75">
      <c r="A456" s="71">
        <v>6</v>
      </c>
      <c r="B456" s="68" t="s">
        <v>378</v>
      </c>
      <c r="C456" s="92" t="s">
        <v>385</v>
      </c>
      <c r="D456" s="68" t="s">
        <v>65</v>
      </c>
      <c r="E456" s="91">
        <v>4.57</v>
      </c>
      <c r="F456" s="69">
        <v>545.37</v>
      </c>
      <c r="G456" s="69">
        <v>561.011</v>
      </c>
      <c r="H456" s="70">
        <f t="shared" si="39"/>
        <v>0.02867961200652761</v>
      </c>
      <c r="I456" s="69">
        <v>2366.818</v>
      </c>
      <c r="J456" s="69">
        <v>2159.247</v>
      </c>
      <c r="K456" s="70">
        <f t="shared" si="40"/>
        <v>-0.08770044845019784</v>
      </c>
      <c r="L456" s="68"/>
      <c r="M456" s="86">
        <v>0.9579894903848201</v>
      </c>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s="71" customFormat="1" ht="12.75">
      <c r="A457" s="71">
        <v>7</v>
      </c>
      <c r="B457" s="68" t="s">
        <v>379</v>
      </c>
      <c r="C457" s="93">
        <v>41021000</v>
      </c>
      <c r="D457" s="68" t="s">
        <v>65</v>
      </c>
      <c r="E457" s="91">
        <v>3.64</v>
      </c>
      <c r="F457" s="69">
        <v>1360.809</v>
      </c>
      <c r="G457" s="69">
        <v>1144.781</v>
      </c>
      <c r="H457" s="70">
        <f t="shared" si="39"/>
        <v>-0.15874968493006736</v>
      </c>
      <c r="I457" s="69">
        <v>1797.739</v>
      </c>
      <c r="J457" s="69">
        <v>1071.052</v>
      </c>
      <c r="K457" s="70">
        <f t="shared" si="40"/>
        <v>-0.4042227486859884</v>
      </c>
      <c r="L457" s="68"/>
      <c r="M457" s="86">
        <v>1</v>
      </c>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s="71" customFormat="1" ht="12.75">
      <c r="A458" s="71">
        <v>8</v>
      </c>
      <c r="B458" s="68" t="s">
        <v>166</v>
      </c>
      <c r="C458" s="92" t="s">
        <v>365</v>
      </c>
      <c r="D458" s="68" t="s">
        <v>65</v>
      </c>
      <c r="E458" s="91">
        <v>2.4</v>
      </c>
      <c r="F458" s="69">
        <v>308.461</v>
      </c>
      <c r="G458" s="69">
        <v>385.241</v>
      </c>
      <c r="H458" s="70">
        <f t="shared" si="39"/>
        <v>0.24891315271622658</v>
      </c>
      <c r="I458" s="69">
        <v>1241.798</v>
      </c>
      <c r="J458" s="69">
        <v>1211.878</v>
      </c>
      <c r="K458" s="70">
        <f t="shared" si="40"/>
        <v>-0.024094095819126842</v>
      </c>
      <c r="L458" s="68"/>
      <c r="M458" s="86">
        <v>0.07547650899705785</v>
      </c>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s="71" customFormat="1" ht="12.75">
      <c r="A459" s="71">
        <v>9</v>
      </c>
      <c r="B459" s="68" t="s">
        <v>172</v>
      </c>
      <c r="C459" s="93">
        <v>22030000</v>
      </c>
      <c r="D459" s="68" t="s">
        <v>90</v>
      </c>
      <c r="E459" s="91">
        <v>1.45</v>
      </c>
      <c r="F459" s="69">
        <v>492.911</v>
      </c>
      <c r="G459" s="69">
        <v>267.824</v>
      </c>
      <c r="H459" s="70">
        <f t="shared" si="39"/>
        <v>-0.4566483604545242</v>
      </c>
      <c r="I459" s="69">
        <v>503.573</v>
      </c>
      <c r="J459" s="69">
        <v>307.98</v>
      </c>
      <c r="K459" s="70">
        <f t="shared" si="40"/>
        <v>-0.38841041914479124</v>
      </c>
      <c r="L459" s="68"/>
      <c r="M459" s="86">
        <v>0.15153155209874988</v>
      </c>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s="71" customFormat="1" ht="12.75">
      <c r="A460" s="71">
        <v>10</v>
      </c>
      <c r="B460" s="68" t="s">
        <v>168</v>
      </c>
      <c r="C460" s="93">
        <v>15050000</v>
      </c>
      <c r="D460" s="68" t="s">
        <v>65</v>
      </c>
      <c r="E460" s="91">
        <v>1.19</v>
      </c>
      <c r="F460" s="69">
        <v>166.942</v>
      </c>
      <c r="G460" s="69">
        <v>140.705</v>
      </c>
      <c r="H460" s="70">
        <f t="shared" si="39"/>
        <v>-0.1571623677684465</v>
      </c>
      <c r="I460" s="69">
        <v>328.93</v>
      </c>
      <c r="J460" s="69">
        <v>434.548</v>
      </c>
      <c r="K460" s="70">
        <f t="shared" si="40"/>
        <v>0.32109567385157933</v>
      </c>
      <c r="L460" s="68"/>
      <c r="M460" s="86">
        <v>0.997669682686546</v>
      </c>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s="71" customFormat="1" ht="12.75">
      <c r="A461" s="71">
        <v>11</v>
      </c>
      <c r="B461" s="68" t="s">
        <v>380</v>
      </c>
      <c r="C461" s="92" t="s">
        <v>386</v>
      </c>
      <c r="D461" s="68" t="s">
        <v>65</v>
      </c>
      <c r="E461" s="91">
        <v>0.96</v>
      </c>
      <c r="F461" s="69">
        <v>44.414</v>
      </c>
      <c r="G461" s="69">
        <v>48.251</v>
      </c>
      <c r="H461" s="70">
        <f t="shared" si="39"/>
        <v>0.08639167829963516</v>
      </c>
      <c r="I461" s="69">
        <v>351.121</v>
      </c>
      <c r="J461" s="69">
        <v>327.177</v>
      </c>
      <c r="K461" s="70">
        <f t="shared" si="40"/>
        <v>-0.06819301608277477</v>
      </c>
      <c r="L461" s="68"/>
      <c r="M461" s="86">
        <v>0.5806518594766312</v>
      </c>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s="71" customFormat="1" ht="12.75">
      <c r="A462" s="71">
        <v>12</v>
      </c>
      <c r="B462" s="68" t="s">
        <v>169</v>
      </c>
      <c r="C462" s="93">
        <v>51012100</v>
      </c>
      <c r="D462" s="68" t="s">
        <v>65</v>
      </c>
      <c r="E462" s="91">
        <v>0.78</v>
      </c>
      <c r="F462" s="69">
        <v>146.895</v>
      </c>
      <c r="G462" s="69">
        <v>262.289</v>
      </c>
      <c r="H462" s="70">
        <f t="shared" si="39"/>
        <v>0.7855543074985532</v>
      </c>
      <c r="I462" s="69">
        <v>328.848</v>
      </c>
      <c r="J462" s="69">
        <v>330.569</v>
      </c>
      <c r="K462" s="70">
        <f t="shared" si="40"/>
        <v>0.005233420911789044</v>
      </c>
      <c r="L462" s="68"/>
      <c r="M462" s="86">
        <v>0.7687096976729585</v>
      </c>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s="71" customFormat="1" ht="12.75">
      <c r="A463" s="71">
        <v>13</v>
      </c>
      <c r="B463" s="68" t="s">
        <v>170</v>
      </c>
      <c r="C463" s="93">
        <v>23011000</v>
      </c>
      <c r="D463" s="68" t="s">
        <v>171</v>
      </c>
      <c r="E463" s="91">
        <v>0.65</v>
      </c>
      <c r="F463" s="69">
        <v>228.75</v>
      </c>
      <c r="G463" s="69">
        <v>240</v>
      </c>
      <c r="H463" s="70">
        <f t="shared" si="39"/>
        <v>0.04918032786885246</v>
      </c>
      <c r="I463" s="69">
        <v>196.857</v>
      </c>
      <c r="J463" s="69">
        <v>307.511</v>
      </c>
      <c r="K463" s="70">
        <f t="shared" si="40"/>
        <v>0.5621034558080232</v>
      </c>
      <c r="L463" s="68"/>
      <c r="M463" s="86">
        <v>0.17276083284035057</v>
      </c>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s="71" customFormat="1" ht="12.75">
      <c r="A464" s="71">
        <v>14</v>
      </c>
      <c r="B464" s="68" t="s">
        <v>381</v>
      </c>
      <c r="C464" s="92" t="s">
        <v>387</v>
      </c>
      <c r="D464" s="68" t="s">
        <v>65</v>
      </c>
      <c r="E464" s="91">
        <v>0.6</v>
      </c>
      <c r="F464" s="69">
        <v>216.118</v>
      </c>
      <c r="G464" s="69">
        <v>161.377</v>
      </c>
      <c r="H464" s="70">
        <f t="shared" si="39"/>
        <v>-0.25329218297411593</v>
      </c>
      <c r="I464" s="69">
        <v>309.932</v>
      </c>
      <c r="J464" s="69">
        <v>163.202</v>
      </c>
      <c r="K464" s="70">
        <f t="shared" si="40"/>
        <v>-0.4734264290231406</v>
      </c>
      <c r="L464" s="68"/>
      <c r="M464" s="86">
        <v>0.7356942578684963</v>
      </c>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s="71" customFormat="1" ht="12.75">
      <c r="A465" s="71">
        <v>15</v>
      </c>
      <c r="B465" s="68" t="s">
        <v>88</v>
      </c>
      <c r="C465" s="93">
        <v>44091090</v>
      </c>
      <c r="D465" s="68" t="s">
        <v>65</v>
      </c>
      <c r="E465" s="91">
        <v>0.48</v>
      </c>
      <c r="F465" s="69">
        <v>74.943</v>
      </c>
      <c r="G465" s="69">
        <v>0</v>
      </c>
      <c r="H465" s="70">
        <f t="shared" si="39"/>
        <v>-1</v>
      </c>
      <c r="I465" s="69">
        <v>194.074</v>
      </c>
      <c r="J465" s="69">
        <v>0</v>
      </c>
      <c r="K465" s="70">
        <f t="shared" si="40"/>
        <v>-1</v>
      </c>
      <c r="L465" s="68"/>
      <c r="M465" s="86">
        <v>0</v>
      </c>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s="71" customFormat="1" ht="12.75">
      <c r="A466" s="71">
        <v>16</v>
      </c>
      <c r="B466" s="68" t="s">
        <v>382</v>
      </c>
      <c r="C466" s="93">
        <v>51031000</v>
      </c>
      <c r="D466" s="68" t="s">
        <v>65</v>
      </c>
      <c r="E466" s="91">
        <v>0.46</v>
      </c>
      <c r="F466" s="69">
        <v>139.177</v>
      </c>
      <c r="G466" s="69">
        <v>115.902</v>
      </c>
      <c r="H466" s="70">
        <f t="shared" si="39"/>
        <v>-0.1672330916746301</v>
      </c>
      <c r="I466" s="69">
        <v>167.012</v>
      </c>
      <c r="J466" s="69">
        <v>92.721</v>
      </c>
      <c r="K466" s="70">
        <f t="shared" si="40"/>
        <v>-0.44482432400067057</v>
      </c>
      <c r="L466" s="68"/>
      <c r="M466" s="86">
        <v>0.4029876045270423</v>
      </c>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13" s="72" customFormat="1" ht="12.75">
      <c r="A467" s="71">
        <v>17</v>
      </c>
      <c r="B467" s="68" t="s">
        <v>383</v>
      </c>
      <c r="C467" s="93">
        <v>15020090</v>
      </c>
      <c r="D467" s="68" t="s">
        <v>65</v>
      </c>
      <c r="E467" s="91">
        <v>0.4</v>
      </c>
      <c r="F467" s="69">
        <v>132.333</v>
      </c>
      <c r="G467" s="69">
        <v>158.657</v>
      </c>
      <c r="H467" s="70">
        <f t="shared" si="39"/>
        <v>0.19892241542170142</v>
      </c>
      <c r="I467" s="69">
        <v>213.308</v>
      </c>
      <c r="J467" s="69">
        <v>234.573</v>
      </c>
      <c r="K467" s="70">
        <f t="shared" si="40"/>
        <v>0.09969152586869698</v>
      </c>
      <c r="L467" s="68"/>
      <c r="M467" s="86">
        <v>0.931988032945159</v>
      </c>
    </row>
    <row r="468" spans="1:13" s="72" customFormat="1" ht="12.75">
      <c r="A468" s="71">
        <v>18</v>
      </c>
      <c r="B468" s="68" t="s">
        <v>89</v>
      </c>
      <c r="C468" s="93">
        <v>22042110</v>
      </c>
      <c r="D468" s="68" t="s">
        <v>90</v>
      </c>
      <c r="E468" s="91">
        <v>0.37</v>
      </c>
      <c r="F468" s="69">
        <v>37.419</v>
      </c>
      <c r="G468" s="69">
        <v>38.252</v>
      </c>
      <c r="H468" s="70">
        <f t="shared" si="39"/>
        <v>0.022261417996205287</v>
      </c>
      <c r="I468" s="69">
        <v>102.75</v>
      </c>
      <c r="J468" s="69">
        <v>83.687</v>
      </c>
      <c r="K468" s="70">
        <f t="shared" si="40"/>
        <v>-0.18552798053527983</v>
      </c>
      <c r="L468" s="68"/>
      <c r="M468" s="86">
        <v>0.0001249132689993553</v>
      </c>
    </row>
    <row r="469" spans="1:13" s="72" customFormat="1" ht="12.75">
      <c r="A469" s="71">
        <v>19</v>
      </c>
      <c r="B469" s="68" t="s">
        <v>312</v>
      </c>
      <c r="C469" s="92" t="s">
        <v>373</v>
      </c>
      <c r="D469" s="68" t="s">
        <v>65</v>
      </c>
      <c r="E469" s="91">
        <v>0.26</v>
      </c>
      <c r="F469" s="69">
        <v>66.328</v>
      </c>
      <c r="G469" s="69">
        <v>53.401</v>
      </c>
      <c r="H469" s="70">
        <f t="shared" si="39"/>
        <v>-0.19489506694005546</v>
      </c>
      <c r="I469" s="69">
        <v>83.997</v>
      </c>
      <c r="J469" s="69">
        <v>54.974</v>
      </c>
      <c r="K469" s="70">
        <f t="shared" si="40"/>
        <v>-0.34552424491350886</v>
      </c>
      <c r="L469" s="68"/>
      <c r="M469" s="86">
        <v>0.06041590195246646</v>
      </c>
    </row>
    <row r="470" spans="1:13" s="72" customFormat="1" ht="12.75">
      <c r="A470" s="71">
        <v>20</v>
      </c>
      <c r="B470" s="68" t="s">
        <v>384</v>
      </c>
      <c r="C470" s="93">
        <v>41012000</v>
      </c>
      <c r="D470" s="68" t="s">
        <v>65</v>
      </c>
      <c r="E470" s="91">
        <v>0.19</v>
      </c>
      <c r="F470" s="69">
        <v>84</v>
      </c>
      <c r="G470" s="69">
        <v>0</v>
      </c>
      <c r="H470" s="70">
        <f t="shared" si="39"/>
        <v>-1</v>
      </c>
      <c r="I470" s="69">
        <v>104.13</v>
      </c>
      <c r="J470" s="69">
        <v>0</v>
      </c>
      <c r="K470" s="70">
        <f t="shared" si="40"/>
        <v>-1</v>
      </c>
      <c r="L470" s="68"/>
      <c r="M470" s="86"/>
    </row>
    <row r="471" spans="13:35" ht="12.75">
      <c r="M471" s="118"/>
      <c r="N471" s="72"/>
      <c r="O471" s="72"/>
      <c r="P471" s="72"/>
      <c r="Q471" s="72"/>
      <c r="R471" s="72"/>
      <c r="S471" s="72"/>
      <c r="T471" s="72"/>
      <c r="U471" s="72"/>
      <c r="V471" s="72"/>
      <c r="W471" s="72"/>
      <c r="X471" s="72"/>
      <c r="Y471" s="72"/>
      <c r="Z471" s="72"/>
      <c r="AA471" s="72"/>
      <c r="AB471" s="72"/>
      <c r="AC471" s="72"/>
      <c r="AD471" s="72"/>
      <c r="AE471" s="72"/>
      <c r="AF471" s="72"/>
      <c r="AG471" s="72"/>
      <c r="AH471" s="72"/>
      <c r="AI471" s="72"/>
    </row>
    <row r="472" spans="2:35" s="73" customFormat="1" ht="12.75">
      <c r="B472" s="84" t="s">
        <v>180</v>
      </c>
      <c r="C472" s="84"/>
      <c r="D472" s="84"/>
      <c r="E472" s="119">
        <f>SUM(E451:E471)</f>
        <v>97.85</v>
      </c>
      <c r="F472" s="120">
        <v>14.543</v>
      </c>
      <c r="G472" s="85">
        <v>0</v>
      </c>
      <c r="H472" s="85"/>
      <c r="I472" s="85">
        <f>SUM(I451:I471)</f>
        <v>43331.836</v>
      </c>
      <c r="J472" s="120">
        <f>SUM(J451:J471)</f>
        <v>37152.801999999996</v>
      </c>
      <c r="K472" s="121">
        <f>+(J472-I472)/I472</f>
        <v>-0.14259801961772417</v>
      </c>
      <c r="L472" s="85"/>
      <c r="M472" s="122"/>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2:35" s="73" customFormat="1" ht="12.75">
      <c r="B473" s="35"/>
      <c r="C473" s="35"/>
      <c r="D473" s="35"/>
      <c r="E473" s="128"/>
      <c r="F473" s="129"/>
      <c r="G473" s="130"/>
      <c r="H473" s="130"/>
      <c r="I473" s="131"/>
      <c r="J473" s="129"/>
      <c r="K473" s="130"/>
      <c r="L473" s="130"/>
      <c r="M473" s="118"/>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2:13" s="72" customFormat="1" ht="21" customHeight="1">
      <c r="B474" s="177" t="s">
        <v>433</v>
      </c>
      <c r="C474" s="177"/>
      <c r="D474" s="177"/>
      <c r="E474" s="177"/>
      <c r="F474" s="177"/>
      <c r="G474" s="177"/>
      <c r="H474" s="177"/>
      <c r="I474" s="177"/>
      <c r="J474" s="177"/>
      <c r="K474" s="177"/>
      <c r="L474" s="177"/>
      <c r="M474" s="177"/>
    </row>
    <row r="475" spans="6:35" ht="12.75" hidden="1">
      <c r="F475" s="69">
        <v>9.975</v>
      </c>
      <c r="G475" s="69">
        <v>6.633</v>
      </c>
      <c r="M475" s="118"/>
      <c r="N475" s="72"/>
      <c r="O475" s="72"/>
      <c r="P475" s="72"/>
      <c r="Q475" s="72"/>
      <c r="R475" s="72"/>
      <c r="S475" s="72"/>
      <c r="T475" s="72"/>
      <c r="U475" s="72"/>
      <c r="V475" s="72"/>
      <c r="W475" s="72"/>
      <c r="X475" s="72"/>
      <c r="Y475" s="72"/>
      <c r="Z475" s="72"/>
      <c r="AA475" s="72"/>
      <c r="AB475" s="72"/>
      <c r="AC475" s="72"/>
      <c r="AD475" s="72"/>
      <c r="AE475" s="72"/>
      <c r="AF475" s="72"/>
      <c r="AG475" s="72"/>
      <c r="AH475" s="72"/>
      <c r="AI475" s="72"/>
    </row>
    <row r="476" spans="6:35" ht="12.75" hidden="1">
      <c r="F476" s="69">
        <v>14.6</v>
      </c>
      <c r="G476" s="69">
        <v>11.586</v>
      </c>
      <c r="I476" s="117">
        <f>+I472+I440+I413+I349+I317+I285+I253+I221+I189+I157+I125+I93+I61</f>
        <v>8218992.209</v>
      </c>
      <c r="J476" s="117">
        <f>+J472+J440+J413+J349+J317+J285+J253+J221+J189+J157+J125+J93+J61</f>
        <v>6343787.180000001</v>
      </c>
      <c r="M476" s="118"/>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6:35" ht="12.75" hidden="1">
      <c r="F477" s="69">
        <v>0</v>
      </c>
      <c r="G477" s="69">
        <v>0</v>
      </c>
      <c r="M477" s="118"/>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13:35" ht="12.75">
      <c r="M478" s="118"/>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35" ht="12.75">
      <c r="M479" s="118"/>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9:35" ht="12.75" hidden="1">
      <c r="I480" s="69">
        <f>+I472+I440+I413+I349+I317+I285+I253+I221+I189+I157+I125+I93+I61</f>
        <v>8218992.209</v>
      </c>
      <c r="J480" s="69">
        <f>+J472+J440+J413+J349+J317+J285+J253+J221+J189+J157+J125+J93+J61</f>
        <v>6343787.180000001</v>
      </c>
      <c r="M480" s="118"/>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13:35" ht="12.75">
      <c r="M481" s="118"/>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35" ht="12.75">
      <c r="M482" s="118"/>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35" ht="12.75">
      <c r="M483" s="118"/>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35" ht="12.75">
      <c r="M484" s="118"/>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35" ht="12.75">
      <c r="M485" s="118"/>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35" ht="12.75">
      <c r="M486" s="118"/>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35" ht="12.75">
      <c r="M487" s="118"/>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35" ht="12.75">
      <c r="M488" s="118"/>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35" ht="12.75">
      <c r="M489" s="118"/>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35" ht="12.75">
      <c r="M490" s="118"/>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35" ht="12.75">
      <c r="M491" s="118"/>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35" ht="12.75">
      <c r="M492" s="118"/>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35" ht="12.75">
      <c r="M493" s="118"/>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35" ht="12.75">
      <c r="M494" s="118"/>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35" ht="12.75">
      <c r="M495" s="118"/>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35" ht="12.75">
      <c r="M496" s="118"/>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35" ht="12.75">
      <c r="M497" s="118"/>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35" ht="12.75">
      <c r="M498" s="118"/>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35" ht="12.75">
      <c r="M499" s="118"/>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35" ht="12.75">
      <c r="M500" s="118"/>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35" ht="12.75">
      <c r="M501" s="118"/>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35" ht="12.75">
      <c r="M502" s="118"/>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35" ht="12.75">
      <c r="M503" s="118"/>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35" ht="12.75">
      <c r="M504" s="118"/>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35" ht="12.75">
      <c r="M505" s="118"/>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35" ht="12.75">
      <c r="M506" s="118"/>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35" ht="12.75">
      <c r="M507" s="118"/>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35" ht="12.75">
      <c r="M508" s="118"/>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35" ht="12.75">
      <c r="M509" s="118"/>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35" ht="12.75">
      <c r="M510" s="118"/>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35" ht="12.75">
      <c r="M511" s="118"/>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35" ht="12.75">
      <c r="M512" s="118"/>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35" ht="12.75">
      <c r="M513" s="118"/>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35" ht="12.75">
      <c r="M514" s="118"/>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35" ht="12.75">
      <c r="M515" s="118"/>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35" ht="12.75">
      <c r="M516" s="118"/>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35" ht="12.75">
      <c r="M517" s="118"/>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35" ht="12.75">
      <c r="M518" s="118"/>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35" ht="12.75">
      <c r="M519" s="118"/>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35" ht="12.75">
      <c r="M520" s="118"/>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35" ht="12.75">
      <c r="M521" s="118"/>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35" ht="12.75">
      <c r="M522" s="118"/>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35" ht="12.75">
      <c r="M523" s="118"/>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35" ht="12.75">
      <c r="M524" s="118"/>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35" ht="12.75">
      <c r="M525" s="118"/>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35" ht="12.75">
      <c r="M526" s="118"/>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35" ht="12.75">
      <c r="M527" s="118"/>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35" ht="12.75">
      <c r="M528" s="118"/>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35" ht="12.75">
      <c r="M529" s="118"/>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35" ht="12.75">
      <c r="M530" s="118"/>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35" ht="12.75">
      <c r="M531" s="118"/>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35" ht="12.75">
      <c r="M532" s="118"/>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35" ht="12.75">
      <c r="M533" s="118"/>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35" ht="12.75">
      <c r="M534" s="118"/>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35" ht="12.75">
      <c r="M535" s="118"/>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35" ht="12.75">
      <c r="M536" s="118"/>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35" ht="12.75">
      <c r="M537" s="118"/>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35" ht="12.75">
      <c r="M538" s="118"/>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35" ht="12.75">
      <c r="M539" s="118"/>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35" ht="12.75">
      <c r="M540" s="118"/>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35" ht="12.75">
      <c r="M541" s="118"/>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35" ht="12.75">
      <c r="M542" s="118"/>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35" ht="12.75">
      <c r="M543" s="118"/>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35" ht="12.75">
      <c r="M544" s="118"/>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35" ht="12.75">
      <c r="M545" s="118"/>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35" ht="12.75">
      <c r="M546" s="118"/>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35" ht="12.75">
      <c r="M547" s="118"/>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35" ht="12.75">
      <c r="M548" s="118"/>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35" ht="12.75">
      <c r="M549" s="118"/>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35" ht="12.75">
      <c r="M550" s="118"/>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35" ht="12.75">
      <c r="M551" s="118"/>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35" ht="12.75">
      <c r="M552" s="118"/>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35" ht="12.75">
      <c r="M553" s="118"/>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35" ht="12.75">
      <c r="M554" s="118"/>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35" ht="12.75">
      <c r="M555" s="118"/>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35" ht="12.75">
      <c r="M556" s="118"/>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35" ht="12.75">
      <c r="M557" s="118"/>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35" ht="12.75">
      <c r="M558" s="118"/>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35" ht="12.75">
      <c r="M559" s="118"/>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35" ht="12.75">
      <c r="M560" s="118"/>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35" ht="12.75">
      <c r="M561" s="118"/>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35" ht="12.75">
      <c r="M562" s="118"/>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35" ht="12.75">
      <c r="M563" s="118"/>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35" ht="12.75">
      <c r="M564" s="118"/>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35" ht="12.75">
      <c r="M565" s="118"/>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35" ht="12.75">
      <c r="M566" s="118"/>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35" ht="12.75">
      <c r="M567" s="118"/>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35" ht="12.75">
      <c r="M568" s="118"/>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35" ht="12.75">
      <c r="M569" s="118"/>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35" ht="12.75">
      <c r="M570" s="118"/>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35" ht="12.75">
      <c r="M571" s="118"/>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35" ht="12.75">
      <c r="M572" s="118"/>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35" ht="12.75">
      <c r="M573" s="118"/>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35" ht="12.75">
      <c r="M574" s="118"/>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35" ht="12.75">
      <c r="M575" s="118"/>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35" ht="12.75">
      <c r="M576" s="118"/>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35" ht="12.75">
      <c r="M577" s="118"/>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35" ht="12.75">
      <c r="M578" s="118"/>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35" ht="12.75">
      <c r="M579" s="118"/>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35" ht="12.75">
      <c r="M580" s="118"/>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35" ht="12.75">
      <c r="M581" s="118"/>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35" ht="12.75">
      <c r="M582" s="118"/>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35" ht="12.75">
      <c r="M583" s="118"/>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35" ht="12.75">
      <c r="M584" s="118"/>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35" ht="12.75">
      <c r="M585" s="118"/>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35" ht="12.75">
      <c r="M586" s="118"/>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35" ht="12.75">
      <c r="M587" s="118"/>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35" ht="12.75">
      <c r="M588" s="118"/>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35" ht="12.75">
      <c r="M589" s="118"/>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35" ht="12.75">
      <c r="M590" s="118"/>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35" ht="12.75">
      <c r="M591" s="118"/>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35" ht="12.75">
      <c r="M592" s="118"/>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35" ht="12.75">
      <c r="M593" s="118"/>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35" ht="12.75">
      <c r="M594" s="118"/>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35" ht="12.75">
      <c r="M595" s="118"/>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35" ht="12.75">
      <c r="M596" s="118"/>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35" ht="12.75">
      <c r="M597" s="118"/>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35" ht="12.75">
      <c r="M598" s="118"/>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35" ht="12.75">
      <c r="M599" s="118"/>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35" ht="12.75">
      <c r="M600" s="118"/>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35" ht="12.75">
      <c r="M601" s="118"/>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35" ht="12.75">
      <c r="M602" s="118"/>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35" ht="12.75">
      <c r="M603" s="118"/>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35" ht="12.75">
      <c r="M604" s="118"/>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35" ht="12.75">
      <c r="M605" s="118"/>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35" ht="12.75">
      <c r="M606" s="118"/>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35" ht="12.75">
      <c r="M607" s="118"/>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35" ht="12.75">
      <c r="M608" s="118"/>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35" ht="12.75">
      <c r="M609" s="118"/>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35" ht="12.75">
      <c r="M610" s="118"/>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35" ht="12.75">
      <c r="M611" s="118"/>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35" ht="12.75">
      <c r="M612" s="118"/>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35" ht="12.75">
      <c r="M613" s="118"/>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35" ht="12.75">
      <c r="M614" s="118"/>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35" ht="12.75">
      <c r="M615" s="118"/>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35" ht="12.75">
      <c r="M616" s="118"/>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35" ht="12.75">
      <c r="M617" s="118"/>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35" ht="12.75">
      <c r="M618" s="118"/>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35" ht="12.75">
      <c r="M619" s="118"/>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35" ht="12.75">
      <c r="M620" s="118"/>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35" ht="12.75">
      <c r="M621" s="118"/>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35" ht="12.75">
      <c r="M622" s="118"/>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35" ht="12.75">
      <c r="M623" s="118"/>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35" ht="12.75">
      <c r="M624" s="118"/>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35" ht="12.75">
      <c r="M625" s="118"/>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35" ht="12.75">
      <c r="M626" s="118"/>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35" ht="12.75">
      <c r="M627" s="118"/>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35" ht="12.75">
      <c r="M628" s="118"/>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35" ht="12.75">
      <c r="M629" s="118"/>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35" ht="12.75">
      <c r="M630" s="118"/>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35" ht="12.75">
      <c r="M631" s="118"/>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35" ht="12.75">
      <c r="M632" s="118"/>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35" ht="12.75">
      <c r="M633" s="118"/>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35" ht="12.75">
      <c r="M634" s="118"/>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35" ht="12.75">
      <c r="M635" s="118"/>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35" ht="12.75">
      <c r="M636" s="118"/>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35" ht="12.75">
      <c r="M637" s="118"/>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35" ht="12.75">
      <c r="M638" s="118"/>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35" ht="12.75">
      <c r="M639" s="118"/>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35" ht="12.75">
      <c r="M640" s="118"/>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35" ht="12.75">
      <c r="M641" s="118"/>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35" ht="12.75">
      <c r="M642" s="118"/>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35" ht="12.75">
      <c r="M643" s="118"/>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35" ht="12.75">
      <c r="M644" s="118"/>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35" ht="12.75">
      <c r="M645" s="118"/>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35" ht="12.75">
      <c r="M646" s="118"/>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35" ht="12.75">
      <c r="M647" s="118"/>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35" ht="12.75">
      <c r="M648" s="118"/>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35" ht="12.75">
      <c r="M649" s="118"/>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35" ht="12.75">
      <c r="M650" s="118"/>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35" ht="12.75">
      <c r="M651" s="118"/>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35" ht="12.75">
      <c r="M652" s="118"/>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35" ht="12.75">
      <c r="M653" s="118"/>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35" ht="12.75">
      <c r="M654" s="118"/>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35" ht="12.75">
      <c r="M655" s="118"/>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35" ht="12.75">
      <c r="M656" s="118"/>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35" ht="12.75">
      <c r="M657" s="118"/>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35" ht="12.75">
      <c r="M658" s="118"/>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35" ht="12.75">
      <c r="M659" s="118"/>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35" ht="12.75">
      <c r="M660" s="118"/>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35" ht="12.75">
      <c r="M661" s="118"/>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35" ht="12.75">
      <c r="M662" s="118"/>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35" ht="12.75">
      <c r="M663" s="118"/>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35" ht="12.75">
      <c r="M664" s="118"/>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35" ht="12.75">
      <c r="M665" s="118"/>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35" ht="12.75">
      <c r="M666" s="118"/>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35" ht="12.75">
      <c r="M667" s="118"/>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35" ht="12.75">
      <c r="M668" s="118"/>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35" ht="12.75">
      <c r="M669" s="118"/>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35" ht="12.75">
      <c r="M670" s="118"/>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35" ht="12.75">
      <c r="M671" s="118"/>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35" ht="12.75">
      <c r="M672" s="118"/>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35" ht="12.75">
      <c r="M673" s="118"/>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35" ht="12.75">
      <c r="M674" s="118"/>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35" ht="12.75">
      <c r="M675" s="118"/>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35" ht="12.75">
      <c r="M676" s="118"/>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35" ht="12.75">
      <c r="M677" s="118"/>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35" ht="12.75">
      <c r="M678" s="118"/>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35" ht="12.75">
      <c r="M679" s="118"/>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35" ht="12.75">
      <c r="M680" s="118"/>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35" ht="12.75">
      <c r="M681" s="118"/>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35" ht="12.75">
      <c r="M682" s="118"/>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35" ht="12.75">
      <c r="M683" s="118"/>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35" ht="12.75">
      <c r="M684" s="118"/>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35" ht="12.75">
      <c r="M685" s="118"/>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35" ht="12.75">
      <c r="M686" s="118"/>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35" ht="12.75">
      <c r="M687" s="118"/>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35" ht="12.75">
      <c r="M688" s="118"/>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35" ht="12.75">
      <c r="M689" s="118"/>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35" ht="12.75">
      <c r="M690" s="118"/>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35" ht="12.75">
      <c r="M691" s="118"/>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35" ht="12.75">
      <c r="M692" s="118"/>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35" ht="12.75">
      <c r="M693" s="118"/>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35" ht="12.75">
      <c r="M694" s="118"/>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35" ht="12.75">
      <c r="M695" s="118"/>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35" ht="12.75">
      <c r="M696" s="118"/>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35" ht="12.75">
      <c r="M697" s="118"/>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35" ht="12.75">
      <c r="M698" s="118"/>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35" ht="12.75">
      <c r="M699" s="118"/>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35" ht="12.75">
      <c r="M700" s="118"/>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35" ht="12.75">
      <c r="M701" s="118"/>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35" ht="12.75">
      <c r="M702" s="118"/>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35" ht="12.75">
      <c r="M703" s="118"/>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35" ht="12.75">
      <c r="M704" s="118"/>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35" ht="12.75">
      <c r="M705" s="118"/>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35" ht="12.75">
      <c r="M706" s="118"/>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35" ht="12.75">
      <c r="M707" s="118"/>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35" ht="12.75">
      <c r="M708" s="118"/>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35" ht="12.75">
      <c r="M709" s="118"/>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35" ht="12.75">
      <c r="M710" s="118"/>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35" ht="12.75">
      <c r="M711" s="118"/>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35" ht="12.75">
      <c r="M712" s="118"/>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35" ht="12.75">
      <c r="M713" s="118"/>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35" ht="12.75">
      <c r="M714" s="118"/>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35" ht="12.75">
      <c r="M715" s="118"/>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35" ht="12.75">
      <c r="M716" s="118"/>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35" ht="12.75">
      <c r="M717" s="118"/>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35" ht="12.75">
      <c r="M718" s="118"/>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35" ht="12.75">
      <c r="M719" s="118"/>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35" ht="12.75">
      <c r="M720" s="118"/>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35" ht="12.75">
      <c r="M721" s="118"/>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35" ht="12.75">
      <c r="M722" s="118"/>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35" ht="12.75">
      <c r="M723" s="118"/>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35" ht="12.75">
      <c r="M724" s="118"/>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35" ht="12.75">
      <c r="M725" s="118"/>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35" ht="12.75">
      <c r="M726" s="118"/>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35" ht="12.75">
      <c r="M727" s="118"/>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35" ht="12.75">
      <c r="M728" s="118"/>
      <c r="N728" s="72"/>
      <c r="O728" s="72"/>
      <c r="P728" s="72"/>
      <c r="Q728" s="72"/>
      <c r="R728" s="72"/>
      <c r="S728" s="72"/>
      <c r="T728" s="72"/>
      <c r="U728" s="72"/>
      <c r="V728" s="72"/>
      <c r="W728" s="72"/>
      <c r="X728" s="72"/>
      <c r="Y728" s="72"/>
      <c r="Z728" s="72"/>
      <c r="AA728" s="72"/>
      <c r="AB728" s="72"/>
      <c r="AC728" s="72"/>
      <c r="AD728" s="72"/>
      <c r="AE728" s="72"/>
      <c r="AF728" s="72"/>
      <c r="AG728" s="72"/>
      <c r="AH728" s="72"/>
      <c r="AI728" s="72"/>
    </row>
  </sheetData>
  <sheetProtection/>
  <mergeCells count="120">
    <mergeCell ref="B351:M351"/>
    <mergeCell ref="B383:M383"/>
    <mergeCell ref="B415:M415"/>
    <mergeCell ref="B442:M442"/>
    <mergeCell ref="B474:M474"/>
    <mergeCell ref="B31:M31"/>
    <mergeCell ref="B63:M63"/>
    <mergeCell ref="B95:M95"/>
    <mergeCell ref="B127:M127"/>
    <mergeCell ref="B159:M159"/>
    <mergeCell ref="B191:M191"/>
    <mergeCell ref="F294:G294"/>
    <mergeCell ref="I293:M293"/>
    <mergeCell ref="B321:M321"/>
    <mergeCell ref="B322:M322"/>
    <mergeCell ref="I294:J294"/>
    <mergeCell ref="F293:H293"/>
    <mergeCell ref="B319:M319"/>
    <mergeCell ref="B259:M259"/>
    <mergeCell ref="F229:H229"/>
    <mergeCell ref="I261:M261"/>
    <mergeCell ref="B289:M289"/>
    <mergeCell ref="B290:M290"/>
    <mergeCell ref="B291:M291"/>
    <mergeCell ref="B255:M255"/>
    <mergeCell ref="B287:M287"/>
    <mergeCell ref="F197:H197"/>
    <mergeCell ref="I229:M229"/>
    <mergeCell ref="B257:M257"/>
    <mergeCell ref="B258:M258"/>
    <mergeCell ref="B225:M225"/>
    <mergeCell ref="B226:M226"/>
    <mergeCell ref="B227:M227"/>
    <mergeCell ref="F198:G198"/>
    <mergeCell ref="I198:J198"/>
    <mergeCell ref="B223:M223"/>
    <mergeCell ref="B194:M194"/>
    <mergeCell ref="B195:M195"/>
    <mergeCell ref="I133:M133"/>
    <mergeCell ref="I165:M165"/>
    <mergeCell ref="B161:M161"/>
    <mergeCell ref="B162:M162"/>
    <mergeCell ref="I166:J166"/>
    <mergeCell ref="F166:G166"/>
    <mergeCell ref="B193:M193"/>
    <mergeCell ref="F133:H133"/>
    <mergeCell ref="F448:H448"/>
    <mergeCell ref="F449:G449"/>
    <mergeCell ref="I449:J449"/>
    <mergeCell ref="B446:M446"/>
    <mergeCell ref="I448:M448"/>
    <mergeCell ref="B33:M33"/>
    <mergeCell ref="B34:M34"/>
    <mergeCell ref="B35:M35"/>
    <mergeCell ref="I37:M37"/>
    <mergeCell ref="F37:H37"/>
    <mergeCell ref="F38:G38"/>
    <mergeCell ref="I38:J38"/>
    <mergeCell ref="F102:G102"/>
    <mergeCell ref="I102:J102"/>
    <mergeCell ref="F101:H101"/>
    <mergeCell ref="F69:H69"/>
    <mergeCell ref="I70:J70"/>
    <mergeCell ref="B66:M66"/>
    <mergeCell ref="B67:M67"/>
    <mergeCell ref="I101:M101"/>
    <mergeCell ref="B65:M65"/>
    <mergeCell ref="I69:M69"/>
    <mergeCell ref="B131:M131"/>
    <mergeCell ref="B130:M130"/>
    <mergeCell ref="B129:M129"/>
    <mergeCell ref="F70:G70"/>
    <mergeCell ref="B97:M97"/>
    <mergeCell ref="B98:M98"/>
    <mergeCell ref="B99:M99"/>
    <mergeCell ref="F134:G134"/>
    <mergeCell ref="I134:J134"/>
    <mergeCell ref="F165:H165"/>
    <mergeCell ref="F262:G262"/>
    <mergeCell ref="I262:J262"/>
    <mergeCell ref="F261:H261"/>
    <mergeCell ref="F230:G230"/>
    <mergeCell ref="I230:J230"/>
    <mergeCell ref="B163:M163"/>
    <mergeCell ref="I197:M197"/>
    <mergeCell ref="I326:J326"/>
    <mergeCell ref="F325:H325"/>
    <mergeCell ref="F326:G326"/>
    <mergeCell ref="B323:M323"/>
    <mergeCell ref="I325:M325"/>
    <mergeCell ref="I389:M389"/>
    <mergeCell ref="B385:M385"/>
    <mergeCell ref="F389:H389"/>
    <mergeCell ref="B386:M386"/>
    <mergeCell ref="B387:M387"/>
    <mergeCell ref="B444:M444"/>
    <mergeCell ref="B418:M418"/>
    <mergeCell ref="B419:M419"/>
    <mergeCell ref="B417:M417"/>
    <mergeCell ref="B445:M445"/>
    <mergeCell ref="F422:G422"/>
    <mergeCell ref="I422:J422"/>
    <mergeCell ref="F421:H421"/>
    <mergeCell ref="I421:M421"/>
    <mergeCell ref="F390:G390"/>
    <mergeCell ref="I390:J390"/>
    <mergeCell ref="B1:M1"/>
    <mergeCell ref="B2:M2"/>
    <mergeCell ref="B3:M3"/>
    <mergeCell ref="F5:H5"/>
    <mergeCell ref="I5:M5"/>
    <mergeCell ref="F6:G6"/>
    <mergeCell ref="I6:J6"/>
    <mergeCell ref="B353:M353"/>
    <mergeCell ref="B354:M354"/>
    <mergeCell ref="B355:M355"/>
    <mergeCell ref="F357:H357"/>
    <mergeCell ref="I357:M357"/>
    <mergeCell ref="F358:G358"/>
    <mergeCell ref="I358:J358"/>
  </mergeCells>
  <printOptions/>
  <pageMargins left="0.7480314960629921" right="0.35433070866141736" top="0.984251968503937" bottom="0.984251968503937" header="0" footer="0.7874015748031497"/>
  <pageSetup horizontalDpi="300" verticalDpi="300" orientation="landscape" paperSize="119" scale="72"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2009-09-15T19:45:32Z</cp:lastPrinted>
  <dcterms:created xsi:type="dcterms:W3CDTF">2008-04-15T15:00:43Z</dcterms:created>
  <dcterms:modified xsi:type="dcterms:W3CDTF">2009-09-15T21:48:40Z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