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970" windowHeight="11640" activeTab="0"/>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<sst xmlns="http://schemas.openxmlformats.org/spreadsheetml/2006/main" count="1438" uniqueCount="443">
  <si>
    <t>Valor de las exportaciones silvoagropecuarias regionales *</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</si>
  <si>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</si>
  <si>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</si>
  <si>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</si>
  <si>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</si>
  <si>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</si>
  <si>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</si>
  <si>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</si>
  <si>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</si>
  <si>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</si>
  <si>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</si>
  <si>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</si>
  <si>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</si>
  <si>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</si>
  <si>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</si>
  <si>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</si>
  <si>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</si>
  <si>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</si>
  <si>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</si>
  <si>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</si>
  <si>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</si>
  <si>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</si>
  <si>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</si>
  <si>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</si>
  <si>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</si>
  <si>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</si>
  <si>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</si>
  <si>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</si>
  <si>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</si>
  <si>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</si>
  <si>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</si>
  <si>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</si>
  <si>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</si>
  <si>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</si>
  <si>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</si>
  <si>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</si>
  <si>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</si>
  <si>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</si>
  <si>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</si>
  <si>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</si>
  <si>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</si>
  <si>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</si>
  <si>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</si>
  <si>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</si>
  <si>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</si>
  <si>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</si>
  <si>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</si>
  <si>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</si>
  <si>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</si>
  <si>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</si>
  <si>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</si>
  <si>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</si>
  <si>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</si>
  <si>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</si>
  <si>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</si>
  <si>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</si>
  <si>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</si>
  <si>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</si>
  <si>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</si>
  <si>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</si>
  <si>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</si>
  <si>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</si>
  <si>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</si>
  <si>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</si>
  <si>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</si>
  <si>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</si>
  <si>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</si>
  <si>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</si>
  <si>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</si>
  <si>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</si>
  <si>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</si>
  <si>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</si>
  <si>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</si>
  <si>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</si>
  <si>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</si>
  <si>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</si>
  <si>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</si>
  <si>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</si>
  <si>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</si>
  <si>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</si>
  <si>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</si>
  <si>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</si>
  <si>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</si>
  <si>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</si>
  <si>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</si>
  <si>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</si>
  <si>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</si>
  <si>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</si>
  <si>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</si>
  <si>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</si>
  <si>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</si>
  <si>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</si>
  <si>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</si>
  <si>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</si>
  <si>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</si>
  <si>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</si>
  <si>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</si>
  <si>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</si>
  <si>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</si>
  <si>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</si>
  <si>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</si>
  <si>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</si>
  <si>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</si>
  <si>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</si>
  <si>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</si>
  <si>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</si>
  <si>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</si>
  <si>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</si>
  <si>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</si>
  <si>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</si>
  <si>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</si>
  <si>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</si>
  <si>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</si>
  <si>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</si>
  <si>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</si>
  <si>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</si>
  <si>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</si>
  <si>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</si>
  <si>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</si>
  <si>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</si>
  <si>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</si>
  <si>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</si>
  <si>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</si>
  <si>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</si>
  <si>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</si>
  <si>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</si>
  <si>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</si>
  <si>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</si>
  <si>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</si>
  <si>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</si>
  <si>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</si>
  <si>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</si>
  <si>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</si>
  <si>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</si>
  <si>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</si>
  <si>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</si>
  <si>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</si>
  <si>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</si>
  <si>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</si>
  <si>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</si>
  <si>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</si>
  <si>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</si>
  <si>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</si>
  <si>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</si>
  <si>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</si>
  <si>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</si>
  <si>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</si>
  <si>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</si>
  <si>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</si>
  <si>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</si>
  <si>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</si>
  <si>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</si>
  <si>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</si>
  <si>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</si>
  <si>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</si>
  <si>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</si>
  <si>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</si>
  <si>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</si>
  <si>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</si>
  <si>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</si>
  <si>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</si>
  <si>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</si>
  <si>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</si>
  <si>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</si>
  <si>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</si>
  <si>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</si>
  <si>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</si>
  <si>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</si>
  <si>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</si>
  <si>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</si>
  <si>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</si>
  <si>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</si>
  <si>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</si>
  <si>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</si>
  <si>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</si>
  <si>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</si>
  <si>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</si>
  <si>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</si>
  <si>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</si>
  <si>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</si>
  <si>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</si>
  <si>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</si>
  <si>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</si>
  <si>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</si>
  <si>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</si>
  <si>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</si>
  <si>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</si>
  <si>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</si>
  <si>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</si>
  <si>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</si>
  <si>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</si>
  <si>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</si>
  <si>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</si>
  <si>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</si>
  <si>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</si>
  <si>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</si>
  <si>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</si>
  <si>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</si>
  <si>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</si>
  <si>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</si>
  <si>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</si>
  <si>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</si>
  <si>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</si>
  <si>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</si>
  <si>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</si>
  <si>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</si>
  <si>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</si>
  <si>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</si>
  <si>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</si>
  <si>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</si>
  <si>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</si>
  <si>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</si>
  <si>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</si>
  <si>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</si>
  <si>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</si>
  <si>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</si>
  <si>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</si>
  <si>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</si>
  <si>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</si>
  <si>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</si>
  <si>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</si>
  <si>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</si>
  <si>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</si>
  <si>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</si>
  <si>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</si>
  <si>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</si>
  <si>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</si>
  <si>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</si>
  <si>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</si>
  <si>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</si>
  <si>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</si>
  <si>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</si>
  <si>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</si>
  <si>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</si>
  <si>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</si>
  <si>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</si>
  <si>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</si>
  <si>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</si>
  <si>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</si>
  <si>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</si>
  <si>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</si>
  <si>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</si>
  <si>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</si>
  <si>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</si>
  <si>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</si>
  <si>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</si>
  <si>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</si>
  <si>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</si>
  <si>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</si>
  <si>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</si>
  <si>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</si>
  <si>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</si>
  <si>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</si>
  <si>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</si>
  <si>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</si>
  <si>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</si>
  <si>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</si>
  <si>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</si>
  <si>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</si>
  <si>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</si>
  <si>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</si>
  <si>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</si>
  <si>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</si>
  <si>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 xml:space="preserve"> 2009-2008</t>
  </si>
  <si>
    <t>Francia</t>
  </si>
  <si>
    <t xml:space="preserve"> Región de Arica y Parinacota</t>
  </si>
  <si>
    <t>09/08</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</si>
  <si>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</si>
  <si>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</si>
  <si>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</si>
  <si>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</si>
  <si>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</si>
  <si>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</si>
  <si>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</si>
  <si>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</si>
  <si>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</si>
  <si>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</si>
  <si>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</si>
  <si>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</si>
  <si>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</si>
  <si>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</si>
  <si>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</si>
  <si>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</si>
  <si>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</si>
  <si>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</si>
  <si>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</si>
  <si>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</si>
  <si>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</si>
  <si>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</si>
  <si>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</si>
  <si>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</si>
  <si>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</si>
  <si>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</si>
  <si>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</si>
  <si>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</si>
  <si>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</si>
  <si>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</si>
  <si>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</si>
  <si>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</si>
  <si>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</si>
  <si>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</si>
  <si>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</si>
  <si>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</si>
  <si>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</si>
  <si>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</si>
  <si>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</si>
  <si>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</si>
  <si>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</si>
  <si>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</si>
  <si>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</si>
  <si>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</si>
  <si>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</si>
  <si>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</si>
  <si>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</si>
  <si>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</si>
  <si>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</si>
  <si>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</si>
  <si>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</si>
  <si>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</si>
  <si>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</si>
  <si>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</si>
  <si>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</si>
  <si>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</si>
  <si>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</si>
  <si>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</si>
  <si>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</si>
  <si>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</si>
  <si>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</si>
  <si>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</si>
  <si>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</si>
  <si>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</si>
  <si>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</si>
  <si>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</si>
  <si>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</si>
  <si>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</si>
  <si>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</si>
  <si>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</si>
  <si>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</si>
  <si>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</si>
  <si>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</si>
  <si>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</si>
  <si>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</si>
  <si>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</si>
  <si>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</si>
  <si>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</si>
  <si>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</si>
  <si>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</si>
  <si>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</si>
  <si>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</si>
  <si>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</si>
  <si>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</si>
  <si>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</si>
  <si>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</si>
  <si>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</si>
  <si>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</si>
  <si>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</si>
  <si>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</si>
  <si>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</si>
  <si>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</si>
  <si>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</si>
  <si>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</si>
  <si>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</si>
  <si>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</si>
  <si>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</si>
  <si>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</si>
  <si>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</si>
  <si>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</si>
  <si>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</si>
  <si>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</si>
  <si>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</si>
  <si>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</si>
  <si>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</si>
  <si>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</si>
  <si>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</si>
  <si>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</si>
  <si>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</si>
  <si>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</si>
  <si>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</si>
  <si>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</si>
  <si>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</si>
  <si>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</si>
  <si>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</si>
  <si>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</si>
  <si>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</si>
  <si>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</si>
  <si>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</si>
  <si>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</si>
  <si>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</si>
  <si>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</si>
  <si>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</si>
  <si>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</si>
  <si>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</si>
  <si>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</si>
  <si>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</si>
  <si>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</si>
  <si>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</si>
  <si>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</si>
  <si>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</si>
  <si>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</si>
  <si>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</si>
  <si>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</si>
  <si>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</si>
  <si>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</si>
  <si>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</si>
  <si>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</si>
  <si>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</si>
  <si>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</si>
  <si>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</si>
  <si>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</si>
  <si>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</si>
  <si>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</si>
  <si>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</si>
  <si>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</si>
  <si>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</si>
  <si>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</si>
  <si>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</si>
  <si>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</si>
  <si>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</si>
  <si>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</si>
  <si>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</si>
  <si>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</si>
  <si>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</si>
  <si>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</si>
  <si>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</si>
  <si>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</si>
  <si>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</si>
  <si>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Se puede reproducir total o parcialmente citando la fuente</t>
  </si>
  <si>
    <t>Fuente: ODEPA con información del Servicio Nacional de Aduanas.  * Cifras sujetas a revisión por informes de variación de valor (IVV).</t>
  </si>
  <si>
    <t>Australia</t>
  </si>
  <si>
    <t>Estados Unidos</t>
  </si>
  <si>
    <t>-</t>
  </si>
  <si>
    <t>Cunícolas</t>
  </si>
  <si>
    <t>Hong Kong</t>
  </si>
  <si>
    <t>Agrícola</t>
  </si>
  <si>
    <t>Valor de las exportaciones silvoagropecuarias regionales por sector  *</t>
  </si>
  <si>
    <t>Canadá</t>
  </si>
  <si>
    <t>Camélidos</t>
  </si>
  <si>
    <t>Avance mensual diciembre 2009</t>
  </si>
  <si>
    <t>Regiones de Arica y Parinacota - Los Ríos se incorporan a partir de octubre 2007</t>
  </si>
  <si>
    <t xml:space="preserve"> Regiones de Arica y Parinacota - Los Ríos se incorporan a partir de octubre 2007</t>
  </si>
  <si>
    <t>Enero-diciembre</t>
  </si>
  <si>
    <t>Ecuador</t>
  </si>
  <si>
    <t>Enero 2009</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</si>
</sst>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s>
  <fonts count="62">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sz val="3.5"/>
      <color indexed="8"/>
      <name val="Arial"/>
      <family val="0"/>
    </font>
    <font>
      <sz val="1.5"/>
      <color indexed="8"/>
      <name val="Arial"/>
      <family val="0"/>
    </font>
    <font>
      <b/>
      <sz val="1.5"/>
      <color indexed="8"/>
      <name val="Arial"/>
      <family val="0"/>
    </font>
    <font>
      <sz val="5.75"/>
      <color indexed="8"/>
      <name val="Arial"/>
      <family val="0"/>
    </font>
    <font>
      <sz val="10"/>
      <color indexed="8"/>
      <name val="Calibri"/>
      <family val="0"/>
    </font>
    <font>
      <b/>
      <sz val="10"/>
      <color indexed="8"/>
      <name val="Calibri"/>
      <family val="0"/>
    </font>
    <font>
      <sz val="1"/>
      <color indexed="8"/>
      <name val="Arial"/>
      <family val="0"/>
    </font>
    <font>
      <b/>
      <sz val="1"/>
      <color indexed="8"/>
      <name val="Arial"/>
      <family val="0"/>
    </font>
    <font>
      <sz val="4.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5">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61" fillId="37" borderId="0" xfId="0" applyFont="1" applyFill="1" applyAlignment="1">
      <alignment/>
    </xf>
    <xf numFmtId="3" fontId="61" fillId="37" borderId="0" xfId="0" applyNumberFormat="1" applyFont="1" applyFill="1" applyAlignment="1">
      <alignment/>
    </xf>
    <xf numFmtId="211" fontId="0" fillId="0" borderId="0" xfId="48" applyNumberFormat="1" applyFont="1" applyFill="1" applyAlignment="1">
      <alignment/>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2009</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4933688"/>
        <c:axId val="47532281"/>
      </c:bar3DChart>
      <c:catAx>
        <c:axId val="649336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7532281"/>
        <c:crosses val="autoZero"/>
        <c:auto val="1"/>
        <c:lblOffset val="100"/>
        <c:tickLblSkip val="1"/>
        <c:noMultiLvlLbl val="0"/>
      </c:catAx>
      <c:valAx>
        <c:axId val="475322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3368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0.57125</cdr:y>
    </cdr:from>
    <cdr:to>
      <cdr:x>0.50325</cdr:x>
      <cdr:y>0.635</cdr:y>
    </cdr:to>
    <cdr:sp>
      <cdr:nvSpPr>
        <cdr:cNvPr id="1" name="Text Box 1"/>
        <cdr:cNvSpPr txBox="1">
          <a:spLocks noChangeArrowheads="1"/>
        </cdr:cNvSpPr>
      </cdr:nvSpPr>
      <cdr:spPr>
        <a:xfrm>
          <a:off x="-1142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tabSelected="1" zoomScaleSheetLayoutView="100" workbookViewId="0" topLeftCell="A1">
      <selection activeCell="A1" sqref="A1"/>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60" t="s">
        <v>402</v>
      </c>
      <c r="B23" s="160"/>
      <c r="C23" s="160"/>
      <c r="D23" s="160"/>
      <c r="E23" s="160"/>
      <c r="F23" s="160"/>
      <c r="G23" s="160"/>
      <c r="H23" s="160"/>
      <c r="J23" s="160"/>
      <c r="K23" s="160"/>
      <c r="L23" s="160"/>
      <c r="M23" s="160"/>
      <c r="N23" s="160"/>
      <c r="O23" s="160"/>
      <c r="P23" s="160"/>
      <c r="Q23" s="160"/>
    </row>
    <row r="24" spans="1:17" ht="20.25">
      <c r="A24" s="161" t="s">
        <v>437</v>
      </c>
      <c r="B24" s="161"/>
      <c r="C24" s="161"/>
      <c r="D24" s="161"/>
      <c r="E24" s="161"/>
      <c r="F24" s="161"/>
      <c r="G24" s="161"/>
      <c r="H24" s="161"/>
      <c r="J24" s="161"/>
      <c r="K24" s="161"/>
      <c r="L24" s="161"/>
      <c r="M24" s="161"/>
      <c r="N24" s="161"/>
      <c r="O24" s="161"/>
      <c r="P24" s="161"/>
      <c r="Q24" s="161"/>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62"/>
      <c r="B37" s="163"/>
      <c r="C37" s="163"/>
      <c r="D37" s="163"/>
      <c r="E37" s="163"/>
      <c r="F37" s="163"/>
      <c r="G37" s="163"/>
    </row>
    <row r="38" spans="1:8" s="2" customFormat="1" ht="18">
      <c r="A38" s="162" t="s">
        <v>442</v>
      </c>
      <c r="B38" s="162"/>
      <c r="C38" s="162"/>
      <c r="D38" s="162"/>
      <c r="E38" s="162"/>
      <c r="F38" s="162"/>
      <c r="G38" s="162"/>
      <c r="H38" s="162"/>
    </row>
    <row r="39" s="2" customFormat="1" ht="20.25">
      <c r="A39" s="4"/>
    </row>
    <row r="40" spans="1:8" ht="12.75">
      <c r="A40" s="2"/>
      <c r="B40" s="2"/>
      <c r="C40" s="2"/>
      <c r="D40" s="2"/>
      <c r="E40" s="2"/>
      <c r="F40" s="2"/>
      <c r="G40" s="2"/>
      <c r="H40" s="2"/>
    </row>
    <row r="46" spans="1:8" ht="12.75">
      <c r="A46" s="159" t="s">
        <v>402</v>
      </c>
      <c r="B46" s="159"/>
      <c r="C46" s="159"/>
      <c r="D46" s="159"/>
      <c r="E46" s="159"/>
      <c r="F46" s="159"/>
      <c r="G46" s="159"/>
      <c r="H46" s="159"/>
    </row>
    <row r="47" spans="1:8" ht="12.75">
      <c r="A47" s="159" t="s">
        <v>437</v>
      </c>
      <c r="B47" s="159"/>
      <c r="C47" s="159"/>
      <c r="D47" s="159"/>
      <c r="E47" s="159"/>
      <c r="F47" s="159"/>
      <c r="G47" s="159"/>
      <c r="H47" s="159"/>
    </row>
    <row r="48" spans="1:8" ht="12.75">
      <c r="A48" s="139"/>
      <c r="B48" s="139"/>
      <c r="C48" s="139"/>
      <c r="D48" s="139"/>
      <c r="E48" s="139"/>
      <c r="F48" s="139"/>
      <c r="G48" s="139"/>
      <c r="H48" s="139"/>
    </row>
    <row r="49" spans="1:8" ht="12.75">
      <c r="A49" s="159" t="s">
        <v>5</v>
      </c>
      <c r="B49" s="159"/>
      <c r="C49" s="159"/>
      <c r="D49" s="159"/>
      <c r="E49" s="159"/>
      <c r="F49" s="159"/>
      <c r="G49" s="159"/>
      <c r="H49" s="159"/>
    </row>
    <row r="50" spans="1:7" ht="12.75">
      <c r="A50" s="139"/>
      <c r="B50" s="139"/>
      <c r="C50" s="139"/>
      <c r="D50" s="139"/>
      <c r="E50" s="139"/>
      <c r="F50" s="139"/>
      <c r="G50" s="139"/>
    </row>
    <row r="51" spans="1:7" ht="12.75">
      <c r="A51" s="139"/>
      <c r="B51" s="139"/>
      <c r="C51" s="139"/>
      <c r="D51" s="139"/>
      <c r="E51" s="139"/>
      <c r="F51" s="139"/>
      <c r="G51" s="139"/>
    </row>
    <row r="52" spans="1:8" ht="12.75">
      <c r="A52" s="158" t="s">
        <v>397</v>
      </c>
      <c r="B52" s="158"/>
      <c r="C52" s="158"/>
      <c r="D52" s="158"/>
      <c r="E52" s="158"/>
      <c r="F52" s="158"/>
      <c r="G52" s="158"/>
      <c r="H52" s="158"/>
    </row>
    <row r="53" spans="1:8" ht="12.75">
      <c r="A53" s="158" t="s">
        <v>2</v>
      </c>
      <c r="B53" s="158"/>
      <c r="C53" s="158"/>
      <c r="D53" s="158"/>
      <c r="E53" s="158"/>
      <c r="F53" s="158"/>
      <c r="G53" s="158"/>
      <c r="H53" s="158"/>
    </row>
    <row r="54" spans="1:7" ht="12.75">
      <c r="A54" s="5"/>
      <c r="B54" s="5"/>
      <c r="C54" s="5"/>
      <c r="D54" s="5"/>
      <c r="E54" s="5"/>
      <c r="F54" s="5"/>
      <c r="G54" s="5"/>
    </row>
    <row r="55" spans="1:7" ht="12.75">
      <c r="A55" s="158"/>
      <c r="B55" s="158"/>
      <c r="C55" s="158"/>
      <c r="D55" s="158"/>
      <c r="E55" s="158"/>
      <c r="F55" s="158"/>
      <c r="G55" s="158"/>
    </row>
    <row r="56" spans="1:7" ht="12.75">
      <c r="A56" s="158"/>
      <c r="B56" s="158"/>
      <c r="C56" s="158"/>
      <c r="D56" s="158"/>
      <c r="E56" s="158"/>
      <c r="F56" s="158"/>
      <c r="G56" s="158"/>
    </row>
    <row r="57" spans="1:7" ht="12.75">
      <c r="A57" s="6"/>
      <c r="B57" s="5"/>
      <c r="C57" s="5"/>
      <c r="D57" s="5"/>
      <c r="E57" s="5"/>
      <c r="F57" s="5"/>
      <c r="G57" s="5"/>
    </row>
    <row r="60" spans="1:7" ht="12.75">
      <c r="A60" s="6"/>
      <c r="B60" s="5"/>
      <c r="C60" s="5"/>
      <c r="D60" s="5"/>
      <c r="E60" s="5"/>
      <c r="F60" s="5"/>
      <c r="G60" s="5"/>
    </row>
    <row r="62" spans="1:8" ht="12.75">
      <c r="A62" s="159" t="s">
        <v>3</v>
      </c>
      <c r="B62" s="159"/>
      <c r="C62" s="159"/>
      <c r="D62" s="159"/>
      <c r="E62" s="159"/>
      <c r="F62" s="159"/>
      <c r="G62" s="159"/>
      <c r="H62" s="159"/>
    </row>
    <row r="63" spans="1:8" ht="12.75">
      <c r="A63" s="158" t="s">
        <v>4</v>
      </c>
      <c r="B63" s="158"/>
      <c r="C63" s="158"/>
      <c r="D63" s="158"/>
      <c r="E63" s="158"/>
      <c r="F63" s="158"/>
      <c r="G63" s="158"/>
      <c r="H63" s="158"/>
    </row>
    <row r="64" spans="1:7" ht="12.75">
      <c r="A64" s="6"/>
      <c r="B64" s="5"/>
      <c r="C64" s="5"/>
      <c r="D64" s="5"/>
      <c r="E64" s="5"/>
      <c r="F64" s="5"/>
      <c r="G64" s="5"/>
    </row>
    <row r="67" spans="1:7" ht="12.75">
      <c r="A67" s="6"/>
      <c r="B67" s="5"/>
      <c r="C67" s="5"/>
      <c r="D67" s="5"/>
      <c r="E67" s="5"/>
      <c r="F67" s="5"/>
      <c r="G67" s="5"/>
    </row>
    <row r="68" spans="1:8" ht="12.75">
      <c r="A68" s="159" t="s">
        <v>426</v>
      </c>
      <c r="B68" s="159"/>
      <c r="C68" s="159"/>
      <c r="D68" s="159"/>
      <c r="E68" s="159"/>
      <c r="F68" s="159"/>
      <c r="G68" s="159"/>
      <c r="H68" s="159"/>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8" t="s">
        <v>401</v>
      </c>
      <c r="B85" s="158"/>
      <c r="C85" s="158"/>
      <c r="D85" s="158"/>
      <c r="E85" s="158"/>
      <c r="F85" s="158"/>
      <c r="G85" s="158"/>
      <c r="H85" s="158"/>
    </row>
    <row r="86" spans="1:8" ht="12.75">
      <c r="A86" s="158" t="s">
        <v>400</v>
      </c>
      <c r="B86" s="158"/>
      <c r="C86" s="158"/>
      <c r="D86" s="158"/>
      <c r="E86" s="158"/>
      <c r="F86" s="158"/>
      <c r="G86" s="158"/>
      <c r="H86" s="158"/>
    </row>
    <row r="87" spans="1:8" ht="12.75">
      <c r="A87" s="158" t="s">
        <v>399</v>
      </c>
      <c r="B87" s="158"/>
      <c r="C87" s="158"/>
      <c r="D87" s="158"/>
      <c r="E87" s="158"/>
      <c r="F87" s="158"/>
      <c r="G87" s="158"/>
      <c r="H87" s="158"/>
    </row>
    <row r="88" spans="1:8" ht="12.75">
      <c r="A88" s="158" t="s">
        <v>398</v>
      </c>
      <c r="B88" s="158"/>
      <c r="C88" s="158"/>
      <c r="D88" s="158"/>
      <c r="E88" s="158"/>
      <c r="F88" s="158"/>
      <c r="G88" s="158"/>
      <c r="H88" s="158"/>
    </row>
    <row r="89" spans="1:8" ht="12.75">
      <c r="A89" s="158" t="s">
        <v>6</v>
      </c>
      <c r="B89" s="158"/>
      <c r="C89" s="158"/>
      <c r="D89" s="158"/>
      <c r="E89" s="158"/>
      <c r="F89" s="158"/>
      <c r="G89" s="158"/>
      <c r="H89" s="158"/>
    </row>
    <row r="90" spans="1:8" ht="12.75">
      <c r="A90" s="158" t="s">
        <v>7</v>
      </c>
      <c r="B90" s="158"/>
      <c r="C90" s="158"/>
      <c r="D90" s="158"/>
      <c r="E90" s="158"/>
      <c r="F90" s="158"/>
      <c r="G90" s="158"/>
      <c r="H90" s="158"/>
    </row>
    <row r="91" spans="1:7" ht="12.75">
      <c r="A91" s="158"/>
      <c r="B91" s="158"/>
      <c r="C91" s="158"/>
      <c r="D91" s="158"/>
      <c r="E91" s="158"/>
      <c r="F91" s="158"/>
      <c r="G91" s="158"/>
    </row>
  </sheetData>
  <sheetProtection/>
  <mergeCells count="23">
    <mergeCell ref="A91:G91"/>
    <mergeCell ref="A89:H89"/>
    <mergeCell ref="A56:G56"/>
    <mergeCell ref="A55:G55"/>
    <mergeCell ref="A49:H49"/>
    <mergeCell ref="A37:G37"/>
    <mergeCell ref="A90:H90"/>
    <mergeCell ref="J23:Q23"/>
    <mergeCell ref="J24:Q24"/>
    <mergeCell ref="A38:H38"/>
    <mergeCell ref="A86:H86"/>
    <mergeCell ref="A85:H85"/>
    <mergeCell ref="A87:H87"/>
    <mergeCell ref="A23:H23"/>
    <mergeCell ref="A24:H24"/>
    <mergeCell ref="A46:H46"/>
    <mergeCell ref="A47:H47"/>
    <mergeCell ref="A52:H52"/>
    <mergeCell ref="A53:H53"/>
    <mergeCell ref="A62:H62"/>
    <mergeCell ref="A63:H63"/>
    <mergeCell ref="A68:H68"/>
    <mergeCell ref="A88:H88"/>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64" t="s">
        <v>8</v>
      </c>
      <c r="B7" s="164"/>
      <c r="C7" s="164"/>
      <c r="D7" s="164"/>
      <c r="E7" s="164"/>
      <c r="F7" s="164"/>
      <c r="G7" s="164"/>
    </row>
    <row r="8" spans="1:7" ht="12.75">
      <c r="A8" s="12"/>
      <c r="B8" s="12"/>
      <c r="C8" s="12"/>
      <c r="D8" s="12"/>
      <c r="E8" s="12"/>
      <c r="F8" s="12"/>
      <c r="G8" s="12"/>
    </row>
    <row r="9" spans="1:7" ht="12.75">
      <c r="A9" s="12"/>
      <c r="B9" s="12"/>
      <c r="C9" s="12"/>
      <c r="D9" s="12"/>
      <c r="E9" s="12"/>
      <c r="F9" s="12"/>
      <c r="G9" s="12"/>
    </row>
    <row r="10" spans="1:7" ht="12.75">
      <c r="A10" s="142" t="s">
        <v>9</v>
      </c>
      <c r="B10" s="143" t="s">
        <v>10</v>
      </c>
      <c r="C10" s="143"/>
      <c r="D10" s="143"/>
      <c r="E10" s="143"/>
      <c r="F10" s="143"/>
      <c r="G10" s="144" t="s">
        <v>11</v>
      </c>
    </row>
    <row r="11" spans="1:7" ht="12.75">
      <c r="A11" s="145"/>
      <c r="B11" s="145"/>
      <c r="C11" s="145"/>
      <c r="D11" s="145"/>
      <c r="E11" s="145"/>
      <c r="F11" s="145"/>
      <c r="G11" s="146"/>
    </row>
    <row r="12" spans="1:7" ht="12.75">
      <c r="A12" s="147" t="s">
        <v>12</v>
      </c>
      <c r="B12" s="148" t="s">
        <v>403</v>
      </c>
      <c r="C12" s="145"/>
      <c r="D12" s="145"/>
      <c r="E12" s="145"/>
      <c r="F12" s="145"/>
      <c r="G12" s="149">
        <v>4</v>
      </c>
    </row>
    <row r="13" spans="1:7" ht="12.75">
      <c r="A13" s="147" t="s">
        <v>13</v>
      </c>
      <c r="B13" s="148" t="s">
        <v>404</v>
      </c>
      <c r="C13" s="145"/>
      <c r="D13" s="145"/>
      <c r="E13" s="145"/>
      <c r="F13" s="145"/>
      <c r="G13" s="149">
        <v>5</v>
      </c>
    </row>
    <row r="14" spans="1:7" ht="12.75">
      <c r="A14" s="147" t="s">
        <v>14</v>
      </c>
      <c r="B14" s="148" t="s">
        <v>405</v>
      </c>
      <c r="C14" s="145"/>
      <c r="D14" s="145"/>
      <c r="E14" s="145"/>
      <c r="F14" s="145"/>
      <c r="G14" s="149">
        <v>6</v>
      </c>
    </row>
    <row r="15" spans="1:7" ht="12.75">
      <c r="A15" s="147" t="s">
        <v>15</v>
      </c>
      <c r="B15" s="148" t="s">
        <v>406</v>
      </c>
      <c r="C15" s="145"/>
      <c r="D15" s="145"/>
      <c r="E15" s="145"/>
      <c r="F15" s="145"/>
      <c r="G15" s="149">
        <v>8</v>
      </c>
    </row>
    <row r="16" spans="1:7" ht="12.75">
      <c r="A16" s="147" t="s">
        <v>16</v>
      </c>
      <c r="B16" s="148" t="s">
        <v>407</v>
      </c>
      <c r="C16" s="145"/>
      <c r="D16" s="145"/>
      <c r="E16" s="145"/>
      <c r="F16" s="145"/>
      <c r="G16" s="149">
        <v>10</v>
      </c>
    </row>
    <row r="17" spans="1:7" ht="12.75">
      <c r="A17" s="147" t="s">
        <v>17</v>
      </c>
      <c r="B17" s="148" t="s">
        <v>408</v>
      </c>
      <c r="C17" s="145"/>
      <c r="D17" s="145"/>
      <c r="E17" s="145"/>
      <c r="F17" s="145"/>
      <c r="G17" s="149">
        <v>11</v>
      </c>
    </row>
    <row r="18" spans="1:7" ht="12.75">
      <c r="A18" s="147" t="s">
        <v>18</v>
      </c>
      <c r="B18" s="148" t="s">
        <v>409</v>
      </c>
      <c r="C18" s="145"/>
      <c r="D18" s="145"/>
      <c r="E18" s="145"/>
      <c r="F18" s="145"/>
      <c r="G18" s="149">
        <v>12</v>
      </c>
    </row>
    <row r="19" spans="1:7" ht="12.75">
      <c r="A19" s="147" t="s">
        <v>19</v>
      </c>
      <c r="B19" s="148" t="s">
        <v>410</v>
      </c>
      <c r="C19" s="145"/>
      <c r="D19" s="145"/>
      <c r="E19" s="145"/>
      <c r="F19" s="145"/>
      <c r="G19" s="149">
        <v>13</v>
      </c>
    </row>
    <row r="20" spans="1:7" ht="12.75">
      <c r="A20" s="147" t="s">
        <v>20</v>
      </c>
      <c r="B20" s="148" t="s">
        <v>411</v>
      </c>
      <c r="C20" s="145"/>
      <c r="D20" s="145"/>
      <c r="E20" s="145"/>
      <c r="F20" s="145"/>
      <c r="G20" s="149">
        <v>14</v>
      </c>
    </row>
    <row r="21" spans="1:7" ht="12.75">
      <c r="A21" s="147" t="s">
        <v>21</v>
      </c>
      <c r="B21" s="148" t="s">
        <v>412</v>
      </c>
      <c r="C21" s="145"/>
      <c r="D21" s="145"/>
      <c r="E21" s="145"/>
      <c r="F21" s="145"/>
      <c r="G21" s="149">
        <v>15</v>
      </c>
    </row>
    <row r="22" spans="1:7" ht="12.75">
      <c r="A22" s="147" t="s">
        <v>22</v>
      </c>
      <c r="B22" s="148" t="s">
        <v>413</v>
      </c>
      <c r="C22" s="145"/>
      <c r="D22" s="145"/>
      <c r="E22" s="145"/>
      <c r="F22" s="145"/>
      <c r="G22" s="149">
        <v>16</v>
      </c>
    </row>
    <row r="23" spans="1:7" ht="12.75">
      <c r="A23" s="147" t="s">
        <v>23</v>
      </c>
      <c r="B23" s="148" t="s">
        <v>414</v>
      </c>
      <c r="C23" s="145"/>
      <c r="D23" s="145"/>
      <c r="E23" s="145"/>
      <c r="F23" s="145"/>
      <c r="G23" s="149">
        <v>17</v>
      </c>
    </row>
    <row r="24" spans="1:7" ht="12.75">
      <c r="A24" s="147" t="s">
        <v>24</v>
      </c>
      <c r="B24" s="148" t="s">
        <v>415</v>
      </c>
      <c r="C24" s="145"/>
      <c r="D24" s="145"/>
      <c r="E24" s="145"/>
      <c r="F24" s="145"/>
      <c r="G24" s="149">
        <v>18</v>
      </c>
    </row>
    <row r="25" spans="1:7" ht="12.75">
      <c r="A25" s="147" t="s">
        <v>25</v>
      </c>
      <c r="B25" s="148" t="s">
        <v>416</v>
      </c>
      <c r="C25" s="145"/>
      <c r="D25" s="145"/>
      <c r="E25" s="145"/>
      <c r="F25" s="145"/>
      <c r="G25" s="149">
        <v>19</v>
      </c>
    </row>
    <row r="26" spans="1:7" ht="12.75">
      <c r="A26" s="147" t="s">
        <v>26</v>
      </c>
      <c r="B26" s="148" t="s">
        <v>417</v>
      </c>
      <c r="C26" s="145"/>
      <c r="D26" s="145"/>
      <c r="E26" s="145"/>
      <c r="F26" s="145"/>
      <c r="G26" s="149">
        <v>20</v>
      </c>
    </row>
    <row r="27" spans="1:7" ht="12.75">
      <c r="A27" s="147" t="s">
        <v>27</v>
      </c>
      <c r="B27" s="148" t="s">
        <v>418</v>
      </c>
      <c r="C27" s="145"/>
      <c r="D27" s="145"/>
      <c r="E27" s="145"/>
      <c r="F27" s="145"/>
      <c r="G27" s="149">
        <v>21</v>
      </c>
    </row>
    <row r="28" spans="1:7" ht="12.75">
      <c r="A28" s="147" t="s">
        <v>253</v>
      </c>
      <c r="B28" s="148" t="s">
        <v>419</v>
      </c>
      <c r="C28" s="145"/>
      <c r="D28" s="145"/>
      <c r="E28" s="145"/>
      <c r="F28" s="145"/>
      <c r="G28" s="149">
        <v>22</v>
      </c>
    </row>
    <row r="29" spans="1:7" ht="12.75">
      <c r="A29" s="147" t="s">
        <v>269</v>
      </c>
      <c r="B29" s="148" t="s">
        <v>420</v>
      </c>
      <c r="C29" s="145"/>
      <c r="D29" s="145"/>
      <c r="E29" s="145"/>
      <c r="F29" s="145"/>
      <c r="G29" s="149">
        <v>23</v>
      </c>
    </row>
    <row r="30" spans="1:7" ht="12.75">
      <c r="A30" s="147" t="s">
        <v>270</v>
      </c>
      <c r="B30" s="148" t="s">
        <v>421</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28</v>
      </c>
      <c r="B35" s="14" t="s">
        <v>10</v>
      </c>
      <c r="C35" s="14"/>
      <c r="D35" s="14"/>
      <c r="E35" s="14"/>
      <c r="F35" s="14"/>
      <c r="G35" s="15" t="s">
        <v>11</v>
      </c>
    </row>
    <row r="36" spans="1:7" ht="12.75">
      <c r="A36" s="18"/>
      <c r="B36" s="12"/>
      <c r="C36" s="12"/>
      <c r="D36" s="12"/>
      <c r="E36" s="12"/>
      <c r="F36" s="12"/>
      <c r="G36" s="17"/>
    </row>
    <row r="37" spans="1:7" s="2" customFormat="1" ht="12.75">
      <c r="A37" s="147" t="s">
        <v>12</v>
      </c>
      <c r="B37" s="147" t="s">
        <v>422</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65" t="s">
        <v>227</v>
      </c>
      <c r="B40" s="165"/>
      <c r="C40" s="165"/>
      <c r="D40" s="165"/>
      <c r="E40" s="165"/>
      <c r="F40" s="165"/>
      <c r="G40" s="165"/>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6">
      <selection activeCell="A1" sqref="A1:F1"/>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66" t="s">
        <v>29</v>
      </c>
      <c r="B1" s="166"/>
      <c r="C1" s="166"/>
      <c r="D1" s="166"/>
      <c r="E1" s="166"/>
      <c r="F1" s="166"/>
      <c r="G1" s="94"/>
      <c r="P1" s="94"/>
      <c r="Q1" s="94"/>
      <c r="R1" s="94"/>
      <c r="S1" s="94"/>
      <c r="T1" s="94"/>
      <c r="W1" s="96"/>
      <c r="X1" s="96"/>
      <c r="Y1" s="96"/>
      <c r="Z1" s="94"/>
    </row>
    <row r="2" spans="1:26" s="95" customFormat="1" ht="15.75" customHeight="1">
      <c r="A2" s="167" t="s">
        <v>0</v>
      </c>
      <c r="B2" s="167"/>
      <c r="C2" s="167"/>
      <c r="D2" s="167"/>
      <c r="E2" s="167"/>
      <c r="F2" s="167"/>
      <c r="G2" s="94"/>
      <c r="P2" s="94"/>
      <c r="Q2" s="94"/>
      <c r="R2" s="94"/>
      <c r="S2" s="94"/>
      <c r="T2" s="94"/>
      <c r="W2" s="96"/>
      <c r="Z2" s="94"/>
    </row>
    <row r="3" spans="1:26" s="95" customFormat="1" ht="15.75" customHeight="1">
      <c r="A3" s="167" t="s">
        <v>30</v>
      </c>
      <c r="B3" s="167"/>
      <c r="C3" s="167"/>
      <c r="D3" s="167"/>
      <c r="E3" s="167"/>
      <c r="F3" s="167"/>
      <c r="G3" s="94"/>
      <c r="P3" s="94"/>
      <c r="Q3" s="94"/>
      <c r="R3" s="94"/>
      <c r="S3" s="94"/>
      <c r="T3" s="94"/>
      <c r="V3" s="73"/>
      <c r="W3" s="96"/>
      <c r="X3" s="96"/>
      <c r="Y3" s="96"/>
      <c r="Z3" s="94"/>
    </row>
    <row r="4" spans="1:26" s="95" customFormat="1" ht="15.75" customHeight="1">
      <c r="A4" s="168"/>
      <c r="B4" s="168"/>
      <c r="C4" s="168"/>
      <c r="D4" s="168"/>
      <c r="E4" s="168"/>
      <c r="F4" s="168"/>
      <c r="G4" s="94"/>
      <c r="I4" s="96"/>
      <c r="P4" s="94"/>
      <c r="Q4" s="94"/>
      <c r="R4" s="94"/>
      <c r="S4" s="94"/>
      <c r="T4" s="94"/>
      <c r="Z4" s="94"/>
    </row>
    <row r="5" spans="1:26" s="5" customFormat="1" ht="12.75">
      <c r="A5" s="23" t="s">
        <v>31</v>
      </c>
      <c r="B5" s="24">
        <v>2007</v>
      </c>
      <c r="C5" s="25">
        <v>2008</v>
      </c>
      <c r="D5" s="25">
        <v>2009</v>
      </c>
      <c r="E5" s="26" t="s">
        <v>32</v>
      </c>
      <c r="F5" s="26" t="s">
        <v>33</v>
      </c>
      <c r="P5" s="22"/>
      <c r="Q5" s="22"/>
      <c r="R5" s="22"/>
      <c r="S5" s="22"/>
      <c r="T5" s="22"/>
      <c r="Z5" s="22"/>
    </row>
    <row r="6" spans="1:26" s="5" customFormat="1" ht="12.75">
      <c r="A6" s="27"/>
      <c r="B6" s="27" t="s">
        <v>34</v>
      </c>
      <c r="C6" s="25" t="s">
        <v>34</v>
      </c>
      <c r="D6" s="25" t="str">
        <f>+C6</f>
        <v>ene-dic</v>
      </c>
      <c r="E6" s="26" t="s">
        <v>263</v>
      </c>
      <c r="F6" s="28">
        <v>2009</v>
      </c>
      <c r="P6" s="22"/>
      <c r="Q6" s="22"/>
      <c r="R6" s="22"/>
      <c r="S6" s="22"/>
      <c r="T6" s="22"/>
      <c r="W6" s="29"/>
      <c r="X6" s="30"/>
      <c r="Y6" s="31"/>
      <c r="Z6" s="22"/>
    </row>
    <row r="7" spans="1:21" ht="12.75">
      <c r="A7" t="s">
        <v>35</v>
      </c>
      <c r="B7" s="60">
        <v>478.457</v>
      </c>
      <c r="C7" s="60">
        <v>8419.391</v>
      </c>
      <c r="D7" s="60">
        <v>7697.924</v>
      </c>
      <c r="E7" s="34">
        <f aca="true" t="shared" si="0" ref="E7:E20">+(D7-C7)/C7</f>
        <v>-0.08569111471364137</v>
      </c>
      <c r="F7" s="34">
        <f aca="true" t="shared" si="1" ref="F7:F23">+D7/$D$23</f>
        <v>0.0007266389135310035</v>
      </c>
      <c r="G7" s="33"/>
      <c r="Q7" s="32"/>
      <c r="S7" t="str">
        <f>+A7</f>
        <v>Región de Arica y Parinacota</v>
      </c>
      <c r="T7" s="47">
        <f>+D7</f>
        <v>7697.924</v>
      </c>
      <c r="U7" s="33"/>
    </row>
    <row r="8" spans="1:21" ht="12.75">
      <c r="A8" s="2" t="s">
        <v>36</v>
      </c>
      <c r="B8" s="47">
        <v>16641.44</v>
      </c>
      <c r="C8" s="47">
        <v>14963.01</v>
      </c>
      <c r="D8" s="47">
        <v>4938.636</v>
      </c>
      <c r="E8" s="34">
        <f t="shared" si="0"/>
        <v>-0.669943681117636</v>
      </c>
      <c r="F8" s="34">
        <f t="shared" si="1"/>
        <v>0.00046617829655957907</v>
      </c>
      <c r="I8" s="33"/>
      <c r="J8" s="33"/>
      <c r="K8" s="33"/>
      <c r="O8">
        <v>1</v>
      </c>
      <c r="P8" s="5" t="s">
        <v>424</v>
      </c>
      <c r="Q8" s="47">
        <f>+T24</f>
        <v>3329493.193</v>
      </c>
      <c r="R8" s="33"/>
      <c r="S8" t="str">
        <f aca="true" t="shared" si="2" ref="S8:S22">+A8</f>
        <v>Región de Tarapacá</v>
      </c>
      <c r="T8" s="47">
        <f aca="true" t="shared" si="3" ref="T8:T22">+D8</f>
        <v>4938.636</v>
      </c>
      <c r="U8" s="33"/>
    </row>
    <row r="9" spans="1:21" ht="12.75">
      <c r="A9" s="2" t="s">
        <v>37</v>
      </c>
      <c r="B9" s="47">
        <v>2863.636</v>
      </c>
      <c r="C9" s="47">
        <v>2406.071</v>
      </c>
      <c r="D9" s="47">
        <v>3028.447</v>
      </c>
      <c r="E9" s="34">
        <f t="shared" si="0"/>
        <v>0.25866900852053004</v>
      </c>
      <c r="F9" s="34">
        <f t="shared" si="1"/>
        <v>0.00028586764922155985</v>
      </c>
      <c r="I9" s="33"/>
      <c r="J9" s="33"/>
      <c r="K9" s="33"/>
      <c r="O9">
        <v>2</v>
      </c>
      <c r="P9" s="57" t="s">
        <v>229</v>
      </c>
      <c r="Q9" s="47">
        <f aca="true" t="shared" si="4" ref="Q9:Q14">+T25</f>
        <v>1821295.5</v>
      </c>
      <c r="R9" s="33"/>
      <c r="S9" t="str">
        <f t="shared" si="2"/>
        <v>Región de Antofagasta</v>
      </c>
      <c r="T9" s="47">
        <f t="shared" si="3"/>
        <v>3028.447</v>
      </c>
      <c r="U9" s="33"/>
    </row>
    <row r="10" spans="1:21" ht="12.75">
      <c r="A10" s="2" t="s">
        <v>38</v>
      </c>
      <c r="B10" s="47">
        <v>171788.522</v>
      </c>
      <c r="C10" s="47">
        <v>270797.035</v>
      </c>
      <c r="D10" s="47">
        <v>199108.238</v>
      </c>
      <c r="E10" s="34">
        <f t="shared" si="0"/>
        <v>-0.26473257729723654</v>
      </c>
      <c r="F10" s="34">
        <f t="shared" si="1"/>
        <v>0.018794650835133275</v>
      </c>
      <c r="G10" s="33"/>
      <c r="I10" s="33"/>
      <c r="J10" s="33"/>
      <c r="K10" s="33"/>
      <c r="O10">
        <v>3</v>
      </c>
      <c r="P10" s="57" t="s">
        <v>230</v>
      </c>
      <c r="Q10" s="47">
        <f t="shared" si="4"/>
        <v>1751770.456</v>
      </c>
      <c r="R10" s="33"/>
      <c r="S10" t="str">
        <f t="shared" si="2"/>
        <v>Región de Atacama</v>
      </c>
      <c r="T10" s="47">
        <f t="shared" si="3"/>
        <v>199108.238</v>
      </c>
      <c r="U10" s="33"/>
    </row>
    <row r="11" spans="1:21" ht="12.75">
      <c r="A11" s="2" t="s">
        <v>39</v>
      </c>
      <c r="B11" s="47">
        <v>408258.733</v>
      </c>
      <c r="C11" s="47">
        <v>424125.955</v>
      </c>
      <c r="D11" s="47">
        <v>453302.659</v>
      </c>
      <c r="E11" s="34">
        <f t="shared" si="0"/>
        <v>0.06879254536544449</v>
      </c>
      <c r="F11" s="34">
        <f t="shared" si="1"/>
        <v>0.04278911452444516</v>
      </c>
      <c r="I11" s="33"/>
      <c r="J11" s="33"/>
      <c r="K11" s="33"/>
      <c r="O11">
        <v>4</v>
      </c>
      <c r="P11" s="57" t="s">
        <v>232</v>
      </c>
      <c r="Q11" s="47">
        <f t="shared" si="4"/>
        <v>1148293.969</v>
      </c>
      <c r="R11" s="33"/>
      <c r="S11" t="str">
        <f t="shared" si="2"/>
        <v>Región de Coquimbo</v>
      </c>
      <c r="T11" s="47">
        <f t="shared" si="3"/>
        <v>453302.659</v>
      </c>
      <c r="U11" s="33"/>
    </row>
    <row r="12" spans="1:21" ht="12.75">
      <c r="A12" s="2" t="s">
        <v>40</v>
      </c>
      <c r="B12" s="47">
        <v>1103995.427</v>
      </c>
      <c r="C12" s="47">
        <v>1353053.697</v>
      </c>
      <c r="D12" s="47">
        <v>1148293.969</v>
      </c>
      <c r="E12" s="34">
        <f t="shared" si="0"/>
        <v>-0.151331560938043</v>
      </c>
      <c r="F12" s="34">
        <f t="shared" si="1"/>
        <v>0.10839222133764426</v>
      </c>
      <c r="I12" s="33"/>
      <c r="J12" s="33"/>
      <c r="K12" s="33"/>
      <c r="O12">
        <v>5</v>
      </c>
      <c r="P12" s="57" t="s">
        <v>231</v>
      </c>
      <c r="Q12" s="47">
        <f t="shared" si="4"/>
        <v>1137704.078</v>
      </c>
      <c r="R12" s="33"/>
      <c r="S12" t="str">
        <f t="shared" si="2"/>
        <v>Región de Valparaíso</v>
      </c>
      <c r="T12" s="47">
        <f t="shared" si="3"/>
        <v>1148293.969</v>
      </c>
      <c r="U12" s="33"/>
    </row>
    <row r="13" spans="1:22" ht="12.75">
      <c r="A13" s="2" t="s">
        <v>41</v>
      </c>
      <c r="B13" s="47">
        <v>1575175.961</v>
      </c>
      <c r="C13" s="47">
        <v>1855054.299</v>
      </c>
      <c r="D13" s="47">
        <v>1751770.456</v>
      </c>
      <c r="E13" s="34">
        <f t="shared" si="0"/>
        <v>-0.05567699180324646</v>
      </c>
      <c r="F13" s="34">
        <f t="shared" si="1"/>
        <v>0.16535686516306872</v>
      </c>
      <c r="I13" s="33"/>
      <c r="J13" s="33"/>
      <c r="K13" s="33"/>
      <c r="O13">
        <v>6</v>
      </c>
      <c r="P13" s="57" t="s">
        <v>233</v>
      </c>
      <c r="Q13" s="47">
        <f t="shared" si="4"/>
        <v>453302.659</v>
      </c>
      <c r="R13" s="33"/>
      <c r="S13" t="str">
        <f t="shared" si="2"/>
        <v>Región Metropolitana de Santiago</v>
      </c>
      <c r="T13" s="47">
        <f t="shared" si="3"/>
        <v>1751770.456</v>
      </c>
      <c r="U13" s="33"/>
      <c r="V13" s="33"/>
    </row>
    <row r="14" spans="1:21" ht="12.75">
      <c r="A14" s="2" t="s">
        <v>42</v>
      </c>
      <c r="B14" s="47">
        <v>1656338.688</v>
      </c>
      <c r="C14" s="47">
        <v>2053025.553</v>
      </c>
      <c r="D14" s="47">
        <v>1821295.5</v>
      </c>
      <c r="E14" s="34">
        <f t="shared" si="0"/>
        <v>-0.11287246408666599</v>
      </c>
      <c r="F14" s="34">
        <f t="shared" si="1"/>
        <v>0.17191962187973092</v>
      </c>
      <c r="I14" s="33"/>
      <c r="J14" s="33"/>
      <c r="K14" s="33"/>
      <c r="O14">
        <v>7</v>
      </c>
      <c r="P14" s="5" t="s">
        <v>425</v>
      </c>
      <c r="Q14" s="47">
        <f t="shared" si="4"/>
        <v>341455.18</v>
      </c>
      <c r="R14" s="33"/>
      <c r="S14" t="str">
        <f t="shared" si="2"/>
        <v>Región del Libertador Bernardo O'Higgins</v>
      </c>
      <c r="T14" s="47">
        <f t="shared" si="3"/>
        <v>1821295.5</v>
      </c>
      <c r="U14" s="33"/>
    </row>
    <row r="15" spans="1:21" ht="12.75">
      <c r="A15" s="2" t="s">
        <v>43</v>
      </c>
      <c r="B15" s="47">
        <v>1213310.856</v>
      </c>
      <c r="C15" s="47">
        <v>1350511.4</v>
      </c>
      <c r="D15" s="47">
        <v>1137704.078</v>
      </c>
      <c r="E15" s="34">
        <f t="shared" si="0"/>
        <v>-0.1575753614519655</v>
      </c>
      <c r="F15" s="34">
        <f t="shared" si="1"/>
        <v>0.10739259768707927</v>
      </c>
      <c r="I15" s="33"/>
      <c r="J15" s="33"/>
      <c r="K15" s="33"/>
      <c r="O15">
        <v>8</v>
      </c>
      <c r="P15" s="43" t="s">
        <v>228</v>
      </c>
      <c r="Q15" s="33">
        <f>+T40</f>
        <v>595736.4940000001</v>
      </c>
      <c r="S15" t="str">
        <f t="shared" si="2"/>
        <v>Región del Maule</v>
      </c>
      <c r="T15" s="47">
        <f t="shared" si="3"/>
        <v>1137704.078</v>
      </c>
      <c r="U15" s="33"/>
    </row>
    <row r="16" spans="1:22" ht="12.75">
      <c r="A16" s="2" t="s">
        <v>44</v>
      </c>
      <c r="B16" s="47">
        <v>4077600.425</v>
      </c>
      <c r="C16" s="47">
        <v>4537425.544</v>
      </c>
      <c r="D16" s="47">
        <v>3329493.193</v>
      </c>
      <c r="E16" s="34">
        <f t="shared" si="0"/>
        <v>-0.2662153547835715</v>
      </c>
      <c r="F16" s="34">
        <f t="shared" si="1"/>
        <v>0.3142846456226889</v>
      </c>
      <c r="I16" s="33"/>
      <c r="J16" s="33"/>
      <c r="K16" s="33"/>
      <c r="O16">
        <v>9</v>
      </c>
      <c r="P16" s="57"/>
      <c r="Q16" s="47"/>
      <c r="S16" t="str">
        <f t="shared" si="2"/>
        <v>Región del Bio Bio</v>
      </c>
      <c r="T16" s="47">
        <f t="shared" si="3"/>
        <v>3329493.193</v>
      </c>
      <c r="V16" s="33"/>
    </row>
    <row r="17" spans="1:21" ht="12.75">
      <c r="A17" s="2" t="s">
        <v>45</v>
      </c>
      <c r="B17" s="47">
        <v>403088.096</v>
      </c>
      <c r="C17" s="47">
        <v>436583.647</v>
      </c>
      <c r="D17" s="47">
        <v>341455.18</v>
      </c>
      <c r="E17" s="34">
        <f t="shared" si="0"/>
        <v>-0.2178928772382535</v>
      </c>
      <c r="F17" s="34">
        <f t="shared" si="1"/>
        <v>0.03223136796553632</v>
      </c>
      <c r="H17" s="69"/>
      <c r="I17" s="69"/>
      <c r="J17" s="69"/>
      <c r="K17" s="33"/>
      <c r="O17">
        <v>10</v>
      </c>
      <c r="Q17" s="33"/>
      <c r="S17" t="str">
        <f t="shared" si="2"/>
        <v>Región de La Araucanía</v>
      </c>
      <c r="T17" s="47">
        <f t="shared" si="3"/>
        <v>341455.18</v>
      </c>
      <c r="U17" s="42"/>
    </row>
    <row r="18" spans="1:21" ht="12.75">
      <c r="A18" s="2" t="s">
        <v>46</v>
      </c>
      <c r="B18" s="47">
        <v>279.504</v>
      </c>
      <c r="C18" s="47">
        <v>4782.267</v>
      </c>
      <c r="D18" s="47">
        <v>17785.353</v>
      </c>
      <c r="E18" s="34">
        <f t="shared" si="0"/>
        <v>2.7190213344424308</v>
      </c>
      <c r="F18" s="34">
        <f t="shared" si="1"/>
        <v>0.0016788330958691425</v>
      </c>
      <c r="I18" s="33"/>
      <c r="J18" s="33"/>
      <c r="K18" s="33"/>
      <c r="P18" s="2"/>
      <c r="Q18" s="33">
        <f>SUM(Q8:Q17)</f>
        <v>10579051.529000001</v>
      </c>
      <c r="S18" t="str">
        <f t="shared" si="2"/>
        <v>Región de Los Ríos</v>
      </c>
      <c r="T18" s="47">
        <f t="shared" si="3"/>
        <v>17785.353</v>
      </c>
      <c r="U18" s="42"/>
    </row>
    <row r="19" spans="1:21" ht="12.75">
      <c r="A19" s="2" t="s">
        <v>47</v>
      </c>
      <c r="B19" s="47">
        <v>319631.351</v>
      </c>
      <c r="C19" s="47">
        <v>376300.923</v>
      </c>
      <c r="D19" s="47">
        <v>313155.808</v>
      </c>
      <c r="E19" s="34">
        <f t="shared" si="0"/>
        <v>-0.16780483687519412</v>
      </c>
      <c r="F19" s="34">
        <f t="shared" si="1"/>
        <v>0.02956007309127026</v>
      </c>
      <c r="I19" s="33"/>
      <c r="J19" s="33"/>
      <c r="K19" s="33"/>
      <c r="P19" s="2"/>
      <c r="Q19" s="33"/>
      <c r="S19" t="str">
        <f t="shared" si="2"/>
        <v>Región de Los Lagos</v>
      </c>
      <c r="T19" s="47">
        <f t="shared" si="3"/>
        <v>313155.808</v>
      </c>
      <c r="U19" s="33"/>
    </row>
    <row r="20" spans="1:21" ht="12.75">
      <c r="A20" s="2" t="s">
        <v>48</v>
      </c>
      <c r="B20" s="47">
        <v>3639.243</v>
      </c>
      <c r="C20" s="47">
        <v>3262.451</v>
      </c>
      <c r="D20" s="47">
        <v>3035.046</v>
      </c>
      <c r="E20" s="34">
        <f t="shared" si="0"/>
        <v>-0.06970372888359096</v>
      </c>
      <c r="F20" s="34">
        <f t="shared" si="1"/>
        <v>0.00028649055614950446</v>
      </c>
      <c r="I20" s="33"/>
      <c r="J20" s="33"/>
      <c r="K20" s="33"/>
      <c r="Q20" s="33"/>
      <c r="S20" t="str">
        <f t="shared" si="2"/>
        <v>Región Aysén del Gral. Carlos Ibañez Del Campo</v>
      </c>
      <c r="T20" s="47">
        <f t="shared" si="3"/>
        <v>3035.046</v>
      </c>
      <c r="U20" s="33"/>
    </row>
    <row r="21" spans="1:21" ht="12.75">
      <c r="A21" s="2" t="s">
        <v>49</v>
      </c>
      <c r="B21" s="47">
        <v>46913.942</v>
      </c>
      <c r="C21" s="47">
        <v>54533.924</v>
      </c>
      <c r="D21" s="47">
        <v>46987.042</v>
      </c>
      <c r="E21" s="34">
        <f>+(D21-C21)/C21</f>
        <v>-0.13838875779413926</v>
      </c>
      <c r="F21" s="34">
        <f t="shared" si="1"/>
        <v>0.004435301407095683</v>
      </c>
      <c r="I21" s="33"/>
      <c r="J21" s="33"/>
      <c r="K21" s="33"/>
      <c r="P21" s="64"/>
      <c r="Q21" s="33"/>
      <c r="S21" t="str">
        <f t="shared" si="2"/>
        <v>Región de Magallanes</v>
      </c>
      <c r="T21" s="47">
        <f t="shared" si="3"/>
        <v>46987.042</v>
      </c>
      <c r="U21" s="33"/>
    </row>
    <row r="22" spans="1:21" ht="12.75">
      <c r="A22" s="2" t="s">
        <v>50</v>
      </c>
      <c r="B22" s="47">
        <v>10822.718999997795</v>
      </c>
      <c r="C22" s="47">
        <v>13446.832999999433</v>
      </c>
      <c r="D22" s="47">
        <v>14826.471000000774</v>
      </c>
      <c r="E22" s="34">
        <f>+(D22-C22)/C22</f>
        <v>0.10259947453808638</v>
      </c>
      <c r="F22" s="34">
        <f t="shared" si="1"/>
        <v>0.0013995319749765642</v>
      </c>
      <c r="I22" s="33"/>
      <c r="J22" s="33"/>
      <c r="K22" s="33"/>
      <c r="Q22" s="33"/>
      <c r="S22" t="str">
        <f t="shared" si="2"/>
        <v>Otras operaciones</v>
      </c>
      <c r="T22" s="47">
        <f t="shared" si="3"/>
        <v>14826.471000000774</v>
      </c>
      <c r="U22" s="33"/>
    </row>
    <row r="23" spans="1:21" s="1" customFormat="1" ht="12.75">
      <c r="A23" s="35" t="s">
        <v>51</v>
      </c>
      <c r="B23" s="58">
        <f>SUM(B7:B22)</f>
        <v>11010827</v>
      </c>
      <c r="C23" s="58">
        <f>SUM(C7:C22)</f>
        <v>12758692</v>
      </c>
      <c r="D23" s="58">
        <f>SUM(D7:D22)</f>
        <v>10593878</v>
      </c>
      <c r="E23" s="37">
        <f>+(D23-C23)/C23</f>
        <v>-0.16967366247261084</v>
      </c>
      <c r="F23" s="37">
        <f t="shared" si="1"/>
        <v>1</v>
      </c>
      <c r="G23" s="36"/>
      <c r="H23" s="36"/>
      <c r="I23" s="36"/>
      <c r="J23" s="33"/>
      <c r="K23" s="33"/>
      <c r="P23" s="2"/>
      <c r="Q23" s="33"/>
      <c r="R23" s="1" t="s">
        <v>235</v>
      </c>
      <c r="S23"/>
      <c r="U23" s="36"/>
    </row>
    <row r="24" spans="1:20" s="40" customFormat="1" ht="12.75">
      <c r="A24" s="38"/>
      <c r="B24" s="39"/>
      <c r="C24" s="39"/>
      <c r="D24" s="39"/>
      <c r="E24" s="39"/>
      <c r="F24" s="39"/>
      <c r="G24" s="75"/>
      <c r="H24" s="75"/>
      <c r="I24" s="75"/>
      <c r="J24" s="75"/>
      <c r="K24" s="33"/>
      <c r="P24" s="2"/>
      <c r="Q24" s="33"/>
      <c r="R24" s="40">
        <v>1</v>
      </c>
      <c r="S24" t="s">
        <v>44</v>
      </c>
      <c r="T24" s="33">
        <v>3329493.193</v>
      </c>
    </row>
    <row r="25" spans="1:20" s="40" customFormat="1" ht="12.75">
      <c r="A25" s="41" t="s">
        <v>427</v>
      </c>
      <c r="B25" s="41"/>
      <c r="C25" s="41"/>
      <c r="D25" s="41"/>
      <c r="E25" s="41"/>
      <c r="F25" s="41"/>
      <c r="G25" s="89"/>
      <c r="H25" s="89"/>
      <c r="I25" s="89"/>
      <c r="J25" s="89"/>
      <c r="R25" s="40">
        <v>2</v>
      </c>
      <c r="S25" s="88" t="s">
        <v>42</v>
      </c>
      <c r="T25" s="87">
        <v>1821295.5</v>
      </c>
    </row>
    <row r="26" spans="1:20" ht="12.75">
      <c r="A26" s="41" t="s">
        <v>438</v>
      </c>
      <c r="B26" s="33"/>
      <c r="C26" s="33"/>
      <c r="D26" s="33"/>
      <c r="E26" s="33"/>
      <c r="F26" s="33"/>
      <c r="G26" s="33"/>
      <c r="H26" s="33"/>
      <c r="I26" s="33"/>
      <c r="J26" s="33"/>
      <c r="R26" s="40">
        <v>3</v>
      </c>
      <c r="S26" s="72" t="s">
        <v>41</v>
      </c>
      <c r="T26" s="90">
        <v>1751770.456</v>
      </c>
    </row>
    <row r="27" spans="2:20" ht="12.75">
      <c r="B27" s="130"/>
      <c r="C27" s="130"/>
      <c r="D27" s="130"/>
      <c r="E27" s="33"/>
      <c r="F27" s="33"/>
      <c r="G27" s="33"/>
      <c r="H27" s="33"/>
      <c r="I27" s="33"/>
      <c r="J27" s="33"/>
      <c r="R27" s="40">
        <v>4</v>
      </c>
      <c r="S27" s="136" t="s">
        <v>40</v>
      </c>
      <c r="T27" s="137">
        <v>1148293.969</v>
      </c>
    </row>
    <row r="28" spans="2:20" ht="12.75">
      <c r="B28" s="33"/>
      <c r="C28" s="33"/>
      <c r="D28" s="33"/>
      <c r="H28" s="40"/>
      <c r="I28" s="40"/>
      <c r="J28" s="40"/>
      <c r="R28" s="40">
        <v>5</v>
      </c>
      <c r="S28" s="136" t="s">
        <v>43</v>
      </c>
      <c r="T28" s="137">
        <v>1137704.078</v>
      </c>
    </row>
    <row r="29" spans="18:20" ht="12.75">
      <c r="R29" s="40">
        <v>6</v>
      </c>
      <c r="S29" s="136" t="s">
        <v>39</v>
      </c>
      <c r="T29" s="137">
        <v>453302.659</v>
      </c>
    </row>
    <row r="30" spans="18:20" ht="12.75">
      <c r="R30" s="40">
        <v>7</v>
      </c>
      <c r="S30" s="88" t="s">
        <v>45</v>
      </c>
      <c r="T30" s="87">
        <v>341455.18</v>
      </c>
    </row>
    <row r="31" spans="18:20" ht="12.75">
      <c r="R31" s="40"/>
      <c r="S31" s="136" t="s">
        <v>47</v>
      </c>
      <c r="T31" s="137">
        <v>313155.808</v>
      </c>
    </row>
    <row r="32" spans="10:20" ht="12.75">
      <c r="J32" s="134"/>
      <c r="R32" s="135"/>
      <c r="S32" s="88" t="s">
        <v>38</v>
      </c>
      <c r="T32" s="87">
        <v>199108.238</v>
      </c>
    </row>
    <row r="33" spans="10:20" ht="12.75">
      <c r="J33" s="133"/>
      <c r="R33" s="40"/>
      <c r="S33" s="72" t="s">
        <v>49</v>
      </c>
      <c r="T33" s="90">
        <v>46987.042</v>
      </c>
    </row>
    <row r="34" spans="10:20" ht="12.75">
      <c r="J34" s="134"/>
      <c r="S34" s="88" t="s">
        <v>46</v>
      </c>
      <c r="T34" s="87">
        <v>17785.353</v>
      </c>
    </row>
    <row r="35" spans="10:20" ht="12.75">
      <c r="J35" s="134"/>
      <c r="R35" s="40"/>
      <c r="S35" s="72" t="s">
        <v>35</v>
      </c>
      <c r="T35" s="90">
        <v>7697.924</v>
      </c>
    </row>
    <row r="36" spans="10:20" ht="12.75">
      <c r="J36" s="134"/>
      <c r="R36" s="135"/>
      <c r="S36" s="136" t="s">
        <v>36</v>
      </c>
      <c r="T36" s="137">
        <v>4938.636</v>
      </c>
    </row>
    <row r="37" spans="18:20" ht="12.75">
      <c r="R37" s="135"/>
      <c r="S37" s="72" t="s">
        <v>48</v>
      </c>
      <c r="T37" s="90">
        <v>3035.046</v>
      </c>
    </row>
    <row r="38" spans="18:20" ht="12.75">
      <c r="R38" s="40"/>
      <c r="S38" s="88" t="s">
        <v>37</v>
      </c>
      <c r="T38" s="87">
        <v>3028.447</v>
      </c>
    </row>
    <row r="39" spans="18:20" ht="12.75">
      <c r="R39" s="135"/>
      <c r="S39" t="s">
        <v>50</v>
      </c>
      <c r="T39" s="47">
        <v>14826.471000000774</v>
      </c>
    </row>
    <row r="40" ht="12.75">
      <c r="T40" s="33">
        <f>SUM(T31:T38)</f>
        <v>595736.4940000001</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31">
      <selection activeCell="I61" sqref="I61"/>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66" t="s">
        <v>181</v>
      </c>
      <c r="B1" s="166"/>
      <c r="C1" s="166"/>
      <c r="D1" s="166"/>
      <c r="E1" s="166"/>
      <c r="F1" s="166"/>
      <c r="G1" s="166"/>
      <c r="H1" s="94"/>
      <c r="J1" s="68"/>
      <c r="K1" s="68"/>
      <c r="L1" s="68"/>
      <c r="M1" s="94"/>
      <c r="N1" s="94"/>
      <c r="O1" s="94"/>
      <c r="P1" s="94"/>
      <c r="Q1" s="94"/>
      <c r="T1" s="96"/>
      <c r="U1" s="96"/>
      <c r="V1" s="96"/>
      <c r="W1" s="94"/>
    </row>
    <row r="2" spans="1:23" s="95" customFormat="1" ht="15.75" customHeight="1">
      <c r="A2" s="167" t="s">
        <v>434</v>
      </c>
      <c r="B2" s="167"/>
      <c r="C2" s="167"/>
      <c r="D2" s="167"/>
      <c r="E2" s="167"/>
      <c r="F2" s="167"/>
      <c r="G2" s="167"/>
      <c r="H2" s="94"/>
      <c r="J2" s="68"/>
      <c r="K2" s="68"/>
      <c r="L2" s="68"/>
      <c r="M2" s="94"/>
      <c r="N2" s="94"/>
      <c r="O2" s="94"/>
      <c r="P2" s="94"/>
      <c r="Q2" s="94"/>
      <c r="T2" s="96"/>
      <c r="W2" s="94"/>
    </row>
    <row r="3" spans="1:23" s="95" customFormat="1" ht="15.75" customHeight="1">
      <c r="A3" s="167" t="s">
        <v>30</v>
      </c>
      <c r="B3" s="167"/>
      <c r="C3" s="167"/>
      <c r="D3" s="167"/>
      <c r="E3" s="167"/>
      <c r="F3" s="167"/>
      <c r="G3" s="167"/>
      <c r="H3" s="94"/>
      <c r="J3" s="68"/>
      <c r="K3" s="68"/>
      <c r="L3" s="68"/>
      <c r="M3" s="94"/>
      <c r="N3" s="94"/>
      <c r="O3" s="94"/>
      <c r="P3" s="94"/>
      <c r="Q3" s="94"/>
      <c r="S3" s="73"/>
      <c r="T3" s="96"/>
      <c r="U3" s="96"/>
      <c r="V3" s="96"/>
      <c r="W3" s="94"/>
    </row>
    <row r="4" spans="1:23" s="95" customFormat="1" ht="15.75" customHeight="1">
      <c r="A4" s="168"/>
      <c r="B4" s="168"/>
      <c r="C4" s="168"/>
      <c r="D4" s="168"/>
      <c r="E4" s="168"/>
      <c r="F4" s="168"/>
      <c r="G4" s="168"/>
      <c r="H4" s="94"/>
      <c r="J4" s="68"/>
      <c r="K4" s="68"/>
      <c r="L4" s="68"/>
      <c r="M4" s="94"/>
      <c r="N4" s="94"/>
      <c r="O4" s="94"/>
      <c r="P4" s="94"/>
      <c r="Q4" s="94"/>
      <c r="W4" s="94"/>
    </row>
    <row r="5" spans="1:23" s="5" customFormat="1" ht="12.75">
      <c r="A5" s="23" t="s">
        <v>31</v>
      </c>
      <c r="B5" s="1" t="s">
        <v>183</v>
      </c>
      <c r="C5" s="24">
        <v>2008</v>
      </c>
      <c r="D5" s="25">
        <v>2008</v>
      </c>
      <c r="E5" s="25">
        <v>2009</v>
      </c>
      <c r="F5" s="77" t="s">
        <v>32</v>
      </c>
      <c r="G5" s="26" t="s">
        <v>33</v>
      </c>
      <c r="J5"/>
      <c r="K5"/>
      <c r="L5"/>
      <c r="M5" s="22"/>
      <c r="N5" s="22"/>
      <c r="O5" s="22"/>
      <c r="P5" s="22"/>
      <c r="Q5" s="22"/>
      <c r="W5" s="22"/>
    </row>
    <row r="6" spans="1:23" s="5" customFormat="1" ht="12.75">
      <c r="A6" s="27"/>
      <c r="B6" s="27"/>
      <c r="C6" s="27" t="s">
        <v>34</v>
      </c>
      <c r="D6" s="25" t="str">
        <f>+'Exportacion_regional '!C6</f>
        <v>ene-dic</v>
      </c>
      <c r="E6" s="25" t="str">
        <f>+D6</f>
        <v>ene-dic</v>
      </c>
      <c r="F6" s="77" t="s">
        <v>263</v>
      </c>
      <c r="G6" s="28">
        <v>2009</v>
      </c>
      <c r="J6"/>
      <c r="K6"/>
      <c r="L6"/>
      <c r="M6" s="22"/>
      <c r="N6" s="22"/>
      <c r="O6" s="22"/>
      <c r="P6" s="22"/>
      <c r="Q6" s="22"/>
      <c r="T6" s="29"/>
      <c r="U6" s="30"/>
      <c r="V6" s="31"/>
      <c r="W6" s="22"/>
    </row>
    <row r="7" spans="1:7" ht="12.75">
      <c r="A7" s="59" t="s">
        <v>184</v>
      </c>
      <c r="B7" s="151" t="s">
        <v>433</v>
      </c>
      <c r="C7" s="60">
        <v>332.014</v>
      </c>
      <c r="D7" s="60">
        <v>7489.344</v>
      </c>
      <c r="E7" s="60">
        <v>6871.485</v>
      </c>
      <c r="F7" s="74">
        <f>+(E7-D7)/D7</f>
        <v>-0.08249841374625072</v>
      </c>
      <c r="G7" s="74">
        <f>+E7/$E$10</f>
        <v>0.8926413147232942</v>
      </c>
    </row>
    <row r="8" spans="1:7" ht="12.75">
      <c r="A8" s="2"/>
      <c r="B8" s="2" t="s">
        <v>185</v>
      </c>
      <c r="C8" s="47">
        <v>0</v>
      </c>
      <c r="D8" s="47">
        <v>0</v>
      </c>
      <c r="E8" s="47">
        <v>3.864</v>
      </c>
      <c r="F8" s="48"/>
      <c r="G8" s="48">
        <f>+E8/$E$10</f>
        <v>0.000501953513700577</v>
      </c>
    </row>
    <row r="9" spans="1:7" ht="12.75">
      <c r="A9" s="2"/>
      <c r="B9" s="2" t="s">
        <v>186</v>
      </c>
      <c r="C9" s="47">
        <v>146.443</v>
      </c>
      <c r="D9" s="47">
        <v>930.047</v>
      </c>
      <c r="E9" s="47">
        <v>822.575</v>
      </c>
      <c r="F9" s="48">
        <f>+(E9-D9)/D9</f>
        <v>-0.11555545042347319</v>
      </c>
      <c r="G9" s="48">
        <f>+E9/$E$10</f>
        <v>0.1068567317630052</v>
      </c>
    </row>
    <row r="10" spans="1:7" ht="12.75">
      <c r="A10" s="44"/>
      <c r="B10" s="44" t="s">
        <v>187</v>
      </c>
      <c r="C10" s="45">
        <v>478.457</v>
      </c>
      <c r="D10" s="45">
        <v>8419.391</v>
      </c>
      <c r="E10" s="45">
        <v>7697.924</v>
      </c>
      <c r="F10" s="46">
        <f>+(E10-D10)/D10</f>
        <v>-0.08569111471364137</v>
      </c>
      <c r="G10" s="46">
        <f>+E10/$E$10</f>
        <v>1</v>
      </c>
    </row>
    <row r="11" spans="1:7" ht="12.75">
      <c r="A11" s="59" t="s">
        <v>188</v>
      </c>
      <c r="B11" s="59" t="s">
        <v>433</v>
      </c>
      <c r="C11" s="60">
        <v>6456.19</v>
      </c>
      <c r="D11" s="60">
        <v>3987.21</v>
      </c>
      <c r="E11" s="60">
        <v>2424.621</v>
      </c>
      <c r="F11" s="74">
        <f aca="true" t="shared" si="0" ref="F11:F17">+(E11-D11)/D11</f>
        <v>-0.3919003513735168</v>
      </c>
      <c r="G11" s="74">
        <f>+E11/$E$14</f>
        <v>0.4909495253345255</v>
      </c>
    </row>
    <row r="12" spans="1:7" ht="12.75">
      <c r="A12" s="2"/>
      <c r="B12" s="2" t="s">
        <v>185</v>
      </c>
      <c r="C12" s="47">
        <v>466.499</v>
      </c>
      <c r="D12" s="47">
        <v>261.091</v>
      </c>
      <c r="E12" s="47">
        <v>202.056</v>
      </c>
      <c r="F12" s="48">
        <f t="shared" si="0"/>
        <v>-0.22610890455818083</v>
      </c>
      <c r="G12" s="48">
        <f>+E12/$E$14</f>
        <v>0.04091332100604296</v>
      </c>
    </row>
    <row r="13" spans="1:7" ht="12.75">
      <c r="A13" s="2"/>
      <c r="B13" s="2" t="s">
        <v>186</v>
      </c>
      <c r="C13" s="47">
        <v>9718.751</v>
      </c>
      <c r="D13" s="47">
        <v>10714.709</v>
      </c>
      <c r="E13" s="47">
        <v>2311.959</v>
      </c>
      <c r="F13" s="48">
        <f t="shared" si="0"/>
        <v>-0.7842256845239567</v>
      </c>
      <c r="G13" s="48">
        <f>+E13/$E$14</f>
        <v>0.46813715365943137</v>
      </c>
    </row>
    <row r="14" spans="1:7" ht="12.75">
      <c r="A14" s="44"/>
      <c r="B14" s="44" t="s">
        <v>187</v>
      </c>
      <c r="C14" s="45">
        <v>16641.44</v>
      </c>
      <c r="D14" s="45">
        <v>14963.01</v>
      </c>
      <c r="E14" s="45">
        <v>4938.636</v>
      </c>
      <c r="F14" s="46">
        <f t="shared" si="0"/>
        <v>-0.669943681117636</v>
      </c>
      <c r="G14" s="46">
        <f>+E14/$E$14</f>
        <v>1</v>
      </c>
    </row>
    <row r="15" spans="1:7" ht="12.75">
      <c r="A15" s="59" t="s">
        <v>189</v>
      </c>
      <c r="B15" s="59" t="s">
        <v>433</v>
      </c>
      <c r="C15" s="60">
        <v>2225.265</v>
      </c>
      <c r="D15" s="60">
        <v>2095.309</v>
      </c>
      <c r="E15" s="60">
        <v>2332.513</v>
      </c>
      <c r="F15" s="74">
        <f t="shared" si="0"/>
        <v>0.11320716896648643</v>
      </c>
      <c r="G15" s="74">
        <f>+E15/$E$18</f>
        <v>0.7702010304291275</v>
      </c>
    </row>
    <row r="16" spans="1:7" ht="12.75">
      <c r="A16" s="2"/>
      <c r="B16" s="2" t="s">
        <v>185</v>
      </c>
      <c r="C16" s="47">
        <v>192.895</v>
      </c>
      <c r="D16" s="47">
        <v>15.26</v>
      </c>
      <c r="E16" s="47">
        <v>50.65</v>
      </c>
      <c r="F16" s="48">
        <f t="shared" si="0"/>
        <v>2.3191349934469203</v>
      </c>
      <c r="G16" s="48">
        <f>+E16/$E$18</f>
        <v>0.016724743738292264</v>
      </c>
    </row>
    <row r="17" spans="1:7" ht="12.75">
      <c r="A17" s="2"/>
      <c r="B17" s="2" t="s">
        <v>186</v>
      </c>
      <c r="C17" s="47">
        <v>445.476</v>
      </c>
      <c r="D17" s="47">
        <v>295.502</v>
      </c>
      <c r="E17" s="47">
        <v>645.284</v>
      </c>
      <c r="F17" s="48">
        <f t="shared" si="0"/>
        <v>1.1836874200513023</v>
      </c>
      <c r="G17" s="48">
        <f>+E17/$E$18</f>
        <v>0.21307422583258018</v>
      </c>
    </row>
    <row r="18" spans="1:7" ht="12.75">
      <c r="A18" s="44"/>
      <c r="B18" s="44" t="s">
        <v>187</v>
      </c>
      <c r="C18" s="45">
        <v>2863.636</v>
      </c>
      <c r="D18" s="45">
        <v>2406.071</v>
      </c>
      <c r="E18" s="45">
        <v>3028.447</v>
      </c>
      <c r="F18" s="46">
        <f aca="true" t="shared" si="1" ref="F18:F24">+(E18-D18)/D18</f>
        <v>0.25866900852053004</v>
      </c>
      <c r="G18" s="46">
        <f>+E18/$E$18</f>
        <v>1</v>
      </c>
    </row>
    <row r="19" spans="1:7" ht="12.75">
      <c r="A19" s="59" t="s">
        <v>190</v>
      </c>
      <c r="B19" s="59" t="s">
        <v>433</v>
      </c>
      <c r="C19" s="60">
        <v>171599.455</v>
      </c>
      <c r="D19" s="60">
        <v>270409.93</v>
      </c>
      <c r="E19" s="60">
        <v>198774.922</v>
      </c>
      <c r="F19" s="74">
        <f t="shared" si="1"/>
        <v>-0.26491263837833173</v>
      </c>
      <c r="G19" s="74">
        <f>+E19/$E$22</f>
        <v>0.9983259557547789</v>
      </c>
    </row>
    <row r="20" spans="1:7" ht="12.75">
      <c r="A20" s="2"/>
      <c r="B20" s="2" t="s">
        <v>185</v>
      </c>
      <c r="C20" s="47">
        <v>154.564</v>
      </c>
      <c r="D20" s="47">
        <v>0</v>
      </c>
      <c r="E20" s="47">
        <v>46.722</v>
      </c>
      <c r="F20" s="48"/>
      <c r="G20" s="48">
        <f>+E20/$E$22</f>
        <v>0.00023465628780261719</v>
      </c>
    </row>
    <row r="21" spans="1:7" ht="12.75">
      <c r="A21" s="2"/>
      <c r="B21" s="2" t="s">
        <v>186</v>
      </c>
      <c r="C21" s="47">
        <v>34.503</v>
      </c>
      <c r="D21" s="47">
        <v>387.105</v>
      </c>
      <c r="E21" s="47">
        <v>286.594</v>
      </c>
      <c r="F21" s="48">
        <f t="shared" si="1"/>
        <v>-0.2596478991488098</v>
      </c>
      <c r="G21" s="48">
        <f>+E21/$E$22</f>
        <v>0.0014393879574184168</v>
      </c>
    </row>
    <row r="22" spans="1:7" ht="12.75">
      <c r="A22" s="44"/>
      <c r="B22" s="44" t="s">
        <v>187</v>
      </c>
      <c r="C22" s="45">
        <v>171788.522</v>
      </c>
      <c r="D22" s="45">
        <v>270797.035</v>
      </c>
      <c r="E22" s="45">
        <v>199108.238</v>
      </c>
      <c r="F22" s="48">
        <f t="shared" si="1"/>
        <v>-0.26473257729723654</v>
      </c>
      <c r="G22" s="46">
        <f>+E22/$E$22</f>
        <v>1</v>
      </c>
    </row>
    <row r="23" spans="1:7" ht="12.75">
      <c r="A23" s="59" t="s">
        <v>191</v>
      </c>
      <c r="B23" s="59" t="s">
        <v>433</v>
      </c>
      <c r="C23" s="60">
        <v>407776.531</v>
      </c>
      <c r="D23" s="60">
        <v>423989.615</v>
      </c>
      <c r="E23" s="60">
        <v>453138.213</v>
      </c>
      <c r="F23" s="74">
        <f t="shared" si="1"/>
        <v>0.06874837724504172</v>
      </c>
      <c r="G23" s="74">
        <f>+E23/$E$26</f>
        <v>0.9996372269239215</v>
      </c>
    </row>
    <row r="24" spans="1:7" ht="12.75">
      <c r="A24" s="2"/>
      <c r="B24" s="2" t="s">
        <v>185</v>
      </c>
      <c r="C24" s="47">
        <v>252.053</v>
      </c>
      <c r="D24" s="47">
        <v>110.094</v>
      </c>
      <c r="E24" s="47">
        <v>107.64</v>
      </c>
      <c r="F24" s="48">
        <f t="shared" si="1"/>
        <v>-0.022290043054117335</v>
      </c>
      <c r="G24" s="48">
        <f>+E24/$E$26</f>
        <v>0.0002374572437705467</v>
      </c>
    </row>
    <row r="25" spans="1:7" ht="12.75">
      <c r="A25" s="2"/>
      <c r="B25" s="2" t="s">
        <v>186</v>
      </c>
      <c r="C25" s="47">
        <v>230.149</v>
      </c>
      <c r="D25" s="47">
        <v>26.246</v>
      </c>
      <c r="E25" s="47">
        <v>56.806</v>
      </c>
      <c r="F25" s="48"/>
      <c r="G25" s="48">
        <f>+E25/$E$26</f>
        <v>0.000125315832307968</v>
      </c>
    </row>
    <row r="26" spans="1:7" ht="12.75">
      <c r="A26" s="44"/>
      <c r="B26" s="44" t="s">
        <v>187</v>
      </c>
      <c r="C26" s="45">
        <v>408258.733</v>
      </c>
      <c r="D26" s="45">
        <v>424125.955</v>
      </c>
      <c r="E26" s="45">
        <v>453302.659</v>
      </c>
      <c r="F26" s="46">
        <f aca="true" t="shared" si="2" ref="F26:F54">+(E26-D26)/D26</f>
        <v>0.06879254536544449</v>
      </c>
      <c r="G26" s="46">
        <f>+E26/$E$26</f>
        <v>1</v>
      </c>
    </row>
    <row r="27" spans="1:7" ht="12.75">
      <c r="A27" s="59" t="s">
        <v>192</v>
      </c>
      <c r="B27" s="59" t="s">
        <v>433</v>
      </c>
      <c r="C27" s="60">
        <v>1006109.083</v>
      </c>
      <c r="D27" s="60">
        <v>1230397.052</v>
      </c>
      <c r="E27" s="60">
        <v>1059724.956</v>
      </c>
      <c r="F27" s="74">
        <f t="shared" si="2"/>
        <v>-0.13871302415961895</v>
      </c>
      <c r="G27" s="74">
        <f>+E27/$E$30</f>
        <v>0.922869042779062</v>
      </c>
    </row>
    <row r="28" spans="1:7" ht="12.75">
      <c r="A28" s="2"/>
      <c r="B28" s="2" t="s">
        <v>185</v>
      </c>
      <c r="C28" s="47">
        <v>51797.107</v>
      </c>
      <c r="D28" s="47">
        <v>54553.115</v>
      </c>
      <c r="E28" s="47">
        <v>38191.303</v>
      </c>
      <c r="F28" s="48">
        <f t="shared" si="2"/>
        <v>-0.2999244314463069</v>
      </c>
      <c r="G28" s="48">
        <f>+E28/$E$30</f>
        <v>0.03325916884616155</v>
      </c>
    </row>
    <row r="29" spans="1:7" ht="12.75">
      <c r="A29" s="2"/>
      <c r="B29" s="2" t="s">
        <v>186</v>
      </c>
      <c r="C29" s="47">
        <v>46089.237</v>
      </c>
      <c r="D29" s="47">
        <v>68103.53</v>
      </c>
      <c r="E29" s="47">
        <v>50377.71</v>
      </c>
      <c r="F29" s="48">
        <f t="shared" si="2"/>
        <v>-0.2602775509580781</v>
      </c>
      <c r="G29" s="48">
        <f>+E29/$E$30</f>
        <v>0.04387178837477635</v>
      </c>
    </row>
    <row r="30" spans="1:7" ht="12.75">
      <c r="A30" s="44"/>
      <c r="B30" s="44" t="s">
        <v>187</v>
      </c>
      <c r="C30" s="45">
        <v>1103995.427</v>
      </c>
      <c r="D30" s="45">
        <v>1353053.697</v>
      </c>
      <c r="E30" s="45">
        <v>1148293.969</v>
      </c>
      <c r="F30" s="46">
        <f t="shared" si="2"/>
        <v>-0.151331560938043</v>
      </c>
      <c r="G30" s="46">
        <f>+E30/$E$30</f>
        <v>1</v>
      </c>
    </row>
    <row r="31" spans="1:7" ht="12.75">
      <c r="A31" s="59" t="s">
        <v>193</v>
      </c>
      <c r="B31" s="59" t="s">
        <v>433</v>
      </c>
      <c r="C31" s="60">
        <v>1339736.169</v>
      </c>
      <c r="D31" s="60">
        <v>1617687.078</v>
      </c>
      <c r="E31" s="60">
        <v>1528680.824</v>
      </c>
      <c r="F31" s="74">
        <f t="shared" si="2"/>
        <v>-0.05502068676350023</v>
      </c>
      <c r="G31" s="74">
        <f>+E31/$E$34</f>
        <v>0.8726490498593041</v>
      </c>
    </row>
    <row r="32" spans="1:7" ht="12.75">
      <c r="A32" s="2"/>
      <c r="B32" s="2" t="s">
        <v>185</v>
      </c>
      <c r="C32" s="47">
        <v>58639.466</v>
      </c>
      <c r="D32" s="47">
        <v>52525.993</v>
      </c>
      <c r="E32" s="47">
        <v>52185.919</v>
      </c>
      <c r="F32" s="48">
        <f t="shared" si="2"/>
        <v>-0.006474394496454365</v>
      </c>
      <c r="G32" s="48">
        <f>+E32/$E$34</f>
        <v>0.029790386532240958</v>
      </c>
    </row>
    <row r="33" spans="1:7" ht="12.75">
      <c r="A33" s="2"/>
      <c r="B33" s="2" t="s">
        <v>186</v>
      </c>
      <c r="C33" s="47">
        <v>176800.326</v>
      </c>
      <c r="D33" s="47">
        <v>184841.228</v>
      </c>
      <c r="E33" s="47">
        <v>170903.713</v>
      </c>
      <c r="F33" s="48">
        <f t="shared" si="2"/>
        <v>-0.07540263149517712</v>
      </c>
      <c r="G33" s="48">
        <f>+E33/$E$34</f>
        <v>0.09756056360845487</v>
      </c>
    </row>
    <row r="34" spans="1:7" ht="12.75">
      <c r="A34" s="44"/>
      <c r="B34" s="44" t="s">
        <v>187</v>
      </c>
      <c r="C34" s="45">
        <v>1575175.961</v>
      </c>
      <c r="D34" s="45">
        <v>1855054.299</v>
      </c>
      <c r="E34" s="45">
        <v>1751770.456</v>
      </c>
      <c r="F34" s="46">
        <f t="shared" si="2"/>
        <v>-0.05567699180324646</v>
      </c>
      <c r="G34" s="46">
        <f>+E34/$E$34</f>
        <v>1</v>
      </c>
    </row>
    <row r="35" spans="1:7" ht="12.75">
      <c r="A35" s="59" t="s">
        <v>194</v>
      </c>
      <c r="B35" s="59" t="s">
        <v>433</v>
      </c>
      <c r="C35" s="60">
        <v>1266234.132</v>
      </c>
      <c r="D35" s="60">
        <v>1586244.733</v>
      </c>
      <c r="E35" s="60">
        <v>1324241.647</v>
      </c>
      <c r="F35" s="74">
        <f t="shared" si="2"/>
        <v>-0.16517191865121855</v>
      </c>
      <c r="G35" s="74">
        <f>+E35/$E$38</f>
        <v>0.7270877499011007</v>
      </c>
    </row>
    <row r="36" spans="1:7" ht="12.75">
      <c r="A36" s="2"/>
      <c r="B36" s="2" t="s">
        <v>185</v>
      </c>
      <c r="C36" s="47">
        <v>2619.278</v>
      </c>
      <c r="D36" s="47">
        <v>1390.614</v>
      </c>
      <c r="E36" s="47">
        <v>2052.925</v>
      </c>
      <c r="F36" s="48">
        <f t="shared" si="2"/>
        <v>0.4762723516374782</v>
      </c>
      <c r="G36" s="48">
        <f>+E36/$E$38</f>
        <v>0.0011271784287612858</v>
      </c>
    </row>
    <row r="37" spans="1:7" ht="12.75">
      <c r="A37" s="2"/>
      <c r="B37" s="2" t="s">
        <v>186</v>
      </c>
      <c r="C37" s="47">
        <v>387485.278</v>
      </c>
      <c r="D37" s="47">
        <v>465390.206</v>
      </c>
      <c r="E37" s="47">
        <v>495000.928</v>
      </c>
      <c r="F37" s="48">
        <f t="shared" si="2"/>
        <v>0.06362558046612611</v>
      </c>
      <c r="G37" s="48">
        <f>+E37/$E$38</f>
        <v>0.2717850716701381</v>
      </c>
    </row>
    <row r="38" spans="1:7" ht="12.75">
      <c r="A38" s="44"/>
      <c r="B38" s="44" t="s">
        <v>187</v>
      </c>
      <c r="C38" s="45">
        <v>1656338.688</v>
      </c>
      <c r="D38" s="45">
        <v>2053025.553</v>
      </c>
      <c r="E38" s="45">
        <v>1821295.5</v>
      </c>
      <c r="F38" s="46">
        <f t="shared" si="2"/>
        <v>-0.11287246408666599</v>
      </c>
      <c r="G38" s="46">
        <f>+E38/$E$38</f>
        <v>1</v>
      </c>
    </row>
    <row r="39" spans="1:7" ht="12.75">
      <c r="A39" s="59" t="s">
        <v>195</v>
      </c>
      <c r="B39" s="59" t="s">
        <v>433</v>
      </c>
      <c r="C39" s="60">
        <v>967730.33</v>
      </c>
      <c r="D39" s="60">
        <v>1126925.32</v>
      </c>
      <c r="E39" s="60">
        <v>930960.932</v>
      </c>
      <c r="F39" s="74">
        <f t="shared" si="2"/>
        <v>-0.17389296745945865</v>
      </c>
      <c r="G39" s="74">
        <f>+E39/$E$42</f>
        <v>0.8182803859124429</v>
      </c>
    </row>
    <row r="40" spans="1:7" ht="12.75">
      <c r="A40" s="2"/>
      <c r="B40" s="2" t="s">
        <v>185</v>
      </c>
      <c r="C40" s="47">
        <v>215608.605</v>
      </c>
      <c r="D40" s="47">
        <v>193536.463</v>
      </c>
      <c r="E40" s="47">
        <v>189204.914</v>
      </c>
      <c r="F40" s="48">
        <f t="shared" si="2"/>
        <v>-0.02238104868125031</v>
      </c>
      <c r="G40" s="48">
        <f>+E40/$E$42</f>
        <v>0.16630415382935806</v>
      </c>
    </row>
    <row r="41" spans="1:9" ht="12.75">
      <c r="A41" s="2"/>
      <c r="B41" s="2" t="s">
        <v>186</v>
      </c>
      <c r="C41" s="47">
        <v>29971.921</v>
      </c>
      <c r="D41" s="47">
        <v>30049.617</v>
      </c>
      <c r="E41" s="47">
        <v>17538.232</v>
      </c>
      <c r="F41" s="48">
        <f t="shared" si="2"/>
        <v>-0.41635755290990895</v>
      </c>
      <c r="G41" s="48">
        <f>+E41/$E$42</f>
        <v>0.015415460258199057</v>
      </c>
      <c r="I41" s="150"/>
    </row>
    <row r="42" spans="1:7" ht="12.75">
      <c r="A42" s="44"/>
      <c r="B42" s="44" t="s">
        <v>187</v>
      </c>
      <c r="C42" s="45">
        <v>1213310.856</v>
      </c>
      <c r="D42" s="45">
        <v>1350511.4</v>
      </c>
      <c r="E42" s="45">
        <v>1137704.078</v>
      </c>
      <c r="F42" s="46">
        <f t="shared" si="2"/>
        <v>-0.1575753614519655</v>
      </c>
      <c r="G42" s="46">
        <f>+E42/$E$42</f>
        <v>1</v>
      </c>
    </row>
    <row r="43" spans="1:7" ht="12.75">
      <c r="A43" s="59" t="s">
        <v>196</v>
      </c>
      <c r="B43" s="59" t="s">
        <v>433</v>
      </c>
      <c r="C43" s="60">
        <v>247076.87</v>
      </c>
      <c r="D43" s="60">
        <v>345129.226</v>
      </c>
      <c r="E43" s="60">
        <v>288399.553</v>
      </c>
      <c r="F43" s="74">
        <f t="shared" si="2"/>
        <v>-0.16437226617255535</v>
      </c>
      <c r="G43" s="74">
        <f>+E43/$E$46</f>
        <v>0.08661965538969643</v>
      </c>
    </row>
    <row r="44" spans="1:7" ht="12.75">
      <c r="A44" s="2"/>
      <c r="B44" s="2" t="s">
        <v>185</v>
      </c>
      <c r="C44" s="47">
        <v>3749435.34</v>
      </c>
      <c r="D44" s="47">
        <v>4100810.03</v>
      </c>
      <c r="E44" s="47">
        <v>2982738.205</v>
      </c>
      <c r="F44" s="48">
        <f t="shared" si="2"/>
        <v>-0.27264657880287124</v>
      </c>
      <c r="G44" s="48">
        <f>+E44/$E$46</f>
        <v>0.8958535224733226</v>
      </c>
    </row>
    <row r="45" spans="1:7" ht="12.75">
      <c r="A45" s="2"/>
      <c r="B45" s="2" t="s">
        <v>186</v>
      </c>
      <c r="C45" s="47">
        <v>81088.215</v>
      </c>
      <c r="D45" s="47">
        <v>91486.288</v>
      </c>
      <c r="E45" s="47">
        <v>58355.435</v>
      </c>
      <c r="F45" s="48">
        <f t="shared" si="2"/>
        <v>-0.36214009469921876</v>
      </c>
      <c r="G45" s="48">
        <f>+E45/$E$46</f>
        <v>0.017526822136981014</v>
      </c>
    </row>
    <row r="46" spans="1:7" ht="12.75">
      <c r="A46" s="44"/>
      <c r="B46" s="44" t="s">
        <v>187</v>
      </c>
      <c r="C46" s="45">
        <v>4077600.425</v>
      </c>
      <c r="D46" s="45">
        <v>4537425.544</v>
      </c>
      <c r="E46" s="45">
        <v>3329493.193</v>
      </c>
      <c r="F46" s="46">
        <f t="shared" si="2"/>
        <v>-0.2662153547835715</v>
      </c>
      <c r="G46" s="46">
        <f>+E46/$E$46</f>
        <v>1</v>
      </c>
    </row>
    <row r="47" spans="1:7" ht="12.75">
      <c r="A47" s="59" t="s">
        <v>197</v>
      </c>
      <c r="B47" s="59" t="s">
        <v>433</v>
      </c>
      <c r="C47" s="60">
        <v>47276.373</v>
      </c>
      <c r="D47" s="60">
        <v>65151.407</v>
      </c>
      <c r="E47" s="60">
        <v>69950.934</v>
      </c>
      <c r="F47" s="74">
        <f t="shared" si="2"/>
        <v>0.07366728089233736</v>
      </c>
      <c r="G47" s="74">
        <f>+E47/$E$50</f>
        <v>0.20486124708958872</v>
      </c>
    </row>
    <row r="48" spans="1:7" ht="12.75">
      <c r="A48" s="2"/>
      <c r="B48" s="2" t="s">
        <v>185</v>
      </c>
      <c r="C48" s="47">
        <v>337686.724</v>
      </c>
      <c r="D48" s="47">
        <v>321344.716</v>
      </c>
      <c r="E48" s="47">
        <v>248165.353</v>
      </c>
      <c r="F48" s="48">
        <f t="shared" si="2"/>
        <v>-0.2277285399645408</v>
      </c>
      <c r="G48" s="48">
        <f>+E48/$E$50</f>
        <v>0.7267874893565827</v>
      </c>
    </row>
    <row r="49" spans="1:7" ht="12.75">
      <c r="A49" s="2"/>
      <c r="B49" s="2" t="s">
        <v>186</v>
      </c>
      <c r="C49" s="47">
        <v>18124.999</v>
      </c>
      <c r="D49" s="47">
        <v>50087.524</v>
      </c>
      <c r="E49" s="47">
        <v>23338.893</v>
      </c>
      <c r="F49" s="48">
        <f t="shared" si="2"/>
        <v>-0.5340377975162038</v>
      </c>
      <c r="G49" s="48">
        <f>+E49/$E$50</f>
        <v>0.06835126355382865</v>
      </c>
    </row>
    <row r="50" spans="1:7" ht="14.25" customHeight="1">
      <c r="A50" s="44"/>
      <c r="B50" s="44" t="s">
        <v>187</v>
      </c>
      <c r="C50" s="45">
        <v>403088.096</v>
      </c>
      <c r="D50" s="45">
        <v>436583.647</v>
      </c>
      <c r="E50" s="45">
        <v>341455.18</v>
      </c>
      <c r="F50" s="46">
        <f t="shared" si="2"/>
        <v>-0.2178928772382535</v>
      </c>
      <c r="G50" s="46">
        <f>+E50/$E$50</f>
        <v>1</v>
      </c>
    </row>
    <row r="51" spans="1:7" ht="14.25" customHeight="1">
      <c r="A51" s="59" t="s">
        <v>198</v>
      </c>
      <c r="B51" s="59" t="s">
        <v>433</v>
      </c>
      <c r="C51" s="60">
        <v>0</v>
      </c>
      <c r="D51" s="60">
        <v>283.83</v>
      </c>
      <c r="E51" s="60">
        <v>453.293</v>
      </c>
      <c r="F51" s="74">
        <f t="shared" si="2"/>
        <v>0.5970580981573478</v>
      </c>
      <c r="G51" s="74">
        <f>+E51/$E$54</f>
        <v>0.025486871134916468</v>
      </c>
    </row>
    <row r="52" spans="1:7" ht="14.25" customHeight="1">
      <c r="A52" s="2"/>
      <c r="B52" s="2" t="s">
        <v>185</v>
      </c>
      <c r="C52" s="47">
        <v>216.557</v>
      </c>
      <c r="D52" s="47">
        <v>4035.477</v>
      </c>
      <c r="E52" s="47">
        <v>17332.06</v>
      </c>
      <c r="F52" s="48">
        <f t="shared" si="2"/>
        <v>3.2949222607389417</v>
      </c>
      <c r="G52" s="48">
        <f>+E52/$E$54</f>
        <v>0.9745131288650837</v>
      </c>
    </row>
    <row r="53" spans="1:7" ht="14.25" customHeight="1">
      <c r="A53" s="2"/>
      <c r="B53" s="2" t="s">
        <v>186</v>
      </c>
      <c r="C53" s="47">
        <v>62.947</v>
      </c>
      <c r="D53" s="47">
        <v>462.96</v>
      </c>
      <c r="E53" s="47">
        <v>0</v>
      </c>
      <c r="F53" s="48">
        <f t="shared" si="2"/>
        <v>-1</v>
      </c>
      <c r="G53" s="48">
        <f>+E53/$E$54</f>
        <v>0</v>
      </c>
    </row>
    <row r="54" spans="1:7" ht="14.25" customHeight="1">
      <c r="A54" s="44"/>
      <c r="B54" s="44" t="s">
        <v>187</v>
      </c>
      <c r="C54" s="45">
        <v>279.504</v>
      </c>
      <c r="D54" s="45">
        <v>4782.267</v>
      </c>
      <c r="E54" s="45">
        <v>17785.353</v>
      </c>
      <c r="F54" s="46">
        <f t="shared" si="2"/>
        <v>2.7190213344424308</v>
      </c>
      <c r="G54" s="46">
        <f>+E54/$E$54</f>
        <v>1</v>
      </c>
    </row>
    <row r="55" spans="1:7" ht="12.75">
      <c r="A55" s="59" t="s">
        <v>199</v>
      </c>
      <c r="B55" s="59" t="s">
        <v>433</v>
      </c>
      <c r="C55" s="60">
        <v>116306.85</v>
      </c>
      <c r="D55" s="60">
        <v>165483.395</v>
      </c>
      <c r="E55" s="60">
        <v>142129.601</v>
      </c>
      <c r="F55" s="74">
        <f aca="true" t="shared" si="3" ref="F55:F68">+(E55-D55)/D55</f>
        <v>-0.14112469713350995</v>
      </c>
      <c r="G55" s="74">
        <f>+E55/$E$58</f>
        <v>0.4538622544085147</v>
      </c>
    </row>
    <row r="56" spans="1:7" ht="12.75">
      <c r="A56" s="2"/>
      <c r="B56" s="2" t="s">
        <v>185</v>
      </c>
      <c r="C56" s="47">
        <v>83138.494</v>
      </c>
      <c r="D56" s="47">
        <v>80849.095</v>
      </c>
      <c r="E56" s="47">
        <v>87707.922</v>
      </c>
      <c r="F56" s="48">
        <f t="shared" si="3"/>
        <v>0.08483492610523352</v>
      </c>
      <c r="G56" s="48">
        <f>+E56/$E$58</f>
        <v>0.2800775836161404</v>
      </c>
    </row>
    <row r="57" spans="1:7" ht="12.75">
      <c r="A57" s="2"/>
      <c r="B57" s="2" t="s">
        <v>186</v>
      </c>
      <c r="C57" s="47">
        <v>120186.007</v>
      </c>
      <c r="D57" s="47">
        <v>129968.433</v>
      </c>
      <c r="E57" s="47">
        <v>83318.285</v>
      </c>
      <c r="F57" s="48">
        <f t="shared" si="3"/>
        <v>-0.3589344498752247</v>
      </c>
      <c r="G57" s="48">
        <f>+E57/$E$58</f>
        <v>0.2660601619753449</v>
      </c>
    </row>
    <row r="58" spans="1:7" ht="12.75">
      <c r="A58" s="44"/>
      <c r="B58" s="44" t="s">
        <v>187</v>
      </c>
      <c r="C58" s="45">
        <v>319631.351</v>
      </c>
      <c r="D58" s="45">
        <v>376300.923</v>
      </c>
      <c r="E58" s="45">
        <v>313155.808</v>
      </c>
      <c r="F58" s="46">
        <f t="shared" si="3"/>
        <v>-0.16780483687519412</v>
      </c>
      <c r="G58" s="46">
        <f>+E58/$E$58</f>
        <v>1</v>
      </c>
    </row>
    <row r="59" spans="1:7" ht="12.75">
      <c r="A59" s="59" t="s">
        <v>200</v>
      </c>
      <c r="B59" s="59" t="s">
        <v>433</v>
      </c>
      <c r="C59" s="60">
        <v>410.09</v>
      </c>
      <c r="D59" s="60">
        <v>1045.669</v>
      </c>
      <c r="E59" s="60">
        <v>948.247</v>
      </c>
      <c r="F59" s="74">
        <f t="shared" si="3"/>
        <v>-0.09316714945169086</v>
      </c>
      <c r="G59" s="74">
        <f>+E59/$E$62</f>
        <v>0.31243249690449504</v>
      </c>
    </row>
    <row r="60" spans="1:7" ht="12.75">
      <c r="A60" s="2"/>
      <c r="B60" s="2" t="s">
        <v>185</v>
      </c>
      <c r="C60" s="47">
        <v>1118.568</v>
      </c>
      <c r="D60" s="47">
        <v>732.779</v>
      </c>
      <c r="E60" s="47">
        <v>303.222</v>
      </c>
      <c r="F60" s="48">
        <f t="shared" si="3"/>
        <v>-0.5862026613753942</v>
      </c>
      <c r="G60" s="48">
        <f>+E60/$E$62</f>
        <v>0.0999068877374511</v>
      </c>
    </row>
    <row r="61" spans="1:7" ht="12.75">
      <c r="A61" s="2"/>
      <c r="B61" s="2" t="s">
        <v>186</v>
      </c>
      <c r="C61" s="47">
        <v>2110.585</v>
      </c>
      <c r="D61" s="47">
        <v>1484.003</v>
      </c>
      <c r="E61" s="47">
        <v>1783.577</v>
      </c>
      <c r="F61" s="48">
        <f t="shared" si="3"/>
        <v>0.2018688641465011</v>
      </c>
      <c r="G61" s="48">
        <f>+E61/$E$62</f>
        <v>0.5876606153580539</v>
      </c>
    </row>
    <row r="62" spans="1:7" ht="12.75">
      <c r="A62" s="44"/>
      <c r="B62" s="44" t="s">
        <v>187</v>
      </c>
      <c r="C62" s="45">
        <v>3639.243</v>
      </c>
      <c r="D62" s="45">
        <v>3262.451</v>
      </c>
      <c r="E62" s="45">
        <v>3035.046</v>
      </c>
      <c r="F62" s="46">
        <f t="shared" si="3"/>
        <v>-0.06970372888359096</v>
      </c>
      <c r="G62" s="46">
        <f>+E62/$E$62</f>
        <v>1</v>
      </c>
    </row>
    <row r="63" spans="1:7" ht="12.75">
      <c r="A63" s="59" t="s">
        <v>201</v>
      </c>
      <c r="B63" s="59" t="s">
        <v>433</v>
      </c>
      <c r="C63" s="60">
        <v>1345.182</v>
      </c>
      <c r="D63" s="60">
        <v>1263.32</v>
      </c>
      <c r="E63" s="60">
        <v>753.477</v>
      </c>
      <c r="F63" s="74">
        <f t="shared" si="3"/>
        <v>-0.4035739163474021</v>
      </c>
      <c r="G63" s="74">
        <f>+E63/$E$66</f>
        <v>0.016035846648954834</v>
      </c>
    </row>
    <row r="64" spans="1:7" ht="12.75">
      <c r="A64" s="2"/>
      <c r="B64" s="2" t="s">
        <v>185</v>
      </c>
      <c r="C64" s="47">
        <v>6199.877</v>
      </c>
      <c r="D64" s="47">
        <v>5434.444</v>
      </c>
      <c r="E64" s="47">
        <v>1834.847</v>
      </c>
      <c r="F64" s="48">
        <f t="shared" si="3"/>
        <v>-0.6623671161208029</v>
      </c>
      <c r="G64" s="48">
        <f>+E64/$E$66</f>
        <v>0.03905006405808648</v>
      </c>
    </row>
    <row r="65" spans="1:7" ht="12.75">
      <c r="A65" s="2"/>
      <c r="B65" s="2" t="s">
        <v>186</v>
      </c>
      <c r="C65" s="47">
        <v>39368.883</v>
      </c>
      <c r="D65" s="47">
        <v>47836.16</v>
      </c>
      <c r="E65" s="47">
        <v>44398.718</v>
      </c>
      <c r="F65" s="48">
        <f t="shared" si="3"/>
        <v>-0.07185865253398271</v>
      </c>
      <c r="G65" s="48">
        <f>+E65/$E$66</f>
        <v>0.9449140892929587</v>
      </c>
    </row>
    <row r="66" spans="1:7" ht="12.75">
      <c r="A66" s="44"/>
      <c r="B66" s="44" t="s">
        <v>187</v>
      </c>
      <c r="C66" s="45">
        <v>46913.942</v>
      </c>
      <c r="D66" s="45">
        <v>54533.924</v>
      </c>
      <c r="E66" s="45">
        <v>46987.042</v>
      </c>
      <c r="F66" s="46">
        <f t="shared" si="3"/>
        <v>-0.13838875779413926</v>
      </c>
      <c r="G66" s="46">
        <f>+E66/$E$66</f>
        <v>1</v>
      </c>
    </row>
    <row r="67" spans="1:7" ht="12.75">
      <c r="A67" s="65" t="s">
        <v>202</v>
      </c>
      <c r="B67" s="65" t="s">
        <v>187</v>
      </c>
      <c r="C67" s="33">
        <f>+'Exportacion_regional '!B22</f>
        <v>10822.718999997795</v>
      </c>
      <c r="D67" s="33">
        <f>+'Exportacion_regional '!C22</f>
        <v>13446.832999999433</v>
      </c>
      <c r="E67" s="33">
        <f>+'Exportacion_regional '!D22</f>
        <v>14826.471000000774</v>
      </c>
      <c r="F67" s="66">
        <f t="shared" si="3"/>
        <v>0.10259947453808638</v>
      </c>
      <c r="G67" s="66">
        <f>+E67/$E$67</f>
        <v>1</v>
      </c>
    </row>
    <row r="68" spans="1:16" ht="12.75">
      <c r="A68" s="67" t="s">
        <v>187</v>
      </c>
      <c r="B68" s="67"/>
      <c r="C68" s="138">
        <f>+C67+C66+C62+C58+C54+C50+C46+C42+C38+C34+C30+C26+C22+C18+C14+C10</f>
        <v>11010826.999999996</v>
      </c>
      <c r="D68" s="138">
        <f>+D67+D66+D62+D58+D54+D50+D46+D42+D38+D34+D30+D26+D22+D18+D14+D10</f>
        <v>12758692.000000002</v>
      </c>
      <c r="E68" s="138">
        <f>+E67+E66+E62+E58+E54+E50+E46+E42+E38+E34+E30+E26+E22+E18+E14+E10</f>
        <v>10593878.000000002</v>
      </c>
      <c r="F68" s="66">
        <f t="shared" si="3"/>
        <v>-0.16967366247261081</v>
      </c>
      <c r="G68" s="67"/>
      <c r="H68"/>
      <c r="I68"/>
      <c r="J68"/>
      <c r="K68"/>
      <c r="L68"/>
      <c r="M68"/>
      <c r="N68"/>
      <c r="O68"/>
      <c r="P68"/>
    </row>
    <row r="69" spans="1:16" s="40" customFormat="1" ht="12.75">
      <c r="A69" s="41" t="s">
        <v>439</v>
      </c>
      <c r="B69" s="41"/>
      <c r="C69" s="41"/>
      <c r="D69" s="41"/>
      <c r="E69" s="41"/>
      <c r="F69" s="78"/>
      <c r="H69"/>
      <c r="I69"/>
      <c r="J69"/>
      <c r="K69"/>
      <c r="L69"/>
      <c r="M69"/>
      <c r="N69"/>
      <c r="O69"/>
      <c r="P69"/>
    </row>
    <row r="70" ht="12.75">
      <c r="A70" s="41" t="s">
        <v>52</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B124" sqref="B124"/>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66" t="s">
        <v>182</v>
      </c>
      <c r="B1" s="166"/>
      <c r="C1" s="166"/>
      <c r="D1" s="166"/>
      <c r="F1" s="94"/>
      <c r="H1" s="94"/>
      <c r="I1" s="94"/>
      <c r="K1" s="94"/>
      <c r="M1" s="94"/>
      <c r="N1" s="94"/>
      <c r="P1" s="94"/>
      <c r="R1" s="94"/>
      <c r="S1" s="94"/>
      <c r="U1" s="94"/>
    </row>
    <row r="2" spans="1:21" s="95" customFormat="1" ht="15.75" customHeight="1">
      <c r="A2" s="167" t="s">
        <v>1</v>
      </c>
      <c r="B2" s="167"/>
      <c r="C2" s="167"/>
      <c r="D2" s="167"/>
      <c r="F2" s="94"/>
      <c r="H2" s="94"/>
      <c r="I2" s="94"/>
      <c r="K2" s="94"/>
      <c r="M2" s="94"/>
      <c r="N2" s="94"/>
      <c r="P2" s="94"/>
      <c r="R2" s="94"/>
      <c r="S2" s="94"/>
      <c r="U2" s="94"/>
    </row>
    <row r="3" spans="1:21" s="95" customFormat="1" ht="15.75" customHeight="1">
      <c r="A3" s="167" t="s">
        <v>30</v>
      </c>
      <c r="B3" s="167"/>
      <c r="C3" s="167"/>
      <c r="D3" s="167"/>
      <c r="F3" s="94"/>
      <c r="H3" s="94"/>
      <c r="I3" s="94"/>
      <c r="K3" s="94"/>
      <c r="M3" s="94"/>
      <c r="N3" s="94"/>
      <c r="P3" s="94"/>
      <c r="R3" s="94"/>
      <c r="S3" s="94"/>
      <c r="U3" s="94"/>
    </row>
    <row r="4" spans="1:21" s="95" customFormat="1" ht="15.75" customHeight="1">
      <c r="A4" s="168"/>
      <c r="B4" s="168"/>
      <c r="C4" s="168"/>
      <c r="D4" s="168"/>
      <c r="F4" s="94"/>
      <c r="H4" s="94"/>
      <c r="I4" s="94"/>
      <c r="K4" s="94"/>
      <c r="M4" s="94"/>
      <c r="N4" s="94"/>
      <c r="P4" s="94"/>
      <c r="R4" s="94"/>
      <c r="S4" s="94"/>
      <c r="U4" s="94"/>
    </row>
    <row r="5" spans="1:4" s="5" customFormat="1" ht="12.75">
      <c r="A5" s="23" t="s">
        <v>31</v>
      </c>
      <c r="B5" s="1" t="s">
        <v>203</v>
      </c>
      <c r="C5" s="25">
        <v>2009</v>
      </c>
      <c r="D5" s="27" t="s">
        <v>33</v>
      </c>
    </row>
    <row r="6" spans="1:4" s="5" customFormat="1" ht="12.75">
      <c r="A6" s="27"/>
      <c r="B6" s="27"/>
      <c r="C6" s="25" t="str">
        <f>+Exportacion_region_sector!D6</f>
        <v>ene-dic</v>
      </c>
      <c r="D6" s="49">
        <v>2009</v>
      </c>
    </row>
    <row r="7" spans="1:21" ht="12.75">
      <c r="A7" s="169" t="s">
        <v>184</v>
      </c>
      <c r="B7" t="s">
        <v>205</v>
      </c>
      <c r="C7" s="33">
        <v>2388.673</v>
      </c>
      <c r="D7" s="50">
        <f aca="true" t="shared" si="0" ref="D7:D12">+C7/$C$13</f>
        <v>0.3103009330827376</v>
      </c>
      <c r="F7" s="63"/>
      <c r="H7" s="63"/>
      <c r="I7" s="63"/>
      <c r="K7" s="63"/>
      <c r="M7" s="63"/>
      <c r="N7" s="63"/>
      <c r="P7" s="63"/>
      <c r="R7" s="63"/>
      <c r="S7" s="63"/>
      <c r="U7" s="63"/>
    </row>
    <row r="8" spans="1:4" ht="12.75">
      <c r="A8" s="169"/>
      <c r="B8" s="5" t="s">
        <v>429</v>
      </c>
      <c r="C8" s="33">
        <v>1900.061</v>
      </c>
      <c r="D8" s="50">
        <f t="shared" si="0"/>
        <v>0.2468277161478861</v>
      </c>
    </row>
    <row r="9" spans="1:4" ht="12.75">
      <c r="A9" s="169"/>
      <c r="B9" s="5" t="s">
        <v>206</v>
      </c>
      <c r="C9" s="33">
        <v>1877.949</v>
      </c>
      <c r="D9" s="50">
        <f t="shared" si="0"/>
        <v>0.24395525339039462</v>
      </c>
    </row>
    <row r="10" spans="1:4" ht="12.75">
      <c r="A10" s="169"/>
      <c r="B10" s="5" t="s">
        <v>435</v>
      </c>
      <c r="C10" s="33">
        <v>277.76</v>
      </c>
      <c r="D10" s="50">
        <f t="shared" si="0"/>
        <v>0.03608245547760669</v>
      </c>
    </row>
    <row r="11" spans="1:7" ht="12.75">
      <c r="A11" s="169"/>
      <c r="B11" t="s">
        <v>391</v>
      </c>
      <c r="C11" s="33">
        <v>274.758</v>
      </c>
      <c r="D11" s="50">
        <f t="shared" si="0"/>
        <v>0.03569248020635173</v>
      </c>
      <c r="G11" s="33"/>
    </row>
    <row r="12" spans="1:21" ht="12.75">
      <c r="A12" s="169"/>
      <c r="B12" s="5" t="s">
        <v>234</v>
      </c>
      <c r="C12" s="33">
        <f>+C13-(C7+C8+C9+C10+C11)</f>
        <v>978.7230000000009</v>
      </c>
      <c r="D12" s="50">
        <f t="shared" si="0"/>
        <v>0.12714116169502335</v>
      </c>
      <c r="E12" s="33"/>
      <c r="F12" s="63"/>
      <c r="G12" s="33"/>
      <c r="I12" s="63"/>
      <c r="K12" s="63"/>
      <c r="M12" s="63"/>
      <c r="N12" s="63"/>
      <c r="P12" s="63"/>
      <c r="R12" s="63"/>
      <c r="S12" s="63"/>
      <c r="U12" s="63"/>
    </row>
    <row r="13" spans="1:5" s="1" customFormat="1" ht="12.75">
      <c r="A13" s="170"/>
      <c r="B13" s="51" t="s">
        <v>237</v>
      </c>
      <c r="C13" s="52">
        <v>7697.924</v>
      </c>
      <c r="D13" s="53">
        <f>SUM(D7:D12)</f>
        <v>1</v>
      </c>
      <c r="E13" s="36"/>
    </row>
    <row r="14" spans="1:21" ht="12.75">
      <c r="A14" s="171" t="s">
        <v>188</v>
      </c>
      <c r="B14" t="s">
        <v>208</v>
      </c>
      <c r="C14" s="33">
        <v>1239.775</v>
      </c>
      <c r="D14" s="50">
        <f aca="true" t="shared" si="1" ref="D14:D19">+C14/$C$20</f>
        <v>0.25103591355993843</v>
      </c>
      <c r="F14" s="63"/>
      <c r="H14" s="63"/>
      <c r="I14" s="63"/>
      <c r="K14" s="63"/>
      <c r="M14" s="63"/>
      <c r="N14" s="63"/>
      <c r="P14" s="63"/>
      <c r="R14" s="63"/>
      <c r="S14" s="63"/>
      <c r="U14" s="63"/>
    </row>
    <row r="15" spans="1:4" ht="12.75">
      <c r="A15" s="169"/>
      <c r="B15" t="s">
        <v>211</v>
      </c>
      <c r="C15" s="33">
        <v>829.181</v>
      </c>
      <c r="D15" s="50">
        <f t="shared" si="1"/>
        <v>0.16789676339782886</v>
      </c>
    </row>
    <row r="16" spans="1:4" ht="12.75">
      <c r="A16" s="169"/>
      <c r="B16" t="s">
        <v>207</v>
      </c>
      <c r="C16" s="33">
        <v>643.33</v>
      </c>
      <c r="D16" s="50">
        <f t="shared" si="1"/>
        <v>0.13026471276684493</v>
      </c>
    </row>
    <row r="17" spans="1:4" ht="12.75">
      <c r="A17" s="169"/>
      <c r="B17" t="s">
        <v>391</v>
      </c>
      <c r="C17" s="33">
        <v>516.855</v>
      </c>
      <c r="D17" s="50">
        <f t="shared" si="1"/>
        <v>0.10465541497692885</v>
      </c>
    </row>
    <row r="18" spans="1:4" ht="12.75">
      <c r="A18" s="172"/>
      <c r="B18" t="s">
        <v>264</v>
      </c>
      <c r="C18" s="33">
        <v>372.134</v>
      </c>
      <c r="D18" s="50">
        <f t="shared" si="1"/>
        <v>0.07535157480729497</v>
      </c>
    </row>
    <row r="19" spans="1:5" ht="12.75">
      <c r="A19" s="172"/>
      <c r="B19" s="5" t="s">
        <v>234</v>
      </c>
      <c r="C19" s="33">
        <f>+C20-(C14+C15+C16+C17+C18)</f>
        <v>1337.3610000000003</v>
      </c>
      <c r="D19" s="50">
        <f t="shared" si="1"/>
        <v>0.270795620491164</v>
      </c>
      <c r="E19" s="33"/>
    </row>
    <row r="20" spans="1:5" s="1" customFormat="1" ht="12.75">
      <c r="A20" s="170"/>
      <c r="B20" s="51" t="s">
        <v>237</v>
      </c>
      <c r="C20" s="52">
        <v>4938.636</v>
      </c>
      <c r="D20" s="53">
        <f>SUM(D14:D19)</f>
        <v>1</v>
      </c>
      <c r="E20" s="36"/>
    </row>
    <row r="21" spans="1:4" ht="12.75">
      <c r="A21" s="171" t="s">
        <v>189</v>
      </c>
      <c r="B21" s="5" t="s">
        <v>429</v>
      </c>
      <c r="C21" s="33">
        <v>581.754</v>
      </c>
      <c r="D21" s="50">
        <f aca="true" t="shared" si="2" ref="D21:D26">+C21/$C$27</f>
        <v>0.19209647717130265</v>
      </c>
    </row>
    <row r="22" spans="1:4" ht="12.75">
      <c r="A22" s="169"/>
      <c r="B22" s="5" t="s">
        <v>206</v>
      </c>
      <c r="C22" s="33">
        <v>310.355</v>
      </c>
      <c r="D22" s="50">
        <f t="shared" si="2"/>
        <v>0.10247991792492984</v>
      </c>
    </row>
    <row r="23" spans="1:4" ht="12.75">
      <c r="A23" s="169"/>
      <c r="B23" s="5" t="s">
        <v>428</v>
      </c>
      <c r="C23" s="33">
        <v>291.034</v>
      </c>
      <c r="D23" s="50">
        <f t="shared" si="2"/>
        <v>0.09610008033820634</v>
      </c>
    </row>
    <row r="24" spans="1:4" ht="12.75">
      <c r="A24" s="169"/>
      <c r="B24" t="s">
        <v>391</v>
      </c>
      <c r="C24" s="33">
        <v>286.429</v>
      </c>
      <c r="D24" s="50">
        <f t="shared" si="2"/>
        <v>0.09457949899734087</v>
      </c>
    </row>
    <row r="25" spans="1:21" ht="12.75">
      <c r="A25" s="169"/>
      <c r="B25" s="5" t="s">
        <v>209</v>
      </c>
      <c r="C25" s="33">
        <v>273.078</v>
      </c>
      <c r="D25" s="50">
        <f t="shared" si="2"/>
        <v>0.09017096881669052</v>
      </c>
      <c r="E25" s="5"/>
      <c r="F25" s="5"/>
      <c r="G25" s="5"/>
      <c r="H25" s="5"/>
      <c r="I25" s="5"/>
      <c r="J25" s="5"/>
      <c r="K25" s="5"/>
      <c r="L25" s="5"/>
      <c r="M25" s="5"/>
      <c r="N25" s="5"/>
      <c r="O25" s="5"/>
      <c r="P25" s="5"/>
      <c r="Q25" s="5"/>
      <c r="R25" s="5"/>
      <c r="S25" s="5"/>
      <c r="T25" s="5"/>
      <c r="U25" s="5"/>
    </row>
    <row r="26" spans="1:21" ht="12.75">
      <c r="A26" s="169"/>
      <c r="B26" s="5" t="s">
        <v>234</v>
      </c>
      <c r="C26" s="33">
        <f>+C27-(C21+C22+C23+C24+C25)</f>
        <v>1285.797</v>
      </c>
      <c r="D26" s="50">
        <f t="shared" si="2"/>
        <v>0.42457305675152973</v>
      </c>
      <c r="E26" s="33"/>
      <c r="F26" s="5"/>
      <c r="G26" s="5"/>
      <c r="H26" s="5"/>
      <c r="I26" s="5"/>
      <c r="J26" s="5"/>
      <c r="K26" s="5"/>
      <c r="L26" s="5"/>
      <c r="M26" s="5"/>
      <c r="N26" s="5"/>
      <c r="O26" s="5"/>
      <c r="P26" s="5"/>
      <c r="Q26" s="5"/>
      <c r="R26" s="5"/>
      <c r="S26" s="5"/>
      <c r="T26" s="5"/>
      <c r="U26" s="5"/>
    </row>
    <row r="27" spans="1:21" s="1" customFormat="1" ht="12.75">
      <c r="A27" s="170"/>
      <c r="B27" s="51" t="s">
        <v>237</v>
      </c>
      <c r="C27" s="52">
        <v>3028.447</v>
      </c>
      <c r="D27" s="53">
        <f>SUM(D21:D26)</f>
        <v>1</v>
      </c>
      <c r="E27"/>
      <c r="F27" s="63"/>
      <c r="G27"/>
      <c r="H27" s="63"/>
      <c r="I27" s="63"/>
      <c r="J27"/>
      <c r="K27" s="63"/>
      <c r="L27"/>
      <c r="M27" s="63"/>
      <c r="N27" s="63"/>
      <c r="O27"/>
      <c r="P27" s="63"/>
      <c r="Q27"/>
      <c r="R27" s="63"/>
      <c r="S27" s="63"/>
      <c r="T27"/>
      <c r="U27" s="63"/>
    </row>
    <row r="28" spans="1:4" ht="12.75">
      <c r="A28" s="171" t="s">
        <v>190</v>
      </c>
      <c r="B28" s="5" t="s">
        <v>429</v>
      </c>
      <c r="C28" s="33">
        <v>132779.483</v>
      </c>
      <c r="D28" s="50">
        <f aca="true" t="shared" si="3" ref="D28:D33">+C28/$C$34</f>
        <v>0.6668708654837275</v>
      </c>
    </row>
    <row r="29" spans="1:21" ht="12.75">
      <c r="A29" s="169"/>
      <c r="B29" t="s">
        <v>395</v>
      </c>
      <c r="C29" s="33">
        <v>8376.334</v>
      </c>
      <c r="D29" s="50">
        <f t="shared" si="3"/>
        <v>0.042069248787184786</v>
      </c>
      <c r="E29"/>
      <c r="F29"/>
      <c r="G29"/>
      <c r="H29"/>
      <c r="I29"/>
      <c r="J29"/>
      <c r="K29"/>
      <c r="L29"/>
      <c r="M29"/>
      <c r="N29"/>
      <c r="O29"/>
      <c r="P29"/>
      <c r="Q29"/>
      <c r="R29"/>
      <c r="S29"/>
      <c r="T29"/>
      <c r="U29"/>
    </row>
    <row r="30" spans="1:21" ht="12.75">
      <c r="A30" s="169"/>
      <c r="B30" s="5" t="s">
        <v>432</v>
      </c>
      <c r="C30" s="33">
        <v>7477.843</v>
      </c>
      <c r="D30" s="50">
        <f t="shared" si="3"/>
        <v>0.037556673069448786</v>
      </c>
      <c r="E30"/>
      <c r="F30"/>
      <c r="G30"/>
      <c r="H30"/>
      <c r="I30"/>
      <c r="J30"/>
      <c r="K30"/>
      <c r="L30"/>
      <c r="M30"/>
      <c r="N30"/>
      <c r="O30"/>
      <c r="P30"/>
      <c r="Q30"/>
      <c r="R30"/>
      <c r="S30"/>
      <c r="T30"/>
      <c r="U30"/>
    </row>
    <row r="31" spans="1:21" ht="12.75">
      <c r="A31" s="169"/>
      <c r="B31" t="s">
        <v>206</v>
      </c>
      <c r="C31" s="33">
        <v>6895.327</v>
      </c>
      <c r="D31" s="50">
        <f t="shared" si="3"/>
        <v>0.0346310482643114</v>
      </c>
      <c r="E31"/>
      <c r="F31"/>
      <c r="G31"/>
      <c r="H31"/>
      <c r="I31"/>
      <c r="J31"/>
      <c r="K31"/>
      <c r="L31"/>
      <c r="M31"/>
      <c r="N31"/>
      <c r="O31"/>
      <c r="P31"/>
      <c r="Q31"/>
      <c r="R31"/>
      <c r="S31"/>
      <c r="T31"/>
      <c r="U31"/>
    </row>
    <row r="32" spans="1:21" ht="12.75">
      <c r="A32" s="169"/>
      <c r="B32" t="s">
        <v>207</v>
      </c>
      <c r="C32" s="33">
        <v>6384.227</v>
      </c>
      <c r="D32" s="50">
        <f t="shared" si="3"/>
        <v>0.03206410274194682</v>
      </c>
      <c r="E32"/>
      <c r="F32" s="63"/>
      <c r="G32"/>
      <c r="H32" s="63"/>
      <c r="I32" s="63"/>
      <c r="J32"/>
      <c r="K32" s="63"/>
      <c r="L32"/>
      <c r="M32" s="63"/>
      <c r="N32" s="63"/>
      <c r="O32"/>
      <c r="P32" s="63"/>
      <c r="Q32"/>
      <c r="R32" s="63"/>
      <c r="S32" s="63"/>
      <c r="T32"/>
      <c r="U32" s="63"/>
    </row>
    <row r="33" spans="1:21" ht="12.75">
      <c r="A33" s="169"/>
      <c r="B33" s="5" t="s">
        <v>234</v>
      </c>
      <c r="C33" s="33">
        <f>+C34-(C28+C29+C30+C31+C32)</f>
        <v>37195.024000000005</v>
      </c>
      <c r="D33" s="50">
        <f t="shared" si="3"/>
        <v>0.18680806165338074</v>
      </c>
      <c r="E33" s="33"/>
      <c r="F33" s="1"/>
      <c r="G33" s="1"/>
      <c r="H33" s="1"/>
      <c r="I33" s="1"/>
      <c r="J33" s="1"/>
      <c r="K33" s="1"/>
      <c r="L33" s="1"/>
      <c r="M33" s="1"/>
      <c r="N33" s="1"/>
      <c r="O33" s="1"/>
      <c r="P33" s="1"/>
      <c r="Q33" s="1"/>
      <c r="R33" s="1"/>
      <c r="S33" s="1"/>
      <c r="T33" s="1"/>
      <c r="U33" s="1"/>
    </row>
    <row r="34" spans="1:21" s="54" customFormat="1" ht="12.75">
      <c r="A34" s="170"/>
      <c r="B34" s="51" t="s">
        <v>237</v>
      </c>
      <c r="C34" s="52">
        <v>199108.238</v>
      </c>
      <c r="D34" s="53">
        <f>SUM(D28:D33)</f>
        <v>1</v>
      </c>
      <c r="E34"/>
      <c r="F34" s="63"/>
      <c r="G34"/>
      <c r="H34" s="63"/>
      <c r="I34" s="63"/>
      <c r="J34"/>
      <c r="K34" s="63"/>
      <c r="L34"/>
      <c r="M34" s="63"/>
      <c r="N34" s="63"/>
      <c r="O34"/>
      <c r="P34" s="63"/>
      <c r="Q34"/>
      <c r="R34" s="63"/>
      <c r="S34" s="63"/>
      <c r="T34"/>
      <c r="U34" s="63"/>
    </row>
    <row r="35" spans="1:21" ht="12.75">
      <c r="A35" s="171" t="s">
        <v>191</v>
      </c>
      <c r="B35" s="5" t="s">
        <v>429</v>
      </c>
      <c r="C35" s="33">
        <v>260271.921</v>
      </c>
      <c r="D35" s="50">
        <f aca="true" t="shared" si="4" ref="D35:D40">+C35/$C$41</f>
        <v>0.5741680879926186</v>
      </c>
      <c r="E35"/>
      <c r="F35"/>
      <c r="G35"/>
      <c r="H35"/>
      <c r="I35"/>
      <c r="J35"/>
      <c r="K35"/>
      <c r="L35"/>
      <c r="M35"/>
      <c r="N35"/>
      <c r="O35"/>
      <c r="P35"/>
      <c r="Q35"/>
      <c r="R35"/>
      <c r="S35"/>
      <c r="T35"/>
      <c r="U35"/>
    </row>
    <row r="36" spans="1:21" ht="12.75">
      <c r="A36" s="169"/>
      <c r="B36" t="s">
        <v>206</v>
      </c>
      <c r="C36" s="33">
        <v>40469.166</v>
      </c>
      <c r="D36" s="50">
        <f t="shared" si="4"/>
        <v>0.08927625990387142</v>
      </c>
      <c r="E36"/>
      <c r="F36"/>
      <c r="G36"/>
      <c r="H36"/>
      <c r="I36"/>
      <c r="J36"/>
      <c r="K36"/>
      <c r="L36"/>
      <c r="M36"/>
      <c r="N36"/>
      <c r="O36"/>
      <c r="P36"/>
      <c r="Q36"/>
      <c r="R36"/>
      <c r="S36"/>
      <c r="T36"/>
      <c r="U36"/>
    </row>
    <row r="37" spans="1:21" ht="12.75">
      <c r="A37" s="169"/>
      <c r="B37" t="s">
        <v>204</v>
      </c>
      <c r="C37" s="33">
        <v>25302.333</v>
      </c>
      <c r="D37" s="50">
        <f t="shared" si="4"/>
        <v>0.05581774670331241</v>
      </c>
      <c r="E37" s="5"/>
      <c r="F37" s="5"/>
      <c r="G37" s="5"/>
      <c r="H37" s="5"/>
      <c r="I37" s="5"/>
      <c r="J37" s="5"/>
      <c r="K37" s="5"/>
      <c r="L37" s="5"/>
      <c r="M37" s="5"/>
      <c r="N37" s="5"/>
      <c r="O37" s="5"/>
      <c r="P37" s="5"/>
      <c r="Q37" s="5"/>
      <c r="R37" s="5"/>
      <c r="S37" s="5"/>
      <c r="T37" s="5"/>
      <c r="U37" s="5"/>
    </row>
    <row r="38" spans="1:21" ht="12.75">
      <c r="A38" s="169"/>
      <c r="B38" t="s">
        <v>207</v>
      </c>
      <c r="C38" s="33">
        <v>15961.122</v>
      </c>
      <c r="D38" s="50">
        <f t="shared" si="4"/>
        <v>0.03521073985140687</v>
      </c>
      <c r="E38" s="5"/>
      <c r="F38" s="5"/>
      <c r="G38" s="5"/>
      <c r="H38" s="5"/>
      <c r="I38" s="5"/>
      <c r="J38" s="5"/>
      <c r="K38" s="5"/>
      <c r="L38" s="5"/>
      <c r="M38" s="5"/>
      <c r="N38" s="5"/>
      <c r="O38" s="5"/>
      <c r="P38" s="5"/>
      <c r="Q38" s="5"/>
      <c r="R38" s="5"/>
      <c r="S38" s="5"/>
      <c r="T38" s="5"/>
      <c r="U38" s="5"/>
    </row>
    <row r="39" spans="1:21" ht="12.75">
      <c r="A39" s="169"/>
      <c r="B39" t="s">
        <v>211</v>
      </c>
      <c r="C39" s="33">
        <v>15630.54</v>
      </c>
      <c r="D39" s="50">
        <f t="shared" si="4"/>
        <v>0.034481465505809</v>
      </c>
      <c r="E39"/>
      <c r="F39" s="63"/>
      <c r="G39"/>
      <c r="H39" s="63"/>
      <c r="I39" s="63"/>
      <c r="J39"/>
      <c r="K39" s="63"/>
      <c r="L39"/>
      <c r="M39" s="63"/>
      <c r="N39" s="63"/>
      <c r="O39"/>
      <c r="P39" s="63"/>
      <c r="Q39"/>
      <c r="R39" s="63"/>
      <c r="S39" s="63"/>
      <c r="T39"/>
      <c r="U39" s="63"/>
    </row>
    <row r="40" spans="1:21" ht="12.75">
      <c r="A40" s="169"/>
      <c r="B40" s="5" t="s">
        <v>234</v>
      </c>
      <c r="C40" s="33">
        <f>+C41-(C35+C36+C37+C38+C39)</f>
        <v>95667.57700000005</v>
      </c>
      <c r="D40" s="50">
        <f t="shared" si="4"/>
        <v>0.21104570004298176</v>
      </c>
      <c r="E40" s="33"/>
      <c r="F40" s="63"/>
      <c r="G40"/>
      <c r="H40" s="63"/>
      <c r="I40" s="63"/>
      <c r="J40"/>
      <c r="K40" s="63"/>
      <c r="L40"/>
      <c r="M40" s="63"/>
      <c r="N40" s="63"/>
      <c r="O40"/>
      <c r="P40" s="63"/>
      <c r="Q40"/>
      <c r="R40" s="63"/>
      <c r="S40" s="63"/>
      <c r="T40"/>
      <c r="U40" s="63"/>
    </row>
    <row r="41" spans="1:21" s="54" customFormat="1" ht="12.75">
      <c r="A41" s="170"/>
      <c r="B41" s="51" t="s">
        <v>237</v>
      </c>
      <c r="C41" s="52">
        <v>453302.659</v>
      </c>
      <c r="D41" s="53">
        <f>SUM(D35:D40)</f>
        <v>1.0000000000000002</v>
      </c>
      <c r="E41"/>
      <c r="F41"/>
      <c r="G41"/>
      <c r="H41"/>
      <c r="I41"/>
      <c r="J41"/>
      <c r="K41"/>
      <c r="L41"/>
      <c r="M41"/>
      <c r="N41"/>
      <c r="O41"/>
      <c r="P41"/>
      <c r="Q41"/>
      <c r="R41"/>
      <c r="S41"/>
      <c r="T41"/>
      <c r="U41"/>
    </row>
    <row r="42" spans="1:21" ht="12.75">
      <c r="A42" s="171" t="s">
        <v>192</v>
      </c>
      <c r="B42" s="5" t="s">
        <v>429</v>
      </c>
      <c r="C42" s="33">
        <v>406704.735</v>
      </c>
      <c r="D42" s="50">
        <f aca="true" t="shared" si="5" ref="D42:D47">+C42/$C$48</f>
        <v>0.35418172173644846</v>
      </c>
      <c r="E42"/>
      <c r="F42"/>
      <c r="G42"/>
      <c r="H42"/>
      <c r="I42"/>
      <c r="J42"/>
      <c r="K42"/>
      <c r="L42"/>
      <c r="M42"/>
      <c r="N42"/>
      <c r="O42"/>
      <c r="P42"/>
      <c r="Q42"/>
      <c r="R42"/>
      <c r="S42"/>
      <c r="T42"/>
      <c r="U42"/>
    </row>
    <row r="43" spans="1:21" ht="12.75">
      <c r="A43" s="169"/>
      <c r="B43" t="s">
        <v>206</v>
      </c>
      <c r="C43" s="33">
        <v>87466.25</v>
      </c>
      <c r="D43" s="50">
        <f t="shared" si="5"/>
        <v>0.07617060819031438</v>
      </c>
      <c r="E43"/>
      <c r="F43"/>
      <c r="G43"/>
      <c r="H43"/>
      <c r="I43"/>
      <c r="J43"/>
      <c r="K43"/>
      <c r="L43"/>
      <c r="M43"/>
      <c r="N43"/>
      <c r="O43"/>
      <c r="P43"/>
      <c r="Q43"/>
      <c r="R43"/>
      <c r="S43"/>
      <c r="T43"/>
      <c r="U43"/>
    </row>
    <row r="44" spans="1:21" ht="12.75">
      <c r="A44" s="169"/>
      <c r="B44" t="s">
        <v>204</v>
      </c>
      <c r="C44" s="33">
        <v>71865.87</v>
      </c>
      <c r="D44" s="50">
        <f t="shared" si="5"/>
        <v>0.06258490590400374</v>
      </c>
      <c r="E44"/>
      <c r="F44"/>
      <c r="G44"/>
      <c r="H44"/>
      <c r="I44"/>
      <c r="J44"/>
      <c r="K44"/>
      <c r="L44"/>
      <c r="M44"/>
      <c r="N44"/>
      <c r="O44"/>
      <c r="P44"/>
      <c r="Q44"/>
      <c r="R44"/>
      <c r="S44"/>
      <c r="T44"/>
      <c r="U44"/>
    </row>
    <row r="45" spans="1:21" ht="12.75">
      <c r="A45" s="169"/>
      <c r="B45" t="s">
        <v>210</v>
      </c>
      <c r="C45" s="33">
        <v>69347.947</v>
      </c>
      <c r="D45" s="50">
        <f t="shared" si="5"/>
        <v>0.06039215468526074</v>
      </c>
      <c r="E45"/>
      <c r="F45" s="63"/>
      <c r="G45"/>
      <c r="H45" s="63"/>
      <c r="I45" s="63"/>
      <c r="J45"/>
      <c r="K45" s="63"/>
      <c r="L45"/>
      <c r="M45" s="63"/>
      <c r="N45" s="63"/>
      <c r="O45"/>
      <c r="P45" s="63"/>
      <c r="Q45"/>
      <c r="R45" s="63"/>
      <c r="S45" s="63"/>
      <c r="T45"/>
      <c r="U45" s="63"/>
    </row>
    <row r="46" spans="1:21" ht="12.75">
      <c r="A46" s="169"/>
      <c r="B46" t="s">
        <v>211</v>
      </c>
      <c r="C46" s="33">
        <v>57264.733</v>
      </c>
      <c r="D46" s="50">
        <f t="shared" si="5"/>
        <v>0.04986940151733915</v>
      </c>
      <c r="E46" s="1"/>
      <c r="F46" s="1"/>
      <c r="G46" s="1"/>
      <c r="H46" s="1"/>
      <c r="I46" s="1"/>
      <c r="J46" s="1"/>
      <c r="K46" s="1"/>
      <c r="L46" s="1"/>
      <c r="M46" s="1"/>
      <c r="N46" s="1"/>
      <c r="O46" s="1"/>
      <c r="P46" s="1"/>
      <c r="Q46" s="1"/>
      <c r="R46" s="1"/>
      <c r="S46" s="1"/>
      <c r="T46" s="1"/>
      <c r="U46" s="1"/>
    </row>
    <row r="47" spans="1:21" ht="12.75">
      <c r="A47" s="169"/>
      <c r="B47" s="5" t="s">
        <v>234</v>
      </c>
      <c r="C47" s="33">
        <f>+C48-(C42+C43+C44+C45+C46)</f>
        <v>455644.434</v>
      </c>
      <c r="D47" s="50">
        <f t="shared" si="5"/>
        <v>0.3968012079666335</v>
      </c>
      <c r="E47" s="33"/>
      <c r="F47" s="1"/>
      <c r="G47" s="1"/>
      <c r="H47" s="1"/>
      <c r="I47" s="1"/>
      <c r="J47" s="1"/>
      <c r="K47" s="1"/>
      <c r="L47" s="1"/>
      <c r="M47" s="1"/>
      <c r="N47" s="1"/>
      <c r="O47" s="1"/>
      <c r="P47" s="1"/>
      <c r="Q47" s="1"/>
      <c r="R47" s="1"/>
      <c r="S47" s="1"/>
      <c r="T47" s="1"/>
      <c r="U47" s="1"/>
    </row>
    <row r="48" spans="1:21" s="54" customFormat="1" ht="12.75">
      <c r="A48" s="170"/>
      <c r="B48" s="51" t="s">
        <v>237</v>
      </c>
      <c r="C48" s="52">
        <v>1148293.969</v>
      </c>
      <c r="D48" s="53">
        <f>SUM(D42:D47)</f>
        <v>1</v>
      </c>
      <c r="E48"/>
      <c r="F48" s="63"/>
      <c r="G48"/>
      <c r="H48" s="63"/>
      <c r="I48" s="63"/>
      <c r="J48"/>
      <c r="K48" s="63"/>
      <c r="L48"/>
      <c r="M48" s="63"/>
      <c r="N48" s="63"/>
      <c r="O48"/>
      <c r="P48" s="63"/>
      <c r="Q48"/>
      <c r="R48" s="63"/>
      <c r="S48" s="63"/>
      <c r="T48"/>
      <c r="U48" s="63"/>
    </row>
    <row r="49" spans="1:21" ht="12.75">
      <c r="A49" s="171" t="s">
        <v>212</v>
      </c>
      <c r="B49" s="5" t="s">
        <v>429</v>
      </c>
      <c r="C49" s="33">
        <v>372752.486</v>
      </c>
      <c r="D49" s="50">
        <f aca="true" t="shared" si="6" ref="D49:D54">+C49/$C$55</f>
        <v>0.21278614713662003</v>
      </c>
      <c r="E49"/>
      <c r="F49"/>
      <c r="G49"/>
      <c r="H49"/>
      <c r="I49"/>
      <c r="J49"/>
      <c r="K49"/>
      <c r="L49"/>
      <c r="M49"/>
      <c r="N49"/>
      <c r="O49"/>
      <c r="P49"/>
      <c r="Q49"/>
      <c r="R49"/>
      <c r="S49"/>
      <c r="T49"/>
      <c r="U49"/>
    </row>
    <row r="50" spans="1:21" ht="12.75">
      <c r="A50" s="169"/>
      <c r="B50" t="s">
        <v>204</v>
      </c>
      <c r="C50" s="33">
        <v>166880.211</v>
      </c>
      <c r="D50" s="50">
        <f t="shared" si="6"/>
        <v>0.09526374327664766</v>
      </c>
      <c r="E50"/>
      <c r="F50"/>
      <c r="G50"/>
      <c r="H50"/>
      <c r="I50"/>
      <c r="J50"/>
      <c r="K50"/>
      <c r="L50"/>
      <c r="M50"/>
      <c r="N50"/>
      <c r="O50"/>
      <c r="P50"/>
      <c r="Q50"/>
      <c r="R50"/>
      <c r="S50"/>
      <c r="T50"/>
      <c r="U50"/>
    </row>
    <row r="51" spans="1:21" ht="12.75">
      <c r="A51" s="169"/>
      <c r="B51" t="s">
        <v>210</v>
      </c>
      <c r="C51" s="33">
        <v>115945.036</v>
      </c>
      <c r="D51" s="50">
        <f t="shared" si="6"/>
        <v>0.066187345267113</v>
      </c>
      <c r="E51" s="5"/>
      <c r="F51" s="5"/>
      <c r="G51" s="5"/>
      <c r="H51" s="5"/>
      <c r="I51" s="5"/>
      <c r="J51" s="5"/>
      <c r="K51" s="5"/>
      <c r="L51" s="5"/>
      <c r="M51" s="5"/>
      <c r="N51" s="5"/>
      <c r="O51" s="5"/>
      <c r="P51" s="5"/>
      <c r="Q51" s="5"/>
      <c r="R51" s="5"/>
      <c r="S51" s="5"/>
      <c r="T51" s="5"/>
      <c r="U51" s="5"/>
    </row>
    <row r="52" spans="1:21" ht="12.75">
      <c r="A52" s="169"/>
      <c r="B52" t="s">
        <v>391</v>
      </c>
      <c r="C52" s="33">
        <v>92257.856</v>
      </c>
      <c r="D52" s="50">
        <f t="shared" si="6"/>
        <v>0.05266549374891387</v>
      </c>
      <c r="E52" s="5"/>
      <c r="F52" s="5"/>
      <c r="G52" s="5"/>
      <c r="H52" s="5"/>
      <c r="I52" s="5"/>
      <c r="J52" s="5"/>
      <c r="K52" s="5"/>
      <c r="L52" s="5"/>
      <c r="M52" s="5"/>
      <c r="N52" s="5"/>
      <c r="O52" s="5"/>
      <c r="P52" s="5"/>
      <c r="Q52" s="5"/>
      <c r="R52" s="5"/>
      <c r="S52" s="5"/>
      <c r="T52" s="5"/>
      <c r="U52" s="5"/>
    </row>
    <row r="53" spans="1:21" ht="12.75">
      <c r="A53" s="169"/>
      <c r="B53" t="s">
        <v>207</v>
      </c>
      <c r="C53" s="33">
        <v>81777.935</v>
      </c>
      <c r="D53" s="50">
        <f t="shared" si="6"/>
        <v>0.04668301986707327</v>
      </c>
      <c r="E53"/>
      <c r="F53" s="63"/>
      <c r="G53"/>
      <c r="H53" s="63"/>
      <c r="I53" s="63"/>
      <c r="J53"/>
      <c r="K53" s="63"/>
      <c r="L53"/>
      <c r="M53" s="63"/>
      <c r="N53" s="63"/>
      <c r="O53"/>
      <c r="P53" s="63"/>
      <c r="Q53"/>
      <c r="R53" s="63"/>
      <c r="S53" s="63"/>
      <c r="T53"/>
      <c r="U53" s="63"/>
    </row>
    <row r="54" spans="1:21" ht="12.75">
      <c r="A54" s="169"/>
      <c r="B54" s="5" t="s">
        <v>234</v>
      </c>
      <c r="C54" s="33">
        <f>+C55-(C49+C50+C51+C52+C53)</f>
        <v>922156.932</v>
      </c>
      <c r="D54" s="50">
        <f t="shared" si="6"/>
        <v>0.5264142507036321</v>
      </c>
      <c r="E54" s="33"/>
      <c r="F54" s="63"/>
      <c r="G54"/>
      <c r="H54" s="63"/>
      <c r="I54" s="63"/>
      <c r="J54"/>
      <c r="K54" s="63"/>
      <c r="L54"/>
      <c r="M54" s="63"/>
      <c r="N54" s="63"/>
      <c r="O54"/>
      <c r="P54" s="63"/>
      <c r="Q54"/>
      <c r="R54" s="63"/>
      <c r="S54" s="63"/>
      <c r="T54"/>
      <c r="U54" s="63"/>
    </row>
    <row r="55" spans="1:21" s="54" customFormat="1" ht="12.75">
      <c r="A55" s="170"/>
      <c r="B55" s="51" t="s">
        <v>237</v>
      </c>
      <c r="C55" s="52">
        <v>1751770.456</v>
      </c>
      <c r="D55" s="53">
        <f>SUM(D49:D54)</f>
        <v>1</v>
      </c>
      <c r="E55"/>
      <c r="F55"/>
      <c r="G55"/>
      <c r="H55"/>
      <c r="I55"/>
      <c r="J55"/>
      <c r="K55"/>
      <c r="L55"/>
      <c r="M55"/>
      <c r="N55"/>
      <c r="O55"/>
      <c r="P55"/>
      <c r="Q55"/>
      <c r="R55"/>
      <c r="S55"/>
      <c r="T55"/>
      <c r="U55"/>
    </row>
    <row r="56" spans="1:21" ht="12.75">
      <c r="A56" s="171" t="s">
        <v>213</v>
      </c>
      <c r="B56" s="5" t="s">
        <v>429</v>
      </c>
      <c r="C56" s="33">
        <v>424463.993</v>
      </c>
      <c r="D56" s="50">
        <f aca="true" t="shared" si="7" ref="D56:D61">+C56/$C$62</f>
        <v>0.23305608178354364</v>
      </c>
      <c r="E56"/>
      <c r="F56"/>
      <c r="G56"/>
      <c r="H56"/>
      <c r="I56"/>
      <c r="J56"/>
      <c r="K56"/>
      <c r="L56"/>
      <c r="M56"/>
      <c r="N56"/>
      <c r="O56"/>
      <c r="P56"/>
      <c r="Q56"/>
      <c r="R56"/>
      <c r="S56"/>
      <c r="T56"/>
      <c r="U56"/>
    </row>
    <row r="57" spans="1:21" ht="12.75">
      <c r="A57" s="169"/>
      <c r="B57" t="s">
        <v>211</v>
      </c>
      <c r="C57" s="33">
        <v>162461.144</v>
      </c>
      <c r="D57" s="50">
        <f t="shared" si="7"/>
        <v>0.08920087047928246</v>
      </c>
      <c r="E57"/>
      <c r="F57"/>
      <c r="G57"/>
      <c r="H57"/>
      <c r="I57"/>
      <c r="J57"/>
      <c r="K57"/>
      <c r="L57"/>
      <c r="M57"/>
      <c r="N57"/>
      <c r="O57"/>
      <c r="P57"/>
      <c r="Q57"/>
      <c r="R57"/>
      <c r="S57"/>
      <c r="T57"/>
      <c r="U57"/>
    </row>
    <row r="58" spans="1:21" ht="12.75">
      <c r="A58" s="169"/>
      <c r="B58" t="s">
        <v>204</v>
      </c>
      <c r="C58" s="33">
        <v>135481.448</v>
      </c>
      <c r="D58" s="50">
        <f t="shared" si="7"/>
        <v>0.074387406107356</v>
      </c>
      <c r="E58"/>
      <c r="F58"/>
      <c r="G58"/>
      <c r="H58"/>
      <c r="I58"/>
      <c r="J58"/>
      <c r="K58"/>
      <c r="L58"/>
      <c r="M58"/>
      <c r="N58"/>
      <c r="O58"/>
      <c r="P58"/>
      <c r="Q58"/>
      <c r="R58"/>
      <c r="S58"/>
      <c r="T58"/>
      <c r="U58"/>
    </row>
    <row r="59" spans="1:21" ht="12.75">
      <c r="A59" s="169"/>
      <c r="B59" t="s">
        <v>206</v>
      </c>
      <c r="C59" s="33">
        <v>119797.49</v>
      </c>
      <c r="D59" s="50">
        <f t="shared" si="7"/>
        <v>0.06577597649585144</v>
      </c>
      <c r="E59"/>
      <c r="F59" s="63"/>
      <c r="G59"/>
      <c r="H59" s="63"/>
      <c r="I59" s="63"/>
      <c r="J59"/>
      <c r="K59" s="63"/>
      <c r="L59"/>
      <c r="M59" s="63"/>
      <c r="N59" s="63"/>
      <c r="O59"/>
      <c r="P59" s="63"/>
      <c r="Q59"/>
      <c r="R59" s="63"/>
      <c r="S59" s="63"/>
      <c r="T59"/>
      <c r="U59" s="63"/>
    </row>
    <row r="60" spans="1:21" ht="12.75">
      <c r="A60" s="169"/>
      <c r="B60" t="s">
        <v>209</v>
      </c>
      <c r="C60" s="33">
        <v>119368.251</v>
      </c>
      <c r="D60" s="50">
        <f t="shared" si="7"/>
        <v>0.06554029865005431</v>
      </c>
      <c r="E60" s="1"/>
      <c r="F60" s="1"/>
      <c r="G60" s="1"/>
      <c r="H60" s="1"/>
      <c r="I60" s="1"/>
      <c r="J60" s="1"/>
      <c r="K60" s="1"/>
      <c r="L60" s="1"/>
      <c r="M60" s="1"/>
      <c r="N60" s="1"/>
      <c r="O60" s="1"/>
      <c r="P60" s="1"/>
      <c r="Q60" s="1"/>
      <c r="R60" s="1"/>
      <c r="S60" s="1"/>
      <c r="T60" s="1"/>
      <c r="U60" s="1"/>
    </row>
    <row r="61" spans="1:21" ht="12.75">
      <c r="A61" s="169"/>
      <c r="B61" s="5" t="s">
        <v>234</v>
      </c>
      <c r="C61" s="33">
        <f>+C62-(C56+C57+C58+C59+C60)</f>
        <v>859723.174</v>
      </c>
      <c r="D61" s="50">
        <f t="shared" si="7"/>
        <v>0.47203936648391215</v>
      </c>
      <c r="E61" s="33"/>
      <c r="F61" s="1"/>
      <c r="G61" s="1"/>
      <c r="H61" s="1"/>
      <c r="I61" s="1"/>
      <c r="J61" s="1"/>
      <c r="K61" s="1"/>
      <c r="L61" s="1"/>
      <c r="M61" s="1"/>
      <c r="N61" s="1"/>
      <c r="O61" s="1"/>
      <c r="P61" s="1"/>
      <c r="Q61" s="1"/>
      <c r="R61" s="1"/>
      <c r="S61" s="1"/>
      <c r="T61" s="1"/>
      <c r="U61" s="1"/>
    </row>
    <row r="62" spans="1:21" s="54" customFormat="1" ht="12.75">
      <c r="A62" s="170"/>
      <c r="B62" s="51" t="s">
        <v>237</v>
      </c>
      <c r="C62" s="52">
        <v>1821295.5</v>
      </c>
      <c r="D62" s="53">
        <f>SUM(D56:D61)</f>
        <v>1</v>
      </c>
      <c r="E62"/>
      <c r="F62" s="63"/>
      <c r="G62"/>
      <c r="H62" s="63"/>
      <c r="I62" s="63"/>
      <c r="J62"/>
      <c r="K62" s="63"/>
      <c r="L62"/>
      <c r="M62" s="63"/>
      <c r="N62" s="63"/>
      <c r="O62"/>
      <c r="P62" s="63"/>
      <c r="Q62"/>
      <c r="R62" s="63"/>
      <c r="S62" s="63"/>
      <c r="T62"/>
      <c r="U62" s="63"/>
    </row>
    <row r="63" spans="1:21" s="95" customFormat="1" ht="15.75" customHeight="1">
      <c r="A63" s="166" t="s">
        <v>256</v>
      </c>
      <c r="B63" s="166"/>
      <c r="C63" s="166"/>
      <c r="D63" s="166"/>
      <c r="E63" s="68"/>
      <c r="F63" s="68"/>
      <c r="G63" s="68"/>
      <c r="H63" s="68"/>
      <c r="I63" s="68"/>
      <c r="J63" s="68"/>
      <c r="K63" s="68"/>
      <c r="L63" s="68"/>
      <c r="M63" s="68"/>
      <c r="N63" s="68"/>
      <c r="O63" s="68"/>
      <c r="P63" s="68"/>
      <c r="Q63" s="68"/>
      <c r="R63" s="68"/>
      <c r="S63" s="68"/>
      <c r="T63" s="68"/>
      <c r="U63" s="68"/>
    </row>
    <row r="64" spans="1:21" s="95" customFormat="1" ht="15.75" customHeight="1">
      <c r="A64" s="167" t="s">
        <v>1</v>
      </c>
      <c r="B64" s="167"/>
      <c r="C64" s="167"/>
      <c r="D64" s="167"/>
      <c r="E64" s="68"/>
      <c r="F64" s="68"/>
      <c r="G64" s="68"/>
      <c r="H64" s="68"/>
      <c r="I64" s="68"/>
      <c r="J64" s="68"/>
      <c r="K64" s="68"/>
      <c r="L64" s="68"/>
      <c r="M64" s="68"/>
      <c r="N64" s="68"/>
      <c r="O64" s="68"/>
      <c r="P64" s="68"/>
      <c r="Q64" s="68"/>
      <c r="R64" s="68"/>
      <c r="S64" s="68"/>
      <c r="T64" s="68"/>
      <c r="U64" s="68"/>
    </row>
    <row r="65" spans="1:21" s="95" customFormat="1" ht="15.75" customHeight="1">
      <c r="A65" s="167" t="s">
        <v>30</v>
      </c>
      <c r="B65" s="167"/>
      <c r="C65" s="167"/>
      <c r="D65" s="167"/>
      <c r="E65" s="68"/>
      <c r="F65" s="68"/>
      <c r="G65" s="68"/>
      <c r="H65" s="68"/>
      <c r="I65" s="68"/>
      <c r="J65" s="68"/>
      <c r="K65" s="68"/>
      <c r="L65" s="68"/>
      <c r="M65" s="68"/>
      <c r="N65" s="68"/>
      <c r="O65" s="68"/>
      <c r="P65" s="68"/>
      <c r="Q65" s="68"/>
      <c r="R65" s="68"/>
      <c r="S65" s="68"/>
      <c r="T65" s="68"/>
      <c r="U65" s="68"/>
    </row>
    <row r="66" spans="1:21" s="95" customFormat="1" ht="15.75" customHeight="1">
      <c r="A66" s="168"/>
      <c r="B66" s="168"/>
      <c r="C66" s="168"/>
      <c r="D66" s="168"/>
      <c r="E66" s="68"/>
      <c r="F66" s="97"/>
      <c r="G66" s="68"/>
      <c r="H66" s="97"/>
      <c r="I66" s="97"/>
      <c r="J66" s="68"/>
      <c r="K66" s="97"/>
      <c r="L66" s="68"/>
      <c r="M66" s="97"/>
      <c r="N66" s="97"/>
      <c r="O66" s="68"/>
      <c r="P66" s="97"/>
      <c r="Q66" s="68"/>
      <c r="R66" s="97"/>
      <c r="S66" s="97"/>
      <c r="T66" s="68"/>
      <c r="U66" s="97"/>
    </row>
    <row r="67" spans="1:21" s="5" customFormat="1" ht="12.75">
      <c r="A67" s="23" t="s">
        <v>31</v>
      </c>
      <c r="B67" s="1" t="s">
        <v>203</v>
      </c>
      <c r="C67" s="25">
        <f>+C5</f>
        <v>2009</v>
      </c>
      <c r="D67" s="27" t="s">
        <v>33</v>
      </c>
      <c r="E67" s="1"/>
      <c r="F67" s="1"/>
      <c r="G67" s="1"/>
      <c r="H67" s="1"/>
      <c r="I67" s="1"/>
      <c r="J67" s="1"/>
      <c r="K67" s="1"/>
      <c r="L67" s="1"/>
      <c r="M67" s="1"/>
      <c r="N67" s="1"/>
      <c r="O67" s="1"/>
      <c r="P67" s="1"/>
      <c r="Q67" s="1"/>
      <c r="R67" s="1"/>
      <c r="S67" s="1"/>
      <c r="T67" s="1"/>
      <c r="U67" s="1"/>
    </row>
    <row r="68" spans="1:21" s="5" customFormat="1" ht="12.75">
      <c r="A68" s="27"/>
      <c r="B68" s="27"/>
      <c r="C68" s="25" t="str">
        <f>+C6</f>
        <v>ene-dic</v>
      </c>
      <c r="D68" s="49">
        <v>2009</v>
      </c>
      <c r="E68"/>
      <c r="F68" s="63"/>
      <c r="G68"/>
      <c r="H68" s="63"/>
      <c r="I68" s="63"/>
      <c r="J68"/>
      <c r="K68" s="63"/>
      <c r="L68"/>
      <c r="M68" s="63"/>
      <c r="N68" s="63"/>
      <c r="O68"/>
      <c r="P68" s="63"/>
      <c r="Q68"/>
      <c r="R68" s="63"/>
      <c r="S68" s="63"/>
      <c r="T68"/>
      <c r="U68" s="63"/>
    </row>
    <row r="69" spans="1:21" ht="12.75">
      <c r="A69" s="171" t="s">
        <v>195</v>
      </c>
      <c r="B69" s="5" t="s">
        <v>429</v>
      </c>
      <c r="C69" s="33">
        <v>232654.418</v>
      </c>
      <c r="D69" s="61">
        <f aca="true" t="shared" si="8" ref="D69:D74">+C69/$C$75</f>
        <v>0.20449466825238893</v>
      </c>
      <c r="E69"/>
      <c r="F69"/>
      <c r="G69"/>
      <c r="H69"/>
      <c r="I69"/>
      <c r="J69"/>
      <c r="K69"/>
      <c r="L69"/>
      <c r="M69"/>
      <c r="N69"/>
      <c r="O69"/>
      <c r="P69"/>
      <c r="Q69"/>
      <c r="R69"/>
      <c r="S69"/>
      <c r="T69"/>
      <c r="U69"/>
    </row>
    <row r="70" spans="1:21" ht="12.75">
      <c r="A70" s="169"/>
      <c r="B70" t="s">
        <v>214</v>
      </c>
      <c r="C70" s="33">
        <v>121416.493</v>
      </c>
      <c r="D70" s="62">
        <f t="shared" si="8"/>
        <v>0.10672062740026497</v>
      </c>
      <c r="E70"/>
      <c r="F70"/>
      <c r="G70"/>
      <c r="H70"/>
      <c r="I70"/>
      <c r="J70"/>
      <c r="K70"/>
      <c r="L70"/>
      <c r="M70"/>
      <c r="N70"/>
      <c r="O70"/>
      <c r="P70"/>
      <c r="Q70"/>
      <c r="R70"/>
      <c r="S70"/>
      <c r="T70"/>
      <c r="U70"/>
    </row>
    <row r="71" spans="1:21" ht="12.75">
      <c r="A71" s="169"/>
      <c r="B71" t="s">
        <v>206</v>
      </c>
      <c r="C71" s="33">
        <v>60570.737</v>
      </c>
      <c r="D71" s="62">
        <f t="shared" si="8"/>
        <v>0.05323944791204308</v>
      </c>
      <c r="E71" s="5"/>
      <c r="F71" s="5"/>
      <c r="G71" s="5"/>
      <c r="H71" s="5"/>
      <c r="I71" s="5"/>
      <c r="J71" s="5"/>
      <c r="K71" s="5"/>
      <c r="L71" s="5"/>
      <c r="M71" s="5"/>
      <c r="N71" s="5"/>
      <c r="O71" s="5"/>
      <c r="P71" s="5"/>
      <c r="Q71" s="5"/>
      <c r="R71" s="5"/>
      <c r="S71" s="5"/>
      <c r="T71" s="5"/>
      <c r="U71" s="5"/>
    </row>
    <row r="72" spans="1:21" ht="12.75">
      <c r="A72" s="169"/>
      <c r="B72" t="s">
        <v>396</v>
      </c>
      <c r="C72" s="33">
        <v>52585.683</v>
      </c>
      <c r="D72" s="62">
        <f t="shared" si="8"/>
        <v>0.04622087941571042</v>
      </c>
      <c r="E72" s="5"/>
      <c r="F72" s="5"/>
      <c r="G72" s="5"/>
      <c r="H72" s="5"/>
      <c r="I72" s="5"/>
      <c r="J72" s="5"/>
      <c r="K72" s="5"/>
      <c r="L72" s="5"/>
      <c r="M72" s="5"/>
      <c r="N72" s="5"/>
      <c r="O72" s="5"/>
      <c r="P72" s="5"/>
      <c r="Q72" s="5"/>
      <c r="R72" s="5"/>
      <c r="S72" s="5"/>
      <c r="T72" s="5"/>
      <c r="U72" s="5"/>
    </row>
    <row r="73" spans="1:21" ht="12.75">
      <c r="A73" s="169"/>
      <c r="B73" t="s">
        <v>215</v>
      </c>
      <c r="C73" s="33">
        <v>47409.082</v>
      </c>
      <c r="D73" s="62">
        <f t="shared" si="8"/>
        <v>0.04167083771321421</v>
      </c>
      <c r="E73"/>
      <c r="F73" s="63"/>
      <c r="G73"/>
      <c r="H73" s="63"/>
      <c r="I73" s="63"/>
      <c r="J73"/>
      <c r="K73" s="63"/>
      <c r="L73"/>
      <c r="M73" s="63"/>
      <c r="N73" s="63"/>
      <c r="O73"/>
      <c r="P73" s="63"/>
      <c r="Q73"/>
      <c r="R73" s="63"/>
      <c r="S73" s="63"/>
      <c r="T73"/>
      <c r="U73" s="63"/>
    </row>
    <row r="74" spans="1:21" ht="12.75">
      <c r="A74" s="169"/>
      <c r="B74" s="5" t="s">
        <v>234</v>
      </c>
      <c r="C74" s="33">
        <f>+C75-(C69+C70+C71+C72+C73)</f>
        <v>623067.6649999999</v>
      </c>
      <c r="D74" s="62">
        <f t="shared" si="8"/>
        <v>0.5476535393063784</v>
      </c>
      <c r="E74" s="33"/>
      <c r="F74" s="63"/>
      <c r="G74"/>
      <c r="H74" s="63"/>
      <c r="I74" s="63"/>
      <c r="J74"/>
      <c r="K74" s="63"/>
      <c r="L74"/>
      <c r="M74" s="63"/>
      <c r="N74" s="63"/>
      <c r="O74"/>
      <c r="P74" s="63"/>
      <c r="Q74"/>
      <c r="R74" s="63"/>
      <c r="S74" s="63"/>
      <c r="T74"/>
      <c r="U74" s="63"/>
    </row>
    <row r="75" spans="1:21" s="54" customFormat="1" ht="12.75">
      <c r="A75" s="170"/>
      <c r="B75" s="51" t="s">
        <v>237</v>
      </c>
      <c r="C75" s="52">
        <v>1137704.078</v>
      </c>
      <c r="D75" s="53">
        <f>SUM(D69:D74)</f>
        <v>1</v>
      </c>
      <c r="E75"/>
      <c r="F75"/>
      <c r="G75"/>
      <c r="H75"/>
      <c r="I75"/>
      <c r="J75"/>
      <c r="K75"/>
      <c r="L75"/>
      <c r="M75"/>
      <c r="N75"/>
      <c r="O75"/>
      <c r="P75"/>
      <c r="Q75"/>
      <c r="R75"/>
      <c r="S75"/>
      <c r="T75"/>
      <c r="U75"/>
    </row>
    <row r="76" spans="1:21" ht="12.75">
      <c r="A76" s="171" t="s">
        <v>216</v>
      </c>
      <c r="B76" t="s">
        <v>214</v>
      </c>
      <c r="C76" s="33">
        <v>763365.972</v>
      </c>
      <c r="D76" s="50">
        <f aca="true" t="shared" si="9" ref="D76:D81">+C76/$C$82</f>
        <v>0.22927392481381775</v>
      </c>
      <c r="E76"/>
      <c r="F76"/>
      <c r="G76"/>
      <c r="H76"/>
      <c r="I76"/>
      <c r="J76"/>
      <c r="K76"/>
      <c r="L76"/>
      <c r="M76"/>
      <c r="N76"/>
      <c r="O76"/>
      <c r="P76"/>
      <c r="Q76"/>
      <c r="R76"/>
      <c r="S76"/>
      <c r="T76"/>
      <c r="U76"/>
    </row>
    <row r="77" spans="1:21" ht="12.75">
      <c r="A77" s="169"/>
      <c r="B77" s="5" t="s">
        <v>429</v>
      </c>
      <c r="C77" s="33">
        <v>558839.016</v>
      </c>
      <c r="D77" s="50">
        <f t="shared" si="9"/>
        <v>0.16784506938621033</v>
      </c>
      <c r="E77"/>
      <c r="F77"/>
      <c r="G77"/>
      <c r="H77"/>
      <c r="I77"/>
      <c r="J77"/>
      <c r="K77"/>
      <c r="L77"/>
      <c r="M77"/>
      <c r="N77"/>
      <c r="O77"/>
      <c r="P77"/>
      <c r="Q77"/>
      <c r="R77"/>
      <c r="S77"/>
      <c r="T77"/>
      <c r="U77"/>
    </row>
    <row r="78" spans="1:21" ht="12.75">
      <c r="A78" s="169"/>
      <c r="B78" t="s">
        <v>207</v>
      </c>
      <c r="C78" s="33">
        <v>239081.62</v>
      </c>
      <c r="D78" s="50">
        <f t="shared" si="9"/>
        <v>0.07180721093007503</v>
      </c>
      <c r="E78" s="5"/>
      <c r="F78" s="5"/>
      <c r="G78" s="5"/>
      <c r="H78" s="5"/>
      <c r="I78" s="5"/>
      <c r="J78" s="5"/>
      <c r="K78" s="5"/>
      <c r="L78" s="5"/>
      <c r="M78" s="5"/>
      <c r="N78" s="5"/>
      <c r="O78" s="5"/>
      <c r="P78" s="5"/>
      <c r="Q78" s="5"/>
      <c r="R78" s="5"/>
      <c r="S78" s="5"/>
      <c r="T78" s="5"/>
      <c r="U78" s="5"/>
    </row>
    <row r="79" spans="1:21" ht="12.75">
      <c r="A79" s="169"/>
      <c r="B79" t="s">
        <v>211</v>
      </c>
      <c r="C79" s="33">
        <v>226159.958</v>
      </c>
      <c r="D79" s="50">
        <f t="shared" si="9"/>
        <v>0.06792624128966045</v>
      </c>
      <c r="E79" s="5"/>
      <c r="F79" s="5"/>
      <c r="G79" s="5"/>
      <c r="H79" s="5"/>
      <c r="I79" s="5"/>
      <c r="J79" s="5"/>
      <c r="K79" s="5"/>
      <c r="L79" s="5"/>
      <c r="M79" s="5"/>
      <c r="N79" s="5"/>
      <c r="O79" s="5"/>
      <c r="P79" s="5"/>
      <c r="Q79" s="5"/>
      <c r="R79" s="5"/>
      <c r="S79" s="5"/>
      <c r="T79" s="5"/>
      <c r="U79" s="5"/>
    </row>
    <row r="80" spans="1:21" ht="12.75">
      <c r="A80" s="169"/>
      <c r="B80" t="s">
        <v>209</v>
      </c>
      <c r="C80" s="33">
        <v>174278.279</v>
      </c>
      <c r="D80" s="50">
        <f t="shared" si="9"/>
        <v>0.05234378594508213</v>
      </c>
      <c r="E80"/>
      <c r="F80" s="63"/>
      <c r="G80"/>
      <c r="H80" s="63"/>
      <c r="I80" s="63"/>
      <c r="J80"/>
      <c r="K80" s="63"/>
      <c r="L80"/>
      <c r="M80" s="63"/>
      <c r="N80" s="63"/>
      <c r="O80"/>
      <c r="P80" s="63"/>
      <c r="Q80"/>
      <c r="R80" s="63"/>
      <c r="S80" s="63"/>
      <c r="T80"/>
      <c r="U80" s="63"/>
    </row>
    <row r="81" spans="1:21" ht="12.75">
      <c r="A81" s="169"/>
      <c r="B81" s="5" t="s">
        <v>234</v>
      </c>
      <c r="C81" s="33">
        <f>+C82-(C76+C77+C78+C79+C80)</f>
        <v>1367768.3479999998</v>
      </c>
      <c r="D81" s="50">
        <f t="shared" si="9"/>
        <v>0.41080376763515425</v>
      </c>
      <c r="E81" s="33"/>
      <c r="F81" s="63"/>
      <c r="G81"/>
      <c r="H81" s="63"/>
      <c r="I81" s="63"/>
      <c r="J81"/>
      <c r="K81" s="63"/>
      <c r="L81"/>
      <c r="M81" s="63"/>
      <c r="N81" s="63"/>
      <c r="O81"/>
      <c r="P81" s="63"/>
      <c r="Q81"/>
      <c r="R81" s="63"/>
      <c r="S81" s="63"/>
      <c r="T81"/>
      <c r="U81" s="63"/>
    </row>
    <row r="82" spans="1:21" s="54" customFormat="1" ht="12.75">
      <c r="A82" s="170"/>
      <c r="B82" s="51" t="s">
        <v>237</v>
      </c>
      <c r="C82" s="52">
        <v>3329493.193</v>
      </c>
      <c r="D82" s="53">
        <f>SUM(D76:D81)</f>
        <v>0.9999999999999999</v>
      </c>
      <c r="E82"/>
      <c r="F82"/>
      <c r="G82"/>
      <c r="H82"/>
      <c r="I82"/>
      <c r="J82"/>
      <c r="K82"/>
      <c r="L82"/>
      <c r="M82"/>
      <c r="N82"/>
      <c r="O82"/>
      <c r="P82"/>
      <c r="Q82"/>
      <c r="R82"/>
      <c r="S82"/>
      <c r="T82"/>
      <c r="U82"/>
    </row>
    <row r="83" spans="1:21" ht="12.75">
      <c r="A83" s="171" t="s">
        <v>197</v>
      </c>
      <c r="B83" t="s">
        <v>214</v>
      </c>
      <c r="C83" s="33">
        <v>54872.631</v>
      </c>
      <c r="D83" s="50">
        <f aca="true" t="shared" si="10" ref="D83:D88">+C83/$C$89</f>
        <v>0.1607022948077695</v>
      </c>
      <c r="E83"/>
      <c r="F83"/>
      <c r="G83"/>
      <c r="H83"/>
      <c r="I83"/>
      <c r="J83"/>
      <c r="K83"/>
      <c r="L83"/>
      <c r="M83"/>
      <c r="N83"/>
      <c r="O83"/>
      <c r="P83"/>
      <c r="Q83"/>
      <c r="R83"/>
      <c r="S83"/>
      <c r="T83"/>
      <c r="U83"/>
    </row>
    <row r="84" spans="1:21" ht="12.75">
      <c r="A84" s="169"/>
      <c r="B84" s="5" t="s">
        <v>209</v>
      </c>
      <c r="C84" s="33">
        <v>37591.034</v>
      </c>
      <c r="D84" s="50">
        <f t="shared" si="10"/>
        <v>0.11009068305831529</v>
      </c>
      <c r="E84"/>
      <c r="F84"/>
      <c r="G84"/>
      <c r="H84"/>
      <c r="I84"/>
      <c r="J84"/>
      <c r="K84"/>
      <c r="L84"/>
      <c r="M84"/>
      <c r="N84"/>
      <c r="O84"/>
      <c r="P84"/>
      <c r="Q84"/>
      <c r="R84"/>
      <c r="S84"/>
      <c r="T84"/>
      <c r="U84"/>
    </row>
    <row r="85" spans="1:21" ht="12.75">
      <c r="A85" s="169"/>
      <c r="B85" s="5" t="s">
        <v>429</v>
      </c>
      <c r="C85" s="33">
        <v>24244.023</v>
      </c>
      <c r="D85" s="50">
        <f t="shared" si="10"/>
        <v>0.07100206533694994</v>
      </c>
      <c r="E85"/>
      <c r="F85"/>
      <c r="G85"/>
      <c r="H85"/>
      <c r="I85"/>
      <c r="J85"/>
      <c r="K85"/>
      <c r="L85"/>
      <c r="M85"/>
      <c r="N85"/>
      <c r="O85"/>
      <c r="P85"/>
      <c r="Q85"/>
      <c r="R85"/>
      <c r="S85"/>
      <c r="T85"/>
      <c r="U85"/>
    </row>
    <row r="86" spans="1:21" ht="12.75">
      <c r="A86" s="169"/>
      <c r="B86" t="s">
        <v>210</v>
      </c>
      <c r="C86" s="33">
        <v>23256.109</v>
      </c>
      <c r="D86" s="50">
        <f t="shared" si="10"/>
        <v>0.06810881884995858</v>
      </c>
      <c r="E86"/>
      <c r="F86" s="63"/>
      <c r="G86"/>
      <c r="H86" s="63"/>
      <c r="I86" s="63"/>
      <c r="J86"/>
      <c r="K86" s="63"/>
      <c r="L86"/>
      <c r="M86" s="63"/>
      <c r="N86" s="63"/>
      <c r="O86"/>
      <c r="P86" s="63"/>
      <c r="Q86"/>
      <c r="R86" s="63"/>
      <c r="S86" s="63"/>
      <c r="T86"/>
      <c r="U86" s="63"/>
    </row>
    <row r="87" spans="1:21" ht="12.75">
      <c r="A87" s="169"/>
      <c r="B87" t="s">
        <v>396</v>
      </c>
      <c r="C87" s="33">
        <v>21230.329</v>
      </c>
      <c r="D87" s="50">
        <f t="shared" si="10"/>
        <v>0.06217603434805119</v>
      </c>
      <c r="E87" s="1"/>
      <c r="F87" s="1"/>
      <c r="G87" s="1"/>
      <c r="H87" s="1"/>
      <c r="I87" s="1"/>
      <c r="J87" s="1"/>
      <c r="K87" s="1"/>
      <c r="L87" s="1"/>
      <c r="M87" s="1"/>
      <c r="N87" s="1"/>
      <c r="O87" s="1"/>
      <c r="P87" s="1"/>
      <c r="Q87" s="1"/>
      <c r="R87" s="1"/>
      <c r="S87" s="1"/>
      <c r="T87" s="1"/>
      <c r="U87" s="1"/>
    </row>
    <row r="88" spans="1:21" ht="12.75">
      <c r="A88" s="169"/>
      <c r="B88" s="5" t="s">
        <v>234</v>
      </c>
      <c r="C88" s="33">
        <f>+C89-(C83+C84+C85+C86+C87)</f>
        <v>180261.05399999997</v>
      </c>
      <c r="D88" s="50">
        <f t="shared" si="10"/>
        <v>0.5279201035989555</v>
      </c>
      <c r="E88" s="33"/>
      <c r="F88" s="1"/>
      <c r="G88" s="1"/>
      <c r="H88" s="1"/>
      <c r="I88" s="1"/>
      <c r="J88" s="1"/>
      <c r="K88" s="1"/>
      <c r="L88" s="1"/>
      <c r="M88" s="1"/>
      <c r="N88" s="1"/>
      <c r="O88" s="1"/>
      <c r="P88" s="1"/>
      <c r="Q88" s="1"/>
      <c r="R88" s="1"/>
      <c r="S88" s="1"/>
      <c r="T88" s="1"/>
      <c r="U88" s="1"/>
    </row>
    <row r="89" spans="1:21" s="54" customFormat="1" ht="12.75">
      <c r="A89" s="170"/>
      <c r="B89" s="51" t="s">
        <v>237</v>
      </c>
      <c r="C89" s="52">
        <v>341455.18</v>
      </c>
      <c r="D89" s="53">
        <f>SUM(D83:D88)</f>
        <v>1</v>
      </c>
      <c r="E89"/>
      <c r="F89" s="63"/>
      <c r="G89"/>
      <c r="H89" s="63"/>
      <c r="I89" s="63"/>
      <c r="J89"/>
      <c r="K89" s="63"/>
      <c r="L89"/>
      <c r="M89" s="63"/>
      <c r="N89" s="63"/>
      <c r="O89"/>
      <c r="P89" s="63"/>
      <c r="Q89"/>
      <c r="R89" s="63"/>
      <c r="S89" s="63"/>
      <c r="T89"/>
      <c r="U89" s="63"/>
    </row>
    <row r="90" spans="1:21" ht="12.75">
      <c r="A90" s="171" t="s">
        <v>198</v>
      </c>
      <c r="B90" t="s">
        <v>211</v>
      </c>
      <c r="C90" s="33">
        <v>12635.847</v>
      </c>
      <c r="D90" s="50">
        <f aca="true" t="shared" si="11" ref="D90:D95">+C90/$C$96</f>
        <v>0.7104636607437592</v>
      </c>
      <c r="E90"/>
      <c r="F90"/>
      <c r="G90"/>
      <c r="H90"/>
      <c r="I90"/>
      <c r="J90"/>
      <c r="K90"/>
      <c r="L90"/>
      <c r="M90"/>
      <c r="N90"/>
      <c r="O90"/>
      <c r="P90"/>
      <c r="Q90"/>
      <c r="R90"/>
      <c r="S90"/>
      <c r="T90"/>
      <c r="U90"/>
    </row>
    <row r="91" spans="1:21" ht="12.75">
      <c r="A91" s="169"/>
      <c r="B91" t="s">
        <v>208</v>
      </c>
      <c r="C91" s="33">
        <v>2219.068</v>
      </c>
      <c r="D91" s="50">
        <f t="shared" si="11"/>
        <v>0.12476940997460102</v>
      </c>
      <c r="E91"/>
      <c r="F91"/>
      <c r="G91"/>
      <c r="H91"/>
      <c r="I91"/>
      <c r="J91"/>
      <c r="K91"/>
      <c r="L91"/>
      <c r="M91"/>
      <c r="N91"/>
      <c r="O91"/>
      <c r="P91"/>
      <c r="Q91"/>
      <c r="R91"/>
      <c r="S91"/>
      <c r="T91"/>
      <c r="U91"/>
    </row>
    <row r="92" spans="1:21" ht="12.75">
      <c r="A92" s="169"/>
      <c r="B92" t="s">
        <v>205</v>
      </c>
      <c r="C92" s="33">
        <v>1034.993</v>
      </c>
      <c r="D92" s="50">
        <f t="shared" si="11"/>
        <v>0.0581935596105402</v>
      </c>
      <c r="E92" s="5"/>
      <c r="F92" s="5"/>
      <c r="G92" s="5"/>
      <c r="H92" s="5"/>
      <c r="I92" s="5"/>
      <c r="J92" s="5"/>
      <c r="K92" s="5"/>
      <c r="L92" s="5"/>
      <c r="M92" s="5"/>
      <c r="N92" s="5"/>
      <c r="O92" s="5"/>
      <c r="P92" s="5"/>
      <c r="Q92" s="5"/>
      <c r="R92" s="5"/>
      <c r="S92" s="5"/>
      <c r="T92" s="5"/>
      <c r="U92" s="5"/>
    </row>
    <row r="93" spans="1:21" ht="12.75">
      <c r="A93" s="169"/>
      <c r="B93" t="s">
        <v>210</v>
      </c>
      <c r="C93" s="33">
        <v>340</v>
      </c>
      <c r="D93" s="50">
        <f t="shared" si="11"/>
        <v>0.01911685418894975</v>
      </c>
      <c r="E93" s="5"/>
      <c r="F93" s="5"/>
      <c r="G93" s="5"/>
      <c r="H93" s="5"/>
      <c r="I93" s="5"/>
      <c r="J93" s="5"/>
      <c r="K93" s="5"/>
      <c r="L93" s="5"/>
      <c r="M93" s="5"/>
      <c r="N93" s="5"/>
      <c r="O93" s="5"/>
      <c r="P93" s="5"/>
      <c r="Q93" s="5"/>
      <c r="R93" s="5"/>
      <c r="S93" s="5"/>
      <c r="T93" s="5"/>
      <c r="U93" s="5"/>
    </row>
    <row r="94" spans="1:21" ht="12.75">
      <c r="A94" s="169"/>
      <c r="B94" t="s">
        <v>441</v>
      </c>
      <c r="C94" s="33">
        <v>246.476</v>
      </c>
      <c r="D94" s="50">
        <f t="shared" si="11"/>
        <v>0.013858369861986996</v>
      </c>
      <c r="E94"/>
      <c r="F94" s="63"/>
      <c r="G94"/>
      <c r="H94" s="63"/>
      <c r="I94" s="63"/>
      <c r="J94"/>
      <c r="K94" s="63"/>
      <c r="L94"/>
      <c r="M94" s="63"/>
      <c r="N94" s="63"/>
      <c r="O94"/>
      <c r="P94" s="63"/>
      <c r="Q94"/>
      <c r="R94" s="63"/>
      <c r="S94" s="63"/>
      <c r="T94"/>
      <c r="U94" s="63"/>
    </row>
    <row r="95" spans="1:21" ht="12.75">
      <c r="A95" s="169"/>
      <c r="B95" s="5" t="s">
        <v>234</v>
      </c>
      <c r="C95" s="33">
        <f>+C96-(C90+C91+C92+C93+C94)</f>
        <v>1308.9689999999973</v>
      </c>
      <c r="D95" s="50">
        <f t="shared" si="11"/>
        <v>0.07359814562016269</v>
      </c>
      <c r="E95" s="33"/>
      <c r="F95" s="63"/>
      <c r="G95"/>
      <c r="H95" s="63"/>
      <c r="I95" s="63"/>
      <c r="J95"/>
      <c r="K95" s="63"/>
      <c r="L95"/>
      <c r="M95" s="63"/>
      <c r="N95" s="63"/>
      <c r="O95"/>
      <c r="P95" s="63"/>
      <c r="Q95"/>
      <c r="R95" s="63"/>
      <c r="S95" s="63"/>
      <c r="T95"/>
      <c r="U95" s="63"/>
    </row>
    <row r="96" spans="1:21" s="54" customFormat="1" ht="12.75">
      <c r="A96" s="170"/>
      <c r="B96" s="51" t="s">
        <v>237</v>
      </c>
      <c r="C96" s="52">
        <v>17785.353</v>
      </c>
      <c r="D96" s="53">
        <f>SUM(D90:D95)</f>
        <v>0.9999999999999998</v>
      </c>
      <c r="E96" s="33"/>
      <c r="F96"/>
      <c r="G96"/>
      <c r="H96"/>
      <c r="I96"/>
      <c r="J96"/>
      <c r="K96"/>
      <c r="L96"/>
      <c r="M96"/>
      <c r="N96"/>
      <c r="O96"/>
      <c r="P96"/>
      <c r="Q96"/>
      <c r="R96"/>
      <c r="S96"/>
      <c r="T96"/>
      <c r="U96"/>
    </row>
    <row r="97" spans="1:21" ht="12.75">
      <c r="A97" s="171" t="s">
        <v>218</v>
      </c>
      <c r="B97" t="s">
        <v>211</v>
      </c>
      <c r="C97" s="33">
        <v>89791.231</v>
      </c>
      <c r="D97" s="50">
        <f aca="true" t="shared" si="12" ref="D97:D102">+C97/$C$103</f>
        <v>0.2867302113074652</v>
      </c>
      <c r="E97"/>
      <c r="F97"/>
      <c r="G97"/>
      <c r="H97"/>
      <c r="I97"/>
      <c r="J97"/>
      <c r="K97"/>
      <c r="L97"/>
      <c r="M97"/>
      <c r="N97"/>
      <c r="O97"/>
      <c r="P97"/>
      <c r="Q97"/>
      <c r="R97"/>
      <c r="S97"/>
      <c r="T97"/>
      <c r="U97"/>
    </row>
    <row r="98" spans="1:21" ht="12.75">
      <c r="A98" s="169"/>
      <c r="B98" s="5" t="s">
        <v>429</v>
      </c>
      <c r="C98" s="33">
        <v>47524.279</v>
      </c>
      <c r="D98" s="50">
        <f t="shared" si="12"/>
        <v>0.1517592131007195</v>
      </c>
      <c r="E98"/>
      <c r="F98"/>
      <c r="G98"/>
      <c r="H98"/>
      <c r="I98"/>
      <c r="J98"/>
      <c r="K98"/>
      <c r="L98"/>
      <c r="M98"/>
      <c r="N98"/>
      <c r="O98"/>
      <c r="P98"/>
      <c r="Q98"/>
      <c r="R98"/>
      <c r="S98"/>
      <c r="T98"/>
      <c r="U98"/>
    </row>
    <row r="99" spans="1:21" ht="12.75">
      <c r="A99" s="169"/>
      <c r="B99" s="5" t="s">
        <v>210</v>
      </c>
      <c r="C99" s="33">
        <v>30546.765</v>
      </c>
      <c r="D99" s="50">
        <f t="shared" si="12"/>
        <v>0.0975449415902259</v>
      </c>
      <c r="E99"/>
      <c r="F99"/>
      <c r="G99"/>
      <c r="H99"/>
      <c r="I99"/>
      <c r="J99"/>
      <c r="K99"/>
      <c r="L99"/>
      <c r="M99"/>
      <c r="N99"/>
      <c r="O99"/>
      <c r="P99"/>
      <c r="Q99"/>
      <c r="R99"/>
      <c r="S99"/>
      <c r="T99"/>
      <c r="U99"/>
    </row>
    <row r="100" spans="1:21" ht="12.75">
      <c r="A100" s="169"/>
      <c r="B100" t="s">
        <v>207</v>
      </c>
      <c r="C100" s="33">
        <v>29204.977</v>
      </c>
      <c r="D100" s="50">
        <f t="shared" si="12"/>
        <v>0.09326021186233276</v>
      </c>
      <c r="E100"/>
      <c r="F100" s="63"/>
      <c r="G100"/>
      <c r="H100" s="63"/>
      <c r="I100" s="63"/>
      <c r="J100"/>
      <c r="K100" s="63"/>
      <c r="L100"/>
      <c r="M100" s="63"/>
      <c r="N100" s="63"/>
      <c r="O100"/>
      <c r="P100" s="63"/>
      <c r="Q100"/>
      <c r="R100" s="63"/>
      <c r="S100" s="63"/>
      <c r="T100"/>
      <c r="U100" s="63"/>
    </row>
    <row r="101" spans="1:21" ht="12.75">
      <c r="A101" s="169"/>
      <c r="B101" t="s">
        <v>205</v>
      </c>
      <c r="C101" s="33">
        <v>22804.384</v>
      </c>
      <c r="D101" s="50">
        <f t="shared" si="12"/>
        <v>0.07282120726306311</v>
      </c>
      <c r="E101" s="1"/>
      <c r="F101" s="1"/>
      <c r="G101" s="1"/>
      <c r="H101" s="1"/>
      <c r="I101" s="1"/>
      <c r="J101" s="1"/>
      <c r="K101" s="1"/>
      <c r="L101" s="1"/>
      <c r="M101" s="1"/>
      <c r="N101" s="1"/>
      <c r="O101" s="1"/>
      <c r="P101" s="1"/>
      <c r="Q101" s="1"/>
      <c r="R101" s="1"/>
      <c r="S101" s="1"/>
      <c r="T101" s="1"/>
      <c r="U101" s="1"/>
    </row>
    <row r="102" spans="1:21" ht="12.75">
      <c r="A102" s="169"/>
      <c r="B102" s="5" t="s">
        <v>234</v>
      </c>
      <c r="C102" s="33">
        <f>+C103-(C97+C98+C99+C100+C101)</f>
        <v>93284.17199999999</v>
      </c>
      <c r="D102" s="50">
        <f t="shared" si="12"/>
        <v>0.2978842148761935</v>
      </c>
      <c r="E102" s="33"/>
      <c r="F102" s="1"/>
      <c r="G102" s="1"/>
      <c r="H102" s="1"/>
      <c r="I102" s="1"/>
      <c r="J102" s="1"/>
      <c r="K102" s="1"/>
      <c r="L102" s="1"/>
      <c r="M102" s="1"/>
      <c r="N102" s="1"/>
      <c r="O102" s="1"/>
      <c r="P102" s="1"/>
      <c r="Q102" s="1"/>
      <c r="R102" s="1"/>
      <c r="S102" s="1"/>
      <c r="T102" s="1"/>
      <c r="U102" s="1"/>
    </row>
    <row r="103" spans="1:21" s="54" customFormat="1" ht="12.75">
      <c r="A103" s="170"/>
      <c r="B103" s="51" t="s">
        <v>237</v>
      </c>
      <c r="C103" s="52">
        <v>313155.808</v>
      </c>
      <c r="D103" s="53">
        <f>SUM(D97:D102)</f>
        <v>1</v>
      </c>
      <c r="E103" s="33"/>
      <c r="F103" s="63"/>
      <c r="G103"/>
      <c r="H103" s="63"/>
      <c r="I103" s="63"/>
      <c r="J103"/>
      <c r="K103" s="63"/>
      <c r="L103"/>
      <c r="M103" s="63"/>
      <c r="N103" s="63"/>
      <c r="O103"/>
      <c r="P103" s="63"/>
      <c r="Q103"/>
      <c r="R103" s="63"/>
      <c r="S103" s="63"/>
      <c r="T103"/>
      <c r="U103" s="63"/>
    </row>
    <row r="104" spans="1:21" ht="12.75">
      <c r="A104" s="173" t="s">
        <v>219</v>
      </c>
      <c r="B104" t="s">
        <v>214</v>
      </c>
      <c r="C104" s="33">
        <v>629.809</v>
      </c>
      <c r="D104" s="50">
        <f aca="true" t="shared" si="13" ref="D104:D109">+C104/$C$110</f>
        <v>0.20751217609222397</v>
      </c>
      <c r="E104"/>
      <c r="F104"/>
      <c r="G104"/>
      <c r="H104"/>
      <c r="I104"/>
      <c r="J104"/>
      <c r="K104"/>
      <c r="L104"/>
      <c r="M104"/>
      <c r="N104"/>
      <c r="O104"/>
      <c r="P104"/>
      <c r="Q104"/>
      <c r="R104"/>
      <c r="S104"/>
      <c r="T104"/>
      <c r="U104"/>
    </row>
    <row r="105" spans="1:21" ht="12.75">
      <c r="A105" s="174"/>
      <c r="B105" t="s">
        <v>206</v>
      </c>
      <c r="C105" s="33">
        <v>514.618</v>
      </c>
      <c r="D105" s="50">
        <f t="shared" si="13"/>
        <v>0.16955855034816608</v>
      </c>
      <c r="E105"/>
      <c r="F105"/>
      <c r="G105"/>
      <c r="H105"/>
      <c r="I105"/>
      <c r="J105"/>
      <c r="K105"/>
      <c r="L105"/>
      <c r="M105"/>
      <c r="N105"/>
      <c r="O105"/>
      <c r="P105"/>
      <c r="Q105"/>
      <c r="R105"/>
      <c r="S105"/>
      <c r="T105"/>
      <c r="U105"/>
    </row>
    <row r="106" spans="1:21" ht="12.75">
      <c r="A106" s="174"/>
      <c r="B106" t="s">
        <v>215</v>
      </c>
      <c r="C106" s="33">
        <v>409.308</v>
      </c>
      <c r="D106" s="50">
        <f t="shared" si="13"/>
        <v>0.1348605589503421</v>
      </c>
      <c r="E106" s="5"/>
      <c r="F106" s="5"/>
      <c r="G106" s="5"/>
      <c r="H106" s="5"/>
      <c r="I106" s="5"/>
      <c r="J106" s="5"/>
      <c r="K106" s="5"/>
      <c r="L106" s="5"/>
      <c r="M106" s="5"/>
      <c r="N106" s="5"/>
      <c r="O106" s="5"/>
      <c r="P106" s="5"/>
      <c r="Q106" s="5"/>
      <c r="R106" s="5"/>
      <c r="S106" s="5"/>
      <c r="T106" s="5"/>
      <c r="U106" s="5"/>
    </row>
    <row r="107" spans="1:21" ht="12.75">
      <c r="A107" s="174"/>
      <c r="B107" s="5" t="s">
        <v>432</v>
      </c>
      <c r="C107" s="33">
        <v>272.582</v>
      </c>
      <c r="D107" s="50">
        <f t="shared" si="13"/>
        <v>0.08981148885387569</v>
      </c>
      <c r="E107" s="5"/>
      <c r="F107" s="5"/>
      <c r="G107" s="5"/>
      <c r="H107" s="5"/>
      <c r="I107" s="5"/>
      <c r="J107" s="5"/>
      <c r="K107" s="5"/>
      <c r="L107" s="5"/>
      <c r="M107" s="5"/>
      <c r="N107" s="5"/>
      <c r="O107" s="5"/>
      <c r="P107" s="5"/>
      <c r="Q107" s="5"/>
      <c r="R107" s="5"/>
      <c r="S107" s="5"/>
      <c r="T107" s="5"/>
      <c r="U107" s="5"/>
    </row>
    <row r="108" spans="1:21" ht="12.75">
      <c r="A108" s="174"/>
      <c r="B108" t="s">
        <v>204</v>
      </c>
      <c r="C108" s="33">
        <v>180.175</v>
      </c>
      <c r="D108" s="50">
        <f t="shared" si="13"/>
        <v>0.05936483335013704</v>
      </c>
      <c r="E108"/>
      <c r="F108" s="63"/>
      <c r="G108"/>
      <c r="H108" s="63"/>
      <c r="I108" s="63"/>
      <c r="J108"/>
      <c r="K108" s="63"/>
      <c r="L108"/>
      <c r="M108" s="63"/>
      <c r="N108" s="63"/>
      <c r="O108"/>
      <c r="P108" s="63"/>
      <c r="Q108"/>
      <c r="R108" s="63"/>
      <c r="S108" s="63"/>
      <c r="T108"/>
      <c r="U108" s="63"/>
    </row>
    <row r="109" spans="1:21" ht="12.75">
      <c r="A109" s="174"/>
      <c r="B109" s="5" t="s">
        <v>234</v>
      </c>
      <c r="C109" s="33">
        <f>+C110-(C104+C105+C106+C107+C108)</f>
        <v>1028.5539999999999</v>
      </c>
      <c r="D109" s="50">
        <f t="shared" si="13"/>
        <v>0.3388923924052551</v>
      </c>
      <c r="E109" s="33"/>
      <c r="F109" s="63"/>
      <c r="G109"/>
      <c r="H109" s="63"/>
      <c r="I109" s="63"/>
      <c r="J109"/>
      <c r="K109" s="63"/>
      <c r="L109"/>
      <c r="M109" s="63"/>
      <c r="N109" s="63"/>
      <c r="O109"/>
      <c r="P109" s="63"/>
      <c r="Q109"/>
      <c r="R109" s="63"/>
      <c r="S109" s="63"/>
      <c r="T109"/>
      <c r="U109" s="63"/>
    </row>
    <row r="110" spans="1:21" s="54" customFormat="1" ht="12.75">
      <c r="A110" s="175"/>
      <c r="B110" s="51" t="s">
        <v>237</v>
      </c>
      <c r="C110" s="52">
        <v>3035.046</v>
      </c>
      <c r="D110" s="53">
        <f>SUM(D104:D109)</f>
        <v>1</v>
      </c>
      <c r="E110" s="33"/>
      <c r="F110"/>
      <c r="G110"/>
      <c r="H110"/>
      <c r="I110"/>
      <c r="J110"/>
      <c r="K110"/>
      <c r="L110"/>
      <c r="M110"/>
      <c r="N110"/>
      <c r="O110"/>
      <c r="P110"/>
      <c r="Q110"/>
      <c r="R110"/>
      <c r="S110"/>
      <c r="T110"/>
      <c r="U110"/>
    </row>
    <row r="111" spans="1:21" ht="12.75">
      <c r="A111" s="171" t="s">
        <v>201</v>
      </c>
      <c r="B111" t="s">
        <v>236</v>
      </c>
      <c r="C111" s="33">
        <v>12396.462</v>
      </c>
      <c r="D111" s="50">
        <f aca="true" t="shared" si="14" ref="D111:D116">+C111/$C$117</f>
        <v>0.2638272483720086</v>
      </c>
      <c r="E111"/>
      <c r="F111"/>
      <c r="G111"/>
      <c r="H111"/>
      <c r="I111"/>
      <c r="J111"/>
      <c r="K111"/>
      <c r="L111"/>
      <c r="M111"/>
      <c r="N111"/>
      <c r="O111"/>
      <c r="P111"/>
      <c r="Q111"/>
      <c r="R111"/>
      <c r="S111"/>
      <c r="T111"/>
      <c r="U111"/>
    </row>
    <row r="112" spans="1:21" ht="12.75">
      <c r="A112" s="169"/>
      <c r="B112" t="s">
        <v>214</v>
      </c>
      <c r="C112" s="33">
        <v>7568.233</v>
      </c>
      <c r="D112" s="50">
        <f t="shared" si="14"/>
        <v>0.1610706415611351</v>
      </c>
      <c r="E112"/>
      <c r="F112"/>
      <c r="G112"/>
      <c r="H112"/>
      <c r="I112"/>
      <c r="J112"/>
      <c r="K112"/>
      <c r="L112"/>
      <c r="M112"/>
      <c r="N112"/>
      <c r="O112"/>
      <c r="P112"/>
      <c r="Q112"/>
      <c r="R112"/>
      <c r="S112"/>
      <c r="T112"/>
      <c r="U112"/>
    </row>
    <row r="113" spans="1:21" ht="12.75">
      <c r="A113" s="169"/>
      <c r="B113" t="s">
        <v>217</v>
      </c>
      <c r="C113" s="33">
        <v>5133.821</v>
      </c>
      <c r="D113" s="50">
        <f t="shared" si="14"/>
        <v>0.10926035735554496</v>
      </c>
      <c r="E113"/>
      <c r="F113"/>
      <c r="G113"/>
      <c r="H113"/>
      <c r="I113"/>
      <c r="J113"/>
      <c r="K113"/>
      <c r="L113"/>
      <c r="M113"/>
      <c r="N113"/>
      <c r="O113"/>
      <c r="P113"/>
      <c r="Q113"/>
      <c r="R113"/>
      <c r="S113"/>
      <c r="T113"/>
      <c r="U113"/>
    </row>
    <row r="114" spans="1:21" ht="12.75">
      <c r="A114" s="169"/>
      <c r="B114" t="s">
        <v>369</v>
      </c>
      <c r="C114" s="33">
        <v>2889.473</v>
      </c>
      <c r="D114" s="50">
        <f t="shared" si="14"/>
        <v>0.061495103266981564</v>
      </c>
      <c r="E114"/>
      <c r="F114" s="63"/>
      <c r="G114"/>
      <c r="H114" s="63"/>
      <c r="I114" s="63"/>
      <c r="J114"/>
      <c r="K114" s="63"/>
      <c r="L114"/>
      <c r="M114" s="63"/>
      <c r="N114" s="63"/>
      <c r="O114"/>
      <c r="P114" s="63"/>
      <c r="Q114"/>
      <c r="R114" s="63"/>
      <c r="S114" s="63"/>
      <c r="T114"/>
      <c r="U114" s="63"/>
    </row>
    <row r="115" spans="1:21" ht="12.75">
      <c r="A115" s="169"/>
      <c r="B115" t="s">
        <v>204</v>
      </c>
      <c r="C115" s="33">
        <v>2428.521</v>
      </c>
      <c r="D115" s="50">
        <f t="shared" si="14"/>
        <v>0.051684909213906255</v>
      </c>
      <c r="E115" s="1"/>
      <c r="F115" s="1"/>
      <c r="G115" s="1"/>
      <c r="H115" s="1"/>
      <c r="I115" s="1"/>
      <c r="J115" s="1"/>
      <c r="K115" s="1"/>
      <c r="L115" s="1"/>
      <c r="M115" s="1"/>
      <c r="N115" s="1"/>
      <c r="O115" s="1"/>
      <c r="P115" s="1"/>
      <c r="Q115" s="1"/>
      <c r="R115" s="1"/>
      <c r="S115" s="1"/>
      <c r="T115" s="1"/>
      <c r="U115" s="1"/>
    </row>
    <row r="116" spans="1:21" ht="12.75">
      <c r="A116" s="169"/>
      <c r="B116" s="5" t="s">
        <v>234</v>
      </c>
      <c r="C116" s="33">
        <f>+C117-(C111+C112+C113+C114+C115)</f>
        <v>16570.532</v>
      </c>
      <c r="D116" s="50">
        <f t="shared" si="14"/>
        <v>0.3526617402304235</v>
      </c>
      <c r="E116" s="33"/>
      <c r="F116" s="1"/>
      <c r="G116" s="1"/>
      <c r="H116" s="1"/>
      <c r="I116" s="1"/>
      <c r="J116" s="1"/>
      <c r="K116" s="1"/>
      <c r="L116" s="1"/>
      <c r="M116" s="1"/>
      <c r="N116" s="1"/>
      <c r="O116" s="1"/>
      <c r="P116" s="1"/>
      <c r="Q116" s="1"/>
      <c r="R116" s="1"/>
      <c r="S116" s="1"/>
      <c r="T116" s="1"/>
      <c r="U116" s="1"/>
    </row>
    <row r="117" spans="1:21" s="54" customFormat="1" ht="12.75">
      <c r="A117" s="170"/>
      <c r="B117" s="51" t="s">
        <v>237</v>
      </c>
      <c r="C117" s="52">
        <v>46987.042</v>
      </c>
      <c r="D117" s="53">
        <f>SUM(D111:D116)</f>
        <v>1</v>
      </c>
      <c r="E117"/>
      <c r="F117" s="63"/>
      <c r="G117"/>
      <c r="H117" s="63"/>
      <c r="I117" s="63"/>
      <c r="J117"/>
      <c r="K117" s="63"/>
      <c r="L117"/>
      <c r="M117" s="63"/>
      <c r="N117" s="63"/>
      <c r="O117"/>
      <c r="P117" s="63"/>
      <c r="Q117"/>
      <c r="R117" s="63"/>
      <c r="S117" s="63"/>
      <c r="T117"/>
      <c r="U117" s="63"/>
    </row>
    <row r="118" spans="1:21" s="54" customFormat="1" ht="12.75">
      <c r="A118" s="55" t="s">
        <v>50</v>
      </c>
      <c r="B118" s="56"/>
      <c r="C118" s="36">
        <f>+'Exportacion_regional '!D22</f>
        <v>14826.471000000774</v>
      </c>
      <c r="D118" s="53"/>
      <c r="E118"/>
      <c r="F118"/>
      <c r="G118"/>
      <c r="H118"/>
      <c r="I118"/>
      <c r="J118"/>
      <c r="K118"/>
      <c r="L118"/>
      <c r="M118"/>
      <c r="N118"/>
      <c r="O118"/>
      <c r="P118"/>
      <c r="Q118"/>
      <c r="R118"/>
      <c r="S118"/>
      <c r="T118"/>
      <c r="U118"/>
    </row>
    <row r="119" spans="1:21" s="54" customFormat="1" ht="12.75">
      <c r="A119" s="51" t="s">
        <v>220</v>
      </c>
      <c r="B119" s="51"/>
      <c r="C119" s="52">
        <f>+C118+C117+C110+C103+C96+C89+C82+C75+C62+C55+C48+C41+C34+C27+C20+C13</f>
        <v>10593878.000000002</v>
      </c>
      <c r="D119" s="53"/>
      <c r="E119"/>
      <c r="F119"/>
      <c r="G119"/>
      <c r="H119"/>
      <c r="I119"/>
      <c r="J119"/>
      <c r="K119"/>
      <c r="L119"/>
      <c r="M119"/>
      <c r="N119"/>
      <c r="O119"/>
      <c r="P119"/>
      <c r="Q119"/>
      <c r="R119"/>
      <c r="S119"/>
      <c r="T119"/>
      <c r="U119"/>
    </row>
    <row r="120" spans="1:21" s="40" customFormat="1" ht="12.75">
      <c r="A120" s="41" t="s">
        <v>52</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306"/>
  <sheetViews>
    <sheetView zoomScale="87" zoomScaleNormal="87" zoomScalePageLayoutView="0" workbookViewId="0" topLeftCell="A79">
      <selection activeCell="B115" sqref="B115"/>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66" t="s">
        <v>251</v>
      </c>
      <c r="B1" s="166"/>
      <c r="C1" s="166"/>
      <c r="D1" s="166"/>
      <c r="F1" s="94"/>
      <c r="H1" s="94"/>
      <c r="I1" s="94"/>
      <c r="K1" s="94"/>
      <c r="M1" s="94"/>
      <c r="N1" s="94"/>
      <c r="P1" s="94"/>
      <c r="R1" s="94"/>
      <c r="S1" s="94"/>
      <c r="U1" s="94"/>
    </row>
    <row r="2" spans="1:21" s="95" customFormat="1" ht="15.75" customHeight="1">
      <c r="A2" s="167" t="s">
        <v>254</v>
      </c>
      <c r="B2" s="167"/>
      <c r="C2" s="167"/>
      <c r="D2" s="167"/>
      <c r="F2" s="94"/>
      <c r="H2" s="94"/>
      <c r="I2" s="94"/>
      <c r="K2" s="94"/>
      <c r="M2" s="94"/>
      <c r="N2" s="94"/>
      <c r="P2" s="94"/>
      <c r="R2" s="94"/>
      <c r="S2" s="94"/>
      <c r="U2" s="94"/>
    </row>
    <row r="3" spans="1:21" s="95" customFormat="1" ht="15.75" customHeight="1">
      <c r="A3" s="167" t="s">
        <v>30</v>
      </c>
      <c r="B3" s="167"/>
      <c r="C3" s="167"/>
      <c r="D3" s="167"/>
      <c r="F3" s="94"/>
      <c r="H3" s="94"/>
      <c r="I3" s="94"/>
      <c r="K3" s="94"/>
      <c r="M3" s="94"/>
      <c r="N3" s="94"/>
      <c r="P3" s="94"/>
      <c r="R3" s="94"/>
      <c r="S3" s="94"/>
      <c r="U3" s="94"/>
    </row>
    <row r="4" spans="1:21" s="95" customFormat="1" ht="15.75" customHeight="1">
      <c r="A4" s="168"/>
      <c r="B4" s="168"/>
      <c r="C4" s="168"/>
      <c r="D4" s="168"/>
      <c r="F4" s="94"/>
      <c r="H4" s="94"/>
      <c r="I4" s="94"/>
      <c r="K4" s="94"/>
      <c r="M4" s="94"/>
      <c r="N4" s="94"/>
      <c r="P4" s="94"/>
      <c r="R4" s="94"/>
      <c r="S4" s="94"/>
      <c r="U4" s="94"/>
    </row>
    <row r="5" spans="1:4" s="5" customFormat="1" ht="12.75">
      <c r="A5" s="23" t="s">
        <v>31</v>
      </c>
      <c r="B5" s="1" t="s">
        <v>241</v>
      </c>
      <c r="C5" s="25">
        <v>2009</v>
      </c>
      <c r="D5" s="27" t="s">
        <v>33</v>
      </c>
    </row>
    <row r="6" spans="1:4" s="5" customFormat="1" ht="12.75">
      <c r="A6" s="27"/>
      <c r="B6" s="27"/>
      <c r="C6" s="25" t="str">
        <f>+Exportacion_region_sector!D6</f>
        <v>ene-dic</v>
      </c>
      <c r="D6" s="49">
        <v>2009</v>
      </c>
    </row>
    <row r="7" spans="1:21" ht="12.75">
      <c r="A7" s="169" t="s">
        <v>184</v>
      </c>
      <c r="B7" s="5" t="s">
        <v>238</v>
      </c>
      <c r="C7" s="33">
        <v>4851.645</v>
      </c>
      <c r="D7" s="81">
        <f>+C7/$C$12</f>
        <v>0.6302536891764585</v>
      </c>
      <c r="F7" s="63"/>
      <c r="H7" s="63"/>
      <c r="I7" s="63"/>
      <c r="K7" s="63"/>
      <c r="M7" s="63"/>
      <c r="N7" s="63"/>
      <c r="P7" s="63"/>
      <c r="R7" s="63"/>
      <c r="S7" s="63"/>
      <c r="U7" s="63"/>
    </row>
    <row r="8" spans="1:5" ht="12.75">
      <c r="A8" s="169"/>
      <c r="B8" s="5" t="s">
        <v>257</v>
      </c>
      <c r="C8" s="33">
        <v>1970.176</v>
      </c>
      <c r="D8" s="81">
        <f>+C8/$C$12</f>
        <v>0.25593601599600097</v>
      </c>
      <c r="E8" s="33"/>
    </row>
    <row r="9" spans="1:5" ht="12.75">
      <c r="A9" s="169"/>
      <c r="B9" s="5" t="s">
        <v>239</v>
      </c>
      <c r="C9" s="33">
        <v>302.787</v>
      </c>
      <c r="D9" s="81">
        <f>+C9/$C$12</f>
        <v>0.039333591757985654</v>
      </c>
      <c r="E9" s="33"/>
    </row>
    <row r="10" spans="1:5" ht="12.75">
      <c r="A10" s="169"/>
      <c r="B10" s="5" t="s">
        <v>436</v>
      </c>
      <c r="C10" s="33">
        <v>128.34</v>
      </c>
      <c r="D10" s="81">
        <f>+C10/$C$12</f>
        <v>0.016672027419340592</v>
      </c>
      <c r="E10" s="33"/>
    </row>
    <row r="11" spans="1:5" ht="12.75">
      <c r="A11" s="169"/>
      <c r="B11" s="5" t="s">
        <v>234</v>
      </c>
      <c r="C11" s="33">
        <f>+C12-(C7+C8+C9+C10)</f>
        <v>444.97599999999966</v>
      </c>
      <c r="D11" s="81">
        <f>+C11/$C$12</f>
        <v>0.05780467565021422</v>
      </c>
      <c r="E11" s="33"/>
    </row>
    <row r="12" spans="1:5" s="1" customFormat="1" ht="12.75">
      <c r="A12" s="170"/>
      <c r="B12" s="51" t="s">
        <v>237</v>
      </c>
      <c r="C12" s="52">
        <v>7697.924</v>
      </c>
      <c r="D12" s="80">
        <f>SUM(D7:D11)</f>
        <v>0.9999999999999999</v>
      </c>
      <c r="E12" s="36"/>
    </row>
    <row r="13" spans="1:21" ht="12.75">
      <c r="A13" s="171" t="s">
        <v>188</v>
      </c>
      <c r="B13" t="s">
        <v>239</v>
      </c>
      <c r="C13" s="33">
        <v>2136.588</v>
      </c>
      <c r="D13" s="81">
        <f>+C13/$C$18</f>
        <v>0.432627146442864</v>
      </c>
      <c r="F13" s="63"/>
      <c r="H13" s="63"/>
      <c r="I13" s="63"/>
      <c r="K13" s="63"/>
      <c r="M13" s="63"/>
      <c r="N13" s="63"/>
      <c r="P13" s="63"/>
      <c r="R13" s="63"/>
      <c r="S13" s="63"/>
      <c r="U13" s="63"/>
    </row>
    <row r="14" spans="1:4" ht="12.75">
      <c r="A14" s="169"/>
      <c r="B14" t="s">
        <v>257</v>
      </c>
      <c r="C14" s="33">
        <v>1382.925</v>
      </c>
      <c r="D14" s="81">
        <f>+C14/$C$18</f>
        <v>0.2800216497024684</v>
      </c>
    </row>
    <row r="15" spans="1:4" ht="12.75">
      <c r="A15" s="169"/>
      <c r="B15" s="5" t="s">
        <v>238</v>
      </c>
      <c r="C15" s="33">
        <v>593.751</v>
      </c>
      <c r="D15" s="81">
        <f>+C15/$C$18</f>
        <v>0.12022570604515091</v>
      </c>
    </row>
    <row r="16" spans="1:4" ht="12.75">
      <c r="A16" s="169"/>
      <c r="B16" s="5" t="s">
        <v>243</v>
      </c>
      <c r="C16" s="33">
        <v>189.347</v>
      </c>
      <c r="D16" s="81">
        <f>+C16/$C$18</f>
        <v>0.03833993839594576</v>
      </c>
    </row>
    <row r="17" spans="1:5" ht="12.75">
      <c r="A17" s="172"/>
      <c r="B17" s="5" t="s">
        <v>234</v>
      </c>
      <c r="C17" s="33">
        <f>+C18-(C13+C14+C15+C16)</f>
        <v>636.0250000000005</v>
      </c>
      <c r="D17" s="81">
        <f>+C17/$C$18</f>
        <v>0.12878555941357098</v>
      </c>
      <c r="E17" s="33"/>
    </row>
    <row r="18" spans="1:5" s="1" customFormat="1" ht="12.75">
      <c r="A18" s="170"/>
      <c r="B18" s="51" t="s">
        <v>237</v>
      </c>
      <c r="C18" s="52">
        <v>4938.636</v>
      </c>
      <c r="D18" s="80">
        <f>SUM(D13:D17)</f>
        <v>1</v>
      </c>
      <c r="E18" s="36"/>
    </row>
    <row r="19" spans="1:4" ht="12.75">
      <c r="A19" s="171" t="s">
        <v>189</v>
      </c>
      <c r="B19" t="s">
        <v>238</v>
      </c>
      <c r="C19" s="33">
        <v>1264.344</v>
      </c>
      <c r="D19" s="81">
        <f>+C19/$C$24</f>
        <v>0.4174892279772438</v>
      </c>
    </row>
    <row r="20" spans="1:4" ht="12.75">
      <c r="A20" s="169"/>
      <c r="B20" s="5" t="s">
        <v>242</v>
      </c>
      <c r="C20" s="33">
        <v>428.409</v>
      </c>
      <c r="D20" s="81">
        <f>+C20/$C$24</f>
        <v>0.14146161382385097</v>
      </c>
    </row>
    <row r="21" spans="1:4" ht="12.75">
      <c r="A21" s="169"/>
      <c r="B21" s="5" t="s">
        <v>245</v>
      </c>
      <c r="C21" s="33">
        <v>368.864</v>
      </c>
      <c r="D21" s="81">
        <f>+C21/$C$24</f>
        <v>0.12179972111118338</v>
      </c>
    </row>
    <row r="22" spans="1:4" ht="12.75">
      <c r="A22" s="169"/>
      <c r="B22" s="5" t="s">
        <v>257</v>
      </c>
      <c r="C22" s="33">
        <v>210.898</v>
      </c>
      <c r="D22" s="81">
        <f>+C22/$C$24</f>
        <v>0.06963899318693706</v>
      </c>
    </row>
    <row r="23" spans="1:21" ht="12.75">
      <c r="A23" s="169"/>
      <c r="B23" s="5" t="s">
        <v>234</v>
      </c>
      <c r="C23" s="33">
        <f>+C24-(C19+C20+C21+C22)</f>
        <v>755.9319999999998</v>
      </c>
      <c r="D23" s="81">
        <f>+C23/$C$24</f>
        <v>0.2496104439007847</v>
      </c>
      <c r="E23" s="33"/>
      <c r="F23" s="5"/>
      <c r="G23" s="5"/>
      <c r="H23" s="5"/>
      <c r="I23" s="5"/>
      <c r="J23" s="5"/>
      <c r="K23" s="5"/>
      <c r="L23" s="5"/>
      <c r="M23" s="5"/>
      <c r="N23" s="5"/>
      <c r="O23" s="5"/>
      <c r="P23" s="5"/>
      <c r="Q23" s="5"/>
      <c r="R23" s="5"/>
      <c r="S23" s="5"/>
      <c r="T23" s="5"/>
      <c r="U23" s="5"/>
    </row>
    <row r="24" spans="1:21" s="1" customFormat="1" ht="12.75">
      <c r="A24" s="170"/>
      <c r="B24" s="51" t="s">
        <v>237</v>
      </c>
      <c r="C24" s="52">
        <v>3028.447</v>
      </c>
      <c r="D24" s="80">
        <f>SUM(D19:D23)</f>
        <v>1</v>
      </c>
      <c r="E24"/>
      <c r="F24" s="63"/>
      <c r="G24"/>
      <c r="H24" s="63"/>
      <c r="I24" s="63"/>
      <c r="J24"/>
      <c r="K24" s="63"/>
      <c r="L24"/>
      <c r="M24" s="63"/>
      <c r="N24" s="63"/>
      <c r="O24"/>
      <c r="P24" s="63"/>
      <c r="Q24"/>
      <c r="R24" s="63"/>
      <c r="S24" s="63"/>
      <c r="T24"/>
      <c r="U24" s="63"/>
    </row>
    <row r="25" spans="1:4" ht="12.75">
      <c r="A25" s="171" t="s">
        <v>190</v>
      </c>
      <c r="B25" t="s">
        <v>238</v>
      </c>
      <c r="C25" s="33">
        <v>198668.883</v>
      </c>
      <c r="D25" s="81">
        <f>+C25/$C$28</f>
        <v>0.9977933861280014</v>
      </c>
    </row>
    <row r="26" spans="1:4" ht="12.75">
      <c r="A26" s="169"/>
      <c r="B26" t="s">
        <v>394</v>
      </c>
      <c r="C26" s="33">
        <v>286.594</v>
      </c>
      <c r="D26" s="81">
        <f>+C26/$C$28</f>
        <v>0.0014393879574184168</v>
      </c>
    </row>
    <row r="27" spans="1:21" ht="12.75">
      <c r="A27" s="169"/>
      <c r="B27" s="5" t="s">
        <v>234</v>
      </c>
      <c r="C27" s="33">
        <f>+C28-C25-C26</f>
        <v>152.76100000001048</v>
      </c>
      <c r="D27" s="81">
        <f>+C27/$C$28</f>
        <v>0.0007672259145802419</v>
      </c>
      <c r="E27" s="33"/>
      <c r="F27" s="1"/>
      <c r="G27" s="1"/>
      <c r="H27" s="1"/>
      <c r="I27" s="1"/>
      <c r="J27" s="1"/>
      <c r="K27" s="1"/>
      <c r="L27" s="1"/>
      <c r="M27" s="1"/>
      <c r="N27" s="1"/>
      <c r="O27" s="1"/>
      <c r="P27" s="1"/>
      <c r="Q27" s="1"/>
      <c r="R27" s="1"/>
      <c r="S27" s="1"/>
      <c r="T27" s="1"/>
      <c r="U27" s="1"/>
    </row>
    <row r="28" spans="1:21" s="54" customFormat="1" ht="12.75">
      <c r="A28" s="170"/>
      <c r="B28" s="51" t="s">
        <v>237</v>
      </c>
      <c r="C28" s="52">
        <v>199108.238</v>
      </c>
      <c r="D28" s="80">
        <f>SUM(D25:D27)</f>
        <v>1</v>
      </c>
      <c r="E28"/>
      <c r="F28" s="63"/>
      <c r="G28"/>
      <c r="H28" s="63"/>
      <c r="I28" s="63"/>
      <c r="J28"/>
      <c r="K28" s="63"/>
      <c r="L28"/>
      <c r="M28" s="63"/>
      <c r="N28" s="63"/>
      <c r="O28"/>
      <c r="P28" s="63"/>
      <c r="Q28"/>
      <c r="R28" s="63"/>
      <c r="S28" s="63"/>
      <c r="T28"/>
      <c r="U28" s="63"/>
    </row>
    <row r="29" spans="1:21" ht="12.75">
      <c r="A29" s="171" t="s">
        <v>191</v>
      </c>
      <c r="B29" t="s">
        <v>238</v>
      </c>
      <c r="C29" s="33">
        <v>422655.915</v>
      </c>
      <c r="D29" s="81">
        <f>+C29/$C$34</f>
        <v>0.9323923136307921</v>
      </c>
      <c r="E29"/>
      <c r="F29"/>
      <c r="G29"/>
      <c r="H29"/>
      <c r="I29"/>
      <c r="J29"/>
      <c r="K29"/>
      <c r="L29"/>
      <c r="M29"/>
      <c r="N29"/>
      <c r="O29"/>
      <c r="P29"/>
      <c r="Q29"/>
      <c r="R29"/>
      <c r="S29"/>
      <c r="T29"/>
      <c r="U29"/>
    </row>
    <row r="30" spans="1:21" ht="12.75">
      <c r="A30" s="169"/>
      <c r="B30" t="s">
        <v>242</v>
      </c>
      <c r="C30" s="33">
        <v>16549.52</v>
      </c>
      <c r="D30" s="81">
        <f>+C30/$C$34</f>
        <v>0.03650876444561072</v>
      </c>
      <c r="E30"/>
      <c r="F30"/>
      <c r="G30"/>
      <c r="H30"/>
      <c r="I30"/>
      <c r="J30"/>
      <c r="K30"/>
      <c r="L30"/>
      <c r="M30"/>
      <c r="N30"/>
      <c r="O30"/>
      <c r="P30"/>
      <c r="Q30"/>
      <c r="R30"/>
      <c r="S30"/>
      <c r="T30"/>
      <c r="U30"/>
    </row>
    <row r="31" spans="1:21" ht="12.75">
      <c r="A31" s="169"/>
      <c r="B31" t="s">
        <v>257</v>
      </c>
      <c r="C31" s="33">
        <v>6594.344</v>
      </c>
      <c r="D31" s="81">
        <f>+C31/$C$34</f>
        <v>0.014547331389026774</v>
      </c>
      <c r="E31" s="5"/>
      <c r="F31" s="5"/>
      <c r="G31" s="5"/>
      <c r="H31" s="5"/>
      <c r="I31" s="5"/>
      <c r="J31" s="5"/>
      <c r="K31" s="5"/>
      <c r="L31" s="5"/>
      <c r="M31" s="5"/>
      <c r="N31" s="5"/>
      <c r="O31" s="5"/>
      <c r="P31" s="5"/>
      <c r="Q31" s="5"/>
      <c r="R31" s="5"/>
      <c r="S31" s="5"/>
      <c r="T31" s="5"/>
      <c r="U31" s="5"/>
    </row>
    <row r="32" spans="1:21" ht="12.75">
      <c r="A32" s="169"/>
      <c r="B32" t="s">
        <v>250</v>
      </c>
      <c r="C32" s="33">
        <v>1112.16</v>
      </c>
      <c r="D32" s="81">
        <f>+C32/$C$34</f>
        <v>0.0024534601285010334</v>
      </c>
      <c r="E32" s="5"/>
      <c r="F32" s="5"/>
      <c r="G32" s="5"/>
      <c r="H32" s="5"/>
      <c r="I32" s="5"/>
      <c r="J32" s="5"/>
      <c r="K32" s="5"/>
      <c r="L32" s="5"/>
      <c r="M32" s="5"/>
      <c r="N32" s="5"/>
      <c r="O32" s="5"/>
      <c r="P32" s="5"/>
      <c r="Q32" s="5"/>
      <c r="R32" s="5"/>
      <c r="S32" s="5"/>
      <c r="T32" s="5"/>
      <c r="U32" s="5"/>
    </row>
    <row r="33" spans="1:21" ht="12.75">
      <c r="A33" s="169"/>
      <c r="B33" t="s">
        <v>234</v>
      </c>
      <c r="C33" s="33">
        <f>+C34-(C29+C30+C31+C32)</f>
        <v>6390.72000000003</v>
      </c>
      <c r="D33" s="81">
        <f>+C33/$C$34</f>
        <v>0.014098130406069448</v>
      </c>
      <c r="E33" s="33"/>
      <c r="F33" s="63"/>
      <c r="G33"/>
      <c r="H33" s="63"/>
      <c r="I33" s="63"/>
      <c r="J33"/>
      <c r="K33" s="63"/>
      <c r="L33"/>
      <c r="M33" s="63"/>
      <c r="N33" s="63"/>
      <c r="O33"/>
      <c r="P33" s="63"/>
      <c r="Q33"/>
      <c r="R33" s="63"/>
      <c r="S33" s="63"/>
      <c r="T33"/>
      <c r="U33" s="63"/>
    </row>
    <row r="34" spans="1:21" s="54" customFormat="1" ht="12.75">
      <c r="A34" s="170"/>
      <c r="B34" s="51" t="s">
        <v>237</v>
      </c>
      <c r="C34" s="52">
        <v>453302.659</v>
      </c>
      <c r="D34" s="80">
        <f>SUM(D29:D33)</f>
        <v>1</v>
      </c>
      <c r="E34"/>
      <c r="F34"/>
      <c r="G34"/>
      <c r="H34"/>
      <c r="I34"/>
      <c r="J34"/>
      <c r="K34"/>
      <c r="L34"/>
      <c r="M34"/>
      <c r="N34"/>
      <c r="O34"/>
      <c r="P34"/>
      <c r="Q34"/>
      <c r="R34"/>
      <c r="S34"/>
      <c r="T34"/>
      <c r="U34"/>
    </row>
    <row r="35" spans="1:21" ht="12.75">
      <c r="A35" s="171" t="s">
        <v>192</v>
      </c>
      <c r="B35" s="68" t="s">
        <v>238</v>
      </c>
      <c r="C35" s="69">
        <v>868114.477</v>
      </c>
      <c r="D35" s="81">
        <f aca="true" t="shared" si="0" ref="D35:D40">+C35/$C$41</f>
        <v>0.7560036893305323</v>
      </c>
      <c r="E35"/>
      <c r="F35"/>
      <c r="G35"/>
      <c r="H35"/>
      <c r="I35"/>
      <c r="J35"/>
      <c r="K35"/>
      <c r="L35"/>
      <c r="M35"/>
      <c r="N35"/>
      <c r="O35"/>
      <c r="P35"/>
      <c r="Q35"/>
      <c r="R35"/>
      <c r="S35"/>
      <c r="T35"/>
      <c r="U35"/>
    </row>
    <row r="36" spans="1:21" ht="12.75">
      <c r="A36" s="169"/>
      <c r="B36" s="68" t="s">
        <v>242</v>
      </c>
      <c r="C36" s="69">
        <v>104398.297</v>
      </c>
      <c r="D36" s="81">
        <f t="shared" si="0"/>
        <v>0.09091600218967971</v>
      </c>
      <c r="E36"/>
      <c r="F36"/>
      <c r="G36"/>
      <c r="H36"/>
      <c r="I36"/>
      <c r="J36"/>
      <c r="K36"/>
      <c r="L36"/>
      <c r="M36"/>
      <c r="N36"/>
      <c r="O36"/>
      <c r="P36"/>
      <c r="Q36"/>
      <c r="R36"/>
      <c r="S36"/>
      <c r="T36"/>
      <c r="U36"/>
    </row>
    <row r="37" spans="1:21" ht="12.75">
      <c r="A37" s="169"/>
      <c r="B37" s="95" t="s">
        <v>239</v>
      </c>
      <c r="C37" s="69">
        <v>40249.477</v>
      </c>
      <c r="D37" s="81">
        <f t="shared" si="0"/>
        <v>0.03505154436633638</v>
      </c>
      <c r="E37"/>
      <c r="F37"/>
      <c r="G37"/>
      <c r="H37"/>
      <c r="I37"/>
      <c r="J37"/>
      <c r="K37"/>
      <c r="L37"/>
      <c r="M37"/>
      <c r="N37"/>
      <c r="O37"/>
      <c r="P37"/>
      <c r="Q37"/>
      <c r="R37"/>
      <c r="S37"/>
      <c r="T37"/>
      <c r="U37"/>
    </row>
    <row r="38" spans="1:21" ht="12.75">
      <c r="A38" s="169"/>
      <c r="B38" t="s">
        <v>244</v>
      </c>
      <c r="C38" s="69">
        <v>35674.497</v>
      </c>
      <c r="D38" s="81">
        <f t="shared" si="0"/>
        <v>0.031067390374842248</v>
      </c>
      <c r="E38"/>
      <c r="F38"/>
      <c r="G38"/>
      <c r="H38"/>
      <c r="I38"/>
      <c r="J38"/>
      <c r="K38"/>
      <c r="L38"/>
      <c r="M38"/>
      <c r="N38"/>
      <c r="O38"/>
      <c r="P38"/>
      <c r="Q38"/>
      <c r="R38"/>
      <c r="S38"/>
      <c r="T38"/>
      <c r="U38"/>
    </row>
    <row r="39" spans="1:21" ht="12.75">
      <c r="A39" s="169"/>
      <c r="B39" t="s">
        <v>257</v>
      </c>
      <c r="C39" s="69">
        <v>32689.178</v>
      </c>
      <c r="D39" s="81">
        <f t="shared" si="0"/>
        <v>0.028467604012992948</v>
      </c>
      <c r="E39"/>
      <c r="F39"/>
      <c r="G39"/>
      <c r="H39"/>
      <c r="I39"/>
      <c r="J39"/>
      <c r="K39"/>
      <c r="L39"/>
      <c r="M39"/>
      <c r="N39"/>
      <c r="O39"/>
      <c r="P39"/>
      <c r="Q39"/>
      <c r="R39"/>
      <c r="S39"/>
      <c r="T39"/>
      <c r="U39"/>
    </row>
    <row r="40" spans="1:21" ht="12.75">
      <c r="A40" s="169"/>
      <c r="B40" s="68" t="s">
        <v>234</v>
      </c>
      <c r="C40" s="33">
        <f>+C41-(C35+C36+C37+C38+C39)</f>
        <v>67168.04300000006</v>
      </c>
      <c r="D40" s="81">
        <f t="shared" si="0"/>
        <v>0.05849376972561637</v>
      </c>
      <c r="E40" s="33"/>
      <c r="F40" s="1"/>
      <c r="G40" s="1"/>
      <c r="H40" s="1"/>
      <c r="I40" s="1"/>
      <c r="J40" s="1"/>
      <c r="K40" s="1"/>
      <c r="L40" s="1"/>
      <c r="M40" s="1"/>
      <c r="N40" s="1"/>
      <c r="O40" s="1"/>
      <c r="P40" s="1"/>
      <c r="Q40" s="1"/>
      <c r="R40" s="1"/>
      <c r="S40" s="1"/>
      <c r="T40" s="1"/>
      <c r="U40" s="1"/>
    </row>
    <row r="41" spans="1:21" s="54" customFormat="1" ht="12.75">
      <c r="A41" s="170"/>
      <c r="B41" s="84" t="s">
        <v>237</v>
      </c>
      <c r="C41" s="85">
        <v>1148293.969</v>
      </c>
      <c r="D41" s="80">
        <f>SUM(D35:D40)</f>
        <v>1</v>
      </c>
      <c r="E41"/>
      <c r="F41" s="63"/>
      <c r="G41"/>
      <c r="H41" s="63"/>
      <c r="I41" s="63"/>
      <c r="J41"/>
      <c r="K41" s="63"/>
      <c r="L41"/>
      <c r="M41" s="63"/>
      <c r="N41" s="63"/>
      <c r="O41"/>
      <c r="P41" s="63"/>
      <c r="Q41"/>
      <c r="R41" s="63"/>
      <c r="S41" s="63"/>
      <c r="T41"/>
      <c r="U41" s="63"/>
    </row>
    <row r="42" spans="1:21" ht="12.75">
      <c r="A42" s="171" t="s">
        <v>212</v>
      </c>
      <c r="B42" t="s">
        <v>242</v>
      </c>
      <c r="C42" s="33">
        <v>778153.747</v>
      </c>
      <c r="D42" s="81">
        <f aca="true" t="shared" si="1" ref="D42:D47">+C42/$C$48</f>
        <v>0.44420988168554887</v>
      </c>
      <c r="E42"/>
      <c r="F42"/>
      <c r="G42"/>
      <c r="H42"/>
      <c r="I42"/>
      <c r="J42"/>
      <c r="K42"/>
      <c r="L42"/>
      <c r="M42"/>
      <c r="N42"/>
      <c r="O42"/>
      <c r="P42"/>
      <c r="Q42"/>
      <c r="R42"/>
      <c r="S42"/>
      <c r="T42"/>
      <c r="U42"/>
    </row>
    <row r="43" spans="1:21" ht="12.75">
      <c r="A43" s="169"/>
      <c r="B43" t="s">
        <v>238</v>
      </c>
      <c r="C43" s="33">
        <v>401284.548</v>
      </c>
      <c r="D43" s="81">
        <f t="shared" si="1"/>
        <v>0.22907370462012178</v>
      </c>
      <c r="E43"/>
      <c r="F43"/>
      <c r="G43"/>
      <c r="H43"/>
      <c r="I43"/>
      <c r="J43"/>
      <c r="K43"/>
      <c r="L43"/>
      <c r="M43"/>
      <c r="N43"/>
      <c r="O43"/>
      <c r="P43"/>
      <c r="Q43"/>
      <c r="R43"/>
      <c r="S43"/>
      <c r="T43"/>
      <c r="U43"/>
    </row>
    <row r="44" spans="1:21" ht="12.75">
      <c r="A44" s="169"/>
      <c r="B44" s="5" t="s">
        <v>243</v>
      </c>
      <c r="C44" s="33">
        <v>128002.107</v>
      </c>
      <c r="D44" s="81">
        <f t="shared" si="1"/>
        <v>0.07307013687870986</v>
      </c>
      <c r="E44" s="5"/>
      <c r="F44" s="5"/>
      <c r="G44" s="5"/>
      <c r="H44" s="5"/>
      <c r="I44" s="5"/>
      <c r="J44" s="5"/>
      <c r="K44" s="5"/>
      <c r="L44" s="5"/>
      <c r="M44" s="5"/>
      <c r="N44" s="5"/>
      <c r="O44" s="5"/>
      <c r="P44" s="5"/>
      <c r="Q44" s="5"/>
      <c r="R44" s="5"/>
      <c r="S44" s="5"/>
      <c r="T44" s="5"/>
      <c r="U44" s="5"/>
    </row>
    <row r="45" spans="1:21" ht="12.75">
      <c r="A45" s="169"/>
      <c r="B45" s="5" t="s">
        <v>257</v>
      </c>
      <c r="C45" s="33">
        <v>96961.886</v>
      </c>
      <c r="D45" s="81">
        <f t="shared" si="1"/>
        <v>0.05535079420245685</v>
      </c>
      <c r="E45" s="5"/>
      <c r="F45" s="5"/>
      <c r="G45" s="5"/>
      <c r="H45" s="5"/>
      <c r="I45" s="5"/>
      <c r="J45" s="5"/>
      <c r="K45" s="5"/>
      <c r="L45" s="5"/>
      <c r="M45" s="5"/>
      <c r="N45" s="5"/>
      <c r="O45" s="5"/>
      <c r="P45" s="5"/>
      <c r="Q45" s="5"/>
      <c r="R45" s="5"/>
      <c r="S45" s="5"/>
      <c r="T45" s="5"/>
      <c r="U45" s="5"/>
    </row>
    <row r="46" spans="1:21" ht="12.75">
      <c r="A46" s="169"/>
      <c r="B46" s="42" t="s">
        <v>239</v>
      </c>
      <c r="C46" s="33">
        <v>61670.285</v>
      </c>
      <c r="D46" s="81">
        <f t="shared" si="1"/>
        <v>0.035204546799366736</v>
      </c>
      <c r="E46"/>
      <c r="F46" s="63"/>
      <c r="G46"/>
      <c r="H46" s="63"/>
      <c r="I46" s="63"/>
      <c r="J46"/>
      <c r="K46" s="63"/>
      <c r="L46"/>
      <c r="M46" s="63"/>
      <c r="N46" s="63"/>
      <c r="O46"/>
      <c r="P46" s="63"/>
      <c r="Q46"/>
      <c r="R46" s="63"/>
      <c r="S46" s="63"/>
      <c r="T46"/>
      <c r="U46" s="63"/>
    </row>
    <row r="47" spans="1:21" ht="12.75">
      <c r="A47" s="169"/>
      <c r="B47" t="s">
        <v>234</v>
      </c>
      <c r="C47" s="33">
        <f>+C48-(C42+C43+C44+C45+C46)</f>
        <v>285697.88300000015</v>
      </c>
      <c r="D47" s="81">
        <f t="shared" si="1"/>
        <v>0.163090935813796</v>
      </c>
      <c r="E47" s="33"/>
      <c r="F47" s="63"/>
      <c r="G47"/>
      <c r="H47" s="63"/>
      <c r="I47" s="63"/>
      <c r="J47"/>
      <c r="K47" s="63"/>
      <c r="L47"/>
      <c r="M47" s="63"/>
      <c r="N47" s="63"/>
      <c r="O47"/>
      <c r="P47" s="63"/>
      <c r="Q47"/>
      <c r="R47" s="63"/>
      <c r="S47" s="63"/>
      <c r="T47"/>
      <c r="U47" s="63"/>
    </row>
    <row r="48" spans="1:21" s="54" customFormat="1" ht="12.75">
      <c r="A48" s="170"/>
      <c r="B48" s="51" t="s">
        <v>237</v>
      </c>
      <c r="C48" s="52">
        <v>1751770.456</v>
      </c>
      <c r="D48" s="80">
        <f>SUM(D42:D47)</f>
        <v>1</v>
      </c>
      <c r="E48"/>
      <c r="F48"/>
      <c r="G48"/>
      <c r="H48"/>
      <c r="I48"/>
      <c r="J48"/>
      <c r="K48"/>
      <c r="L48"/>
      <c r="M48"/>
      <c r="N48"/>
      <c r="O48"/>
      <c r="P48"/>
      <c r="Q48"/>
      <c r="R48"/>
      <c r="S48"/>
      <c r="T48"/>
      <c r="U48"/>
    </row>
    <row r="49" spans="1:21" ht="12.75">
      <c r="A49" s="171" t="s">
        <v>213</v>
      </c>
      <c r="B49" t="s">
        <v>238</v>
      </c>
      <c r="C49" s="33">
        <v>907274.494</v>
      </c>
      <c r="D49" s="81">
        <f aca="true" t="shared" si="2" ref="D49:D54">+C49/$C$55</f>
        <v>0.4981478810000903</v>
      </c>
      <c r="E49"/>
      <c r="F49"/>
      <c r="G49"/>
      <c r="H49"/>
      <c r="I49"/>
      <c r="J49"/>
      <c r="K49"/>
      <c r="L49"/>
      <c r="M49"/>
      <c r="N49"/>
      <c r="O49"/>
      <c r="P49"/>
      <c r="Q49"/>
      <c r="R49"/>
      <c r="S49"/>
      <c r="T49"/>
      <c r="U49"/>
    </row>
    <row r="50" spans="1:21" ht="12.75">
      <c r="A50" s="169"/>
      <c r="B50" t="s">
        <v>245</v>
      </c>
      <c r="C50" s="33">
        <v>325289.303</v>
      </c>
      <c r="D50" s="81">
        <f t="shared" si="2"/>
        <v>0.17860325411225142</v>
      </c>
      <c r="E50"/>
      <c r="F50"/>
      <c r="G50"/>
      <c r="H50"/>
      <c r="I50"/>
      <c r="J50"/>
      <c r="K50"/>
      <c r="L50"/>
      <c r="M50"/>
      <c r="N50"/>
      <c r="O50"/>
      <c r="P50"/>
      <c r="Q50"/>
      <c r="R50"/>
      <c r="S50"/>
      <c r="T50"/>
      <c r="U50"/>
    </row>
    <row r="51" spans="1:21" ht="12.75">
      <c r="A51" s="169"/>
      <c r="B51" t="s">
        <v>242</v>
      </c>
      <c r="C51" s="33">
        <v>236764.11</v>
      </c>
      <c r="D51" s="81">
        <f t="shared" si="2"/>
        <v>0.12999763629789893</v>
      </c>
      <c r="E51"/>
      <c r="F51"/>
      <c r="G51"/>
      <c r="H51"/>
      <c r="I51"/>
      <c r="J51"/>
      <c r="K51"/>
      <c r="L51"/>
      <c r="M51"/>
      <c r="N51"/>
      <c r="O51"/>
      <c r="P51"/>
      <c r="Q51"/>
      <c r="R51"/>
      <c r="S51"/>
      <c r="T51"/>
      <c r="U51"/>
    </row>
    <row r="52" spans="1:21" ht="12.75">
      <c r="A52" s="169"/>
      <c r="B52" s="5" t="s">
        <v>239</v>
      </c>
      <c r="C52" s="33">
        <v>131426.104</v>
      </c>
      <c r="D52" s="81">
        <f t="shared" si="2"/>
        <v>0.07216078006012752</v>
      </c>
      <c r="E52"/>
      <c r="F52" s="63"/>
      <c r="G52"/>
      <c r="H52" s="63"/>
      <c r="I52" s="63"/>
      <c r="J52"/>
      <c r="K52" s="63"/>
      <c r="L52"/>
      <c r="M52" s="63"/>
      <c r="N52" s="63"/>
      <c r="O52"/>
      <c r="P52" s="63"/>
      <c r="Q52"/>
      <c r="R52" s="63"/>
      <c r="S52" s="63"/>
      <c r="T52"/>
      <c r="U52" s="63"/>
    </row>
    <row r="53" spans="1:21" ht="12.75">
      <c r="A53" s="169"/>
      <c r="B53" s="5" t="s">
        <v>257</v>
      </c>
      <c r="C53" s="33">
        <v>60273.248</v>
      </c>
      <c r="D53" s="81">
        <f t="shared" si="2"/>
        <v>0.0330936127608068</v>
      </c>
      <c r="E53" s="1"/>
      <c r="F53" s="1"/>
      <c r="G53" s="1"/>
      <c r="H53" s="1"/>
      <c r="I53" s="1"/>
      <c r="J53" s="1"/>
      <c r="K53" s="1"/>
      <c r="L53" s="1"/>
      <c r="M53" s="1"/>
      <c r="N53" s="1"/>
      <c r="O53" s="1"/>
      <c r="P53" s="1"/>
      <c r="Q53" s="1"/>
      <c r="R53" s="1"/>
      <c r="S53" s="1"/>
      <c r="T53" s="1"/>
      <c r="U53" s="1"/>
    </row>
    <row r="54" spans="1:21" ht="12.75">
      <c r="A54" s="169"/>
      <c r="B54" t="s">
        <v>234</v>
      </c>
      <c r="C54" s="33">
        <f>+C55-(C49+C50+C51+C52+C53)</f>
        <v>160268.24099999992</v>
      </c>
      <c r="D54" s="81">
        <f t="shared" si="2"/>
        <v>0.08799683576882494</v>
      </c>
      <c r="E54" s="33"/>
      <c r="F54" s="1"/>
      <c r="G54" s="1"/>
      <c r="H54" s="1"/>
      <c r="I54" s="1"/>
      <c r="J54" s="1"/>
      <c r="K54" s="1"/>
      <c r="L54" s="1"/>
      <c r="M54" s="1"/>
      <c r="N54" s="1"/>
      <c r="O54" s="1"/>
      <c r="P54" s="1"/>
      <c r="Q54" s="1"/>
      <c r="R54" s="1"/>
      <c r="S54" s="1"/>
      <c r="T54" s="1"/>
      <c r="U54" s="1"/>
    </row>
    <row r="55" spans="1:21" s="54" customFormat="1" ht="12.75">
      <c r="A55" s="170"/>
      <c r="B55" s="51" t="s">
        <v>237</v>
      </c>
      <c r="C55" s="52">
        <v>1821295.5</v>
      </c>
      <c r="D55" s="80">
        <f>SUM(D49:D54)</f>
        <v>0.9999999999999998</v>
      </c>
      <c r="E55"/>
      <c r="F55" s="63"/>
      <c r="G55"/>
      <c r="H55" s="63"/>
      <c r="I55" s="63"/>
      <c r="J55"/>
      <c r="K55" s="63"/>
      <c r="L55"/>
      <c r="M55" s="63"/>
      <c r="N55" s="63"/>
      <c r="O55"/>
      <c r="P55" s="63"/>
      <c r="Q55"/>
      <c r="R55" s="63"/>
      <c r="S55" s="63"/>
      <c r="T55"/>
      <c r="U55" s="63"/>
    </row>
    <row r="56" spans="1:21" s="95" customFormat="1" ht="15.75" customHeight="1">
      <c r="A56" s="166" t="s">
        <v>255</v>
      </c>
      <c r="B56" s="166"/>
      <c r="C56" s="166"/>
      <c r="D56" s="166"/>
      <c r="E56" s="68"/>
      <c r="F56" s="68"/>
      <c r="G56" s="68"/>
      <c r="H56" s="68"/>
      <c r="I56" s="68"/>
      <c r="J56" s="68"/>
      <c r="K56" s="68"/>
      <c r="L56" s="68"/>
      <c r="M56" s="68"/>
      <c r="N56" s="68"/>
      <c r="O56" s="68"/>
      <c r="P56" s="68"/>
      <c r="Q56" s="68"/>
      <c r="R56" s="68"/>
      <c r="S56" s="68"/>
      <c r="T56" s="68"/>
      <c r="U56" s="68"/>
    </row>
    <row r="57" spans="1:21" s="95" customFormat="1" ht="15.75" customHeight="1">
      <c r="A57" s="167" t="s">
        <v>254</v>
      </c>
      <c r="B57" s="167"/>
      <c r="C57" s="167"/>
      <c r="D57" s="167"/>
      <c r="E57" s="68"/>
      <c r="F57" s="68"/>
      <c r="G57" s="68"/>
      <c r="H57" s="68"/>
      <c r="I57" s="68"/>
      <c r="J57" s="68"/>
      <c r="K57" s="68"/>
      <c r="L57" s="68"/>
      <c r="M57" s="68"/>
      <c r="N57" s="68"/>
      <c r="O57" s="68"/>
      <c r="P57" s="68"/>
      <c r="Q57" s="68"/>
      <c r="R57" s="68"/>
      <c r="S57" s="68"/>
      <c r="T57" s="68"/>
      <c r="U57" s="68"/>
    </row>
    <row r="58" spans="1:21" s="95" customFormat="1" ht="15.75" customHeight="1">
      <c r="A58" s="167" t="s">
        <v>30</v>
      </c>
      <c r="B58" s="167"/>
      <c r="C58" s="167"/>
      <c r="D58" s="167"/>
      <c r="E58" s="68"/>
      <c r="F58" s="68"/>
      <c r="G58" s="68"/>
      <c r="H58" s="68"/>
      <c r="I58" s="68"/>
      <c r="J58" s="68"/>
      <c r="K58" s="68"/>
      <c r="L58" s="68"/>
      <c r="M58" s="68"/>
      <c r="N58" s="68"/>
      <c r="O58" s="68"/>
      <c r="P58" s="68"/>
      <c r="Q58" s="68"/>
      <c r="R58" s="68"/>
      <c r="S58" s="68"/>
      <c r="T58" s="68"/>
      <c r="U58" s="68"/>
    </row>
    <row r="59" spans="1:21" s="95" customFormat="1" ht="15.75" customHeight="1">
      <c r="A59" s="168"/>
      <c r="B59" s="168"/>
      <c r="C59" s="168"/>
      <c r="D59" s="168"/>
      <c r="E59" s="68"/>
      <c r="F59" s="97"/>
      <c r="G59" s="68"/>
      <c r="H59" s="97"/>
      <c r="I59" s="97"/>
      <c r="J59" s="68"/>
      <c r="K59" s="97"/>
      <c r="L59" s="68"/>
      <c r="M59" s="97"/>
      <c r="N59" s="97"/>
      <c r="O59" s="68"/>
      <c r="P59" s="97"/>
      <c r="Q59" s="68"/>
      <c r="R59" s="97"/>
      <c r="S59" s="97"/>
      <c r="T59" s="68"/>
      <c r="U59" s="97"/>
    </row>
    <row r="60" spans="1:21" s="5" customFormat="1" ht="12.75">
      <c r="A60" s="23" t="s">
        <v>31</v>
      </c>
      <c r="B60" s="1" t="s">
        <v>241</v>
      </c>
      <c r="C60" s="25">
        <f>+C5</f>
        <v>2009</v>
      </c>
      <c r="D60" s="27" t="s">
        <v>33</v>
      </c>
      <c r="E60" s="1"/>
      <c r="F60" s="1"/>
      <c r="G60" s="1"/>
      <c r="H60" s="1"/>
      <c r="I60" s="1"/>
      <c r="J60" s="1"/>
      <c r="K60" s="1"/>
      <c r="L60" s="1"/>
      <c r="M60" s="1"/>
      <c r="N60" s="1"/>
      <c r="O60" s="1"/>
      <c r="P60" s="1"/>
      <c r="Q60" s="1"/>
      <c r="R60" s="1"/>
      <c r="S60" s="1"/>
      <c r="T60" s="1"/>
      <c r="U60" s="1"/>
    </row>
    <row r="61" spans="1:21" s="5" customFormat="1" ht="12.75">
      <c r="A61" s="27"/>
      <c r="B61" s="27"/>
      <c r="C61" s="25" t="str">
        <f>+C6</f>
        <v>ene-dic</v>
      </c>
      <c r="D61" s="49">
        <v>2009</v>
      </c>
      <c r="E61"/>
      <c r="F61" s="63"/>
      <c r="G61"/>
      <c r="H61" s="63"/>
      <c r="I61" s="63"/>
      <c r="J61"/>
      <c r="K61" s="63"/>
      <c r="L61"/>
      <c r="M61" s="63"/>
      <c r="N61" s="63"/>
      <c r="O61"/>
      <c r="P61" s="63"/>
      <c r="Q61"/>
      <c r="R61" s="63"/>
      <c r="S61" s="63"/>
      <c r="T61"/>
      <c r="U61" s="63"/>
    </row>
    <row r="62" spans="1:21" ht="12.75">
      <c r="A62" s="171" t="s">
        <v>195</v>
      </c>
      <c r="B62" s="59" t="s">
        <v>238</v>
      </c>
      <c r="C62" s="60">
        <v>560159.07</v>
      </c>
      <c r="D62" s="82">
        <f aca="true" t="shared" si="3" ref="D62:D67">+C62/$C$68</f>
        <v>0.4923592002805495</v>
      </c>
      <c r="E62"/>
      <c r="F62"/>
      <c r="G62"/>
      <c r="H62"/>
      <c r="I62"/>
      <c r="J62"/>
      <c r="K62"/>
      <c r="L62"/>
      <c r="M62"/>
      <c r="N62"/>
      <c r="O62"/>
      <c r="P62"/>
      <c r="Q62"/>
      <c r="R62"/>
      <c r="S62"/>
      <c r="T62"/>
      <c r="U62"/>
    </row>
    <row r="63" spans="1:21" ht="12.75">
      <c r="A63" s="169"/>
      <c r="B63" s="2" t="s">
        <v>242</v>
      </c>
      <c r="C63" s="47">
        <v>261859.364</v>
      </c>
      <c r="D63" s="83">
        <f t="shared" si="3"/>
        <v>0.23016474060665185</v>
      </c>
      <c r="E63"/>
      <c r="F63"/>
      <c r="G63"/>
      <c r="H63"/>
      <c r="I63"/>
      <c r="J63"/>
      <c r="K63"/>
      <c r="L63"/>
      <c r="M63"/>
      <c r="N63"/>
      <c r="O63"/>
      <c r="P63"/>
      <c r="Q63"/>
      <c r="R63"/>
      <c r="S63"/>
      <c r="T63"/>
      <c r="U63"/>
    </row>
    <row r="64" spans="1:21" ht="12.75">
      <c r="A64" s="169"/>
      <c r="B64" s="2" t="s">
        <v>246</v>
      </c>
      <c r="C64" s="47">
        <v>175056.854</v>
      </c>
      <c r="D64" s="83">
        <f t="shared" si="3"/>
        <v>0.15386852995001746</v>
      </c>
      <c r="E64" s="5"/>
      <c r="F64" s="5"/>
      <c r="G64" s="5"/>
      <c r="H64" s="5"/>
      <c r="I64" s="5"/>
      <c r="J64" s="5"/>
      <c r="K64" s="5"/>
      <c r="L64" s="5"/>
      <c r="M64" s="5"/>
      <c r="N64" s="5"/>
      <c r="O64" s="5"/>
      <c r="P64" s="5"/>
      <c r="Q64" s="5"/>
      <c r="R64" s="5"/>
      <c r="S64" s="5"/>
      <c r="T64" s="5"/>
      <c r="U64" s="5"/>
    </row>
    <row r="65" spans="1:21" ht="12.75">
      <c r="A65" s="169"/>
      <c r="B65" s="2" t="s">
        <v>258</v>
      </c>
      <c r="C65" s="47">
        <v>74898.777</v>
      </c>
      <c r="D65" s="83">
        <f t="shared" si="3"/>
        <v>0.06583326758542216</v>
      </c>
      <c r="E65" s="5"/>
      <c r="F65" s="5"/>
      <c r="G65" s="5"/>
      <c r="H65" s="5"/>
      <c r="I65" s="5"/>
      <c r="J65" s="5"/>
      <c r="K65" s="5"/>
      <c r="L65" s="5"/>
      <c r="M65" s="5"/>
      <c r="N65" s="5"/>
      <c r="O65" s="5"/>
      <c r="P65" s="5"/>
      <c r="Q65" s="5"/>
      <c r="R65" s="5"/>
      <c r="S65" s="5"/>
      <c r="T65" s="5"/>
      <c r="U65" s="5"/>
    </row>
    <row r="66" spans="1:21" ht="12.75">
      <c r="A66" s="169"/>
      <c r="B66" s="94" t="s">
        <v>243</v>
      </c>
      <c r="C66" s="47">
        <v>15551.976</v>
      </c>
      <c r="D66" s="83">
        <f t="shared" si="3"/>
        <v>0.0136696143581899</v>
      </c>
      <c r="E66"/>
      <c r="F66" s="63"/>
      <c r="G66"/>
      <c r="H66" s="63"/>
      <c r="I66" s="63"/>
      <c r="J66"/>
      <c r="K66" s="63"/>
      <c r="L66"/>
      <c r="M66" s="63"/>
      <c r="N66" s="63"/>
      <c r="O66"/>
      <c r="P66" s="63"/>
      <c r="Q66"/>
      <c r="R66" s="63"/>
      <c r="S66" s="63"/>
      <c r="T66"/>
      <c r="U66" s="63"/>
    </row>
    <row r="67" spans="1:21" ht="12.75">
      <c r="A67" s="169"/>
      <c r="B67" s="64" t="s">
        <v>234</v>
      </c>
      <c r="C67" s="33">
        <f>+C68-(C62+C63+C64+C65+C66)</f>
        <v>50178.03700000001</v>
      </c>
      <c r="D67" s="83">
        <f t="shared" si="3"/>
        <v>0.04410464721916907</v>
      </c>
      <c r="E67" s="33"/>
      <c r="F67" s="63"/>
      <c r="G67"/>
      <c r="H67" s="63"/>
      <c r="I67" s="63"/>
      <c r="J67"/>
      <c r="K67" s="63"/>
      <c r="L67"/>
      <c r="M67" s="63"/>
      <c r="N67" s="63"/>
      <c r="O67"/>
      <c r="P67" s="63"/>
      <c r="Q67"/>
      <c r="R67" s="63"/>
      <c r="S67" s="63"/>
      <c r="T67"/>
      <c r="U67" s="63"/>
    </row>
    <row r="68" spans="1:21" s="54" customFormat="1" ht="12.75">
      <c r="A68" s="170"/>
      <c r="B68" s="51" t="s">
        <v>237</v>
      </c>
      <c r="C68" s="52">
        <v>1137704.078</v>
      </c>
      <c r="D68" s="80">
        <f>SUM(D62:D67)</f>
        <v>1</v>
      </c>
      <c r="E68"/>
      <c r="F68"/>
      <c r="G68"/>
      <c r="H68"/>
      <c r="I68"/>
      <c r="J68"/>
      <c r="K68"/>
      <c r="L68"/>
      <c r="M68"/>
      <c r="N68"/>
      <c r="O68"/>
      <c r="P68"/>
      <c r="Q68"/>
      <c r="R68"/>
      <c r="S68"/>
      <c r="T68"/>
      <c r="U68"/>
    </row>
    <row r="69" spans="1:21" ht="12.75">
      <c r="A69" s="171" t="s">
        <v>216</v>
      </c>
      <c r="B69" t="s">
        <v>247</v>
      </c>
      <c r="C69" s="33">
        <v>1593222.554</v>
      </c>
      <c r="D69" s="81">
        <f aca="true" t="shared" si="4" ref="D69:D74">+C69/$C$75</f>
        <v>0.4785180391266834</v>
      </c>
      <c r="E69"/>
      <c r="F69"/>
      <c r="G69"/>
      <c r="H69"/>
      <c r="I69"/>
      <c r="J69"/>
      <c r="K69"/>
      <c r="L69"/>
      <c r="M69"/>
      <c r="N69"/>
      <c r="O69"/>
      <c r="P69"/>
      <c r="Q69"/>
      <c r="R69"/>
      <c r="S69"/>
      <c r="T69"/>
      <c r="U69"/>
    </row>
    <row r="70" spans="1:21" ht="12.75">
      <c r="A70" s="169"/>
      <c r="B70" t="s">
        <v>244</v>
      </c>
      <c r="C70" s="33">
        <v>960069.48</v>
      </c>
      <c r="D70" s="81">
        <f t="shared" si="4"/>
        <v>0.2883530388404071</v>
      </c>
      <c r="E70"/>
      <c r="F70"/>
      <c r="G70"/>
      <c r="H70"/>
      <c r="I70"/>
      <c r="J70"/>
      <c r="K70"/>
      <c r="L70"/>
      <c r="M70"/>
      <c r="N70"/>
      <c r="O70"/>
      <c r="P70"/>
      <c r="Q70"/>
      <c r="R70"/>
      <c r="S70"/>
      <c r="T70"/>
      <c r="U70"/>
    </row>
    <row r="71" spans="1:21" ht="12.75">
      <c r="A71" s="169"/>
      <c r="B71" t="s">
        <v>238</v>
      </c>
      <c r="C71" s="33">
        <v>172065.002</v>
      </c>
      <c r="D71" s="81">
        <f t="shared" si="4"/>
        <v>0.05167903702634181</v>
      </c>
      <c r="E71" s="5"/>
      <c r="F71" s="5"/>
      <c r="G71" s="5"/>
      <c r="H71" s="5"/>
      <c r="I71" s="5"/>
      <c r="J71" s="5"/>
      <c r="K71" s="5"/>
      <c r="L71" s="5"/>
      <c r="M71" s="5"/>
      <c r="N71" s="5"/>
      <c r="O71" s="5"/>
      <c r="P71" s="5"/>
      <c r="Q71" s="5"/>
      <c r="R71" s="5"/>
      <c r="S71" s="5"/>
      <c r="T71" s="5"/>
      <c r="U71" s="5"/>
    </row>
    <row r="72" spans="1:21" ht="12.75">
      <c r="A72" s="169"/>
      <c r="B72" t="s">
        <v>248</v>
      </c>
      <c r="C72" s="33">
        <v>43324.775</v>
      </c>
      <c r="D72" s="81">
        <f t="shared" si="4"/>
        <v>0.013012423359533206</v>
      </c>
      <c r="E72" s="5"/>
      <c r="F72" s="5"/>
      <c r="G72" s="5"/>
      <c r="H72" s="5"/>
      <c r="I72" s="5"/>
      <c r="J72" s="5"/>
      <c r="K72" s="5"/>
      <c r="L72" s="5"/>
      <c r="M72" s="5"/>
      <c r="N72" s="5"/>
      <c r="O72" s="5"/>
      <c r="P72" s="5"/>
      <c r="Q72" s="5"/>
      <c r="R72" s="5"/>
      <c r="S72" s="5"/>
      <c r="T72" s="5"/>
      <c r="U72" s="5"/>
    </row>
    <row r="73" spans="1:21" ht="12.75">
      <c r="A73" s="169"/>
      <c r="B73" s="5" t="s">
        <v>258</v>
      </c>
      <c r="C73" s="33">
        <v>17757.409</v>
      </c>
      <c r="D73" s="81">
        <f t="shared" si="4"/>
        <v>0.005333366963276444</v>
      </c>
      <c r="E73"/>
      <c r="F73" s="63"/>
      <c r="G73"/>
      <c r="H73" s="63"/>
      <c r="I73" s="63"/>
      <c r="J73"/>
      <c r="K73" s="63"/>
      <c r="L73"/>
      <c r="M73" s="63"/>
      <c r="N73" s="63"/>
      <c r="O73"/>
      <c r="P73" s="63"/>
      <c r="Q73"/>
      <c r="R73" s="63"/>
      <c r="S73" s="63"/>
      <c r="T73"/>
      <c r="U73" s="63"/>
    </row>
    <row r="74" spans="1:21" ht="12.75">
      <c r="A74" s="169"/>
      <c r="B74" t="s">
        <v>234</v>
      </c>
      <c r="C74" s="33">
        <f>+C75-(C69+C70+C71+C72+C73)</f>
        <v>543053.9730000002</v>
      </c>
      <c r="D74" s="81">
        <f t="shared" si="4"/>
        <v>0.16310409468375814</v>
      </c>
      <c r="E74" s="33"/>
      <c r="F74" s="63"/>
      <c r="G74"/>
      <c r="H74" s="63"/>
      <c r="I74" s="63"/>
      <c r="J74"/>
      <c r="K74" s="63"/>
      <c r="L74"/>
      <c r="M74" s="63"/>
      <c r="N74" s="63"/>
      <c r="O74"/>
      <c r="P74" s="63"/>
      <c r="Q74"/>
      <c r="R74" s="63"/>
      <c r="S74" s="63"/>
      <c r="T74"/>
      <c r="U74" s="63"/>
    </row>
    <row r="75" spans="1:21" s="54" customFormat="1" ht="12.75">
      <c r="A75" s="170"/>
      <c r="B75" s="51" t="s">
        <v>237</v>
      </c>
      <c r="C75" s="52">
        <v>3329493.193</v>
      </c>
      <c r="D75" s="80">
        <f>SUM(D69:D74)</f>
        <v>1</v>
      </c>
      <c r="E75"/>
      <c r="F75"/>
      <c r="G75"/>
      <c r="H75"/>
      <c r="I75"/>
      <c r="J75"/>
      <c r="K75"/>
      <c r="L75"/>
      <c r="M75"/>
      <c r="N75"/>
      <c r="O75"/>
      <c r="P75"/>
      <c r="Q75"/>
      <c r="R75"/>
      <c r="S75"/>
      <c r="T75"/>
      <c r="U75"/>
    </row>
    <row r="76" spans="1:21" ht="12.75">
      <c r="A76" s="171" t="s">
        <v>197</v>
      </c>
      <c r="B76" t="s">
        <v>247</v>
      </c>
      <c r="C76" s="33">
        <v>241499.806</v>
      </c>
      <c r="D76" s="81">
        <f aca="true" t="shared" si="5" ref="D76:D81">+C76/$C$82</f>
        <v>0.7072664880936936</v>
      </c>
      <c r="E76"/>
      <c r="F76"/>
      <c r="G76"/>
      <c r="H76"/>
      <c r="I76"/>
      <c r="J76"/>
      <c r="K76"/>
      <c r="L76"/>
      <c r="M76"/>
      <c r="N76"/>
      <c r="O76"/>
      <c r="P76"/>
      <c r="Q76"/>
      <c r="R76"/>
      <c r="S76"/>
      <c r="T76"/>
      <c r="U76"/>
    </row>
    <row r="77" spans="1:21" ht="12.75">
      <c r="A77" s="169"/>
      <c r="B77" s="5" t="s">
        <v>238</v>
      </c>
      <c r="C77" s="33">
        <v>35985.135</v>
      </c>
      <c r="D77" s="81">
        <f t="shared" si="5"/>
        <v>0.1053875797110473</v>
      </c>
      <c r="E77"/>
      <c r="F77"/>
      <c r="G77"/>
      <c r="H77"/>
      <c r="I77"/>
      <c r="J77"/>
      <c r="K77"/>
      <c r="L77"/>
      <c r="M77"/>
      <c r="N77"/>
      <c r="O77"/>
      <c r="P77"/>
      <c r="Q77"/>
      <c r="R77"/>
      <c r="S77"/>
      <c r="T77"/>
      <c r="U77"/>
    </row>
    <row r="78" spans="1:21" ht="12.75">
      <c r="A78" s="169"/>
      <c r="B78" s="5" t="s">
        <v>392</v>
      </c>
      <c r="C78" s="33">
        <v>13940.339</v>
      </c>
      <c r="D78" s="81">
        <f t="shared" si="5"/>
        <v>0.040826263054495174</v>
      </c>
      <c r="E78"/>
      <c r="F78"/>
      <c r="G78"/>
      <c r="H78"/>
      <c r="I78"/>
      <c r="J78"/>
      <c r="K78"/>
      <c r="L78"/>
      <c r="M78"/>
      <c r="N78"/>
      <c r="O78"/>
      <c r="P78"/>
      <c r="Q78"/>
      <c r="R78"/>
      <c r="S78"/>
      <c r="T78"/>
      <c r="U78"/>
    </row>
    <row r="79" spans="1:21" ht="12.75">
      <c r="A79" s="169"/>
      <c r="B79" s="5" t="s">
        <v>248</v>
      </c>
      <c r="C79" s="33">
        <v>11495.6</v>
      </c>
      <c r="D79" s="81">
        <f t="shared" si="5"/>
        <v>0.03366649760592298</v>
      </c>
      <c r="E79"/>
      <c r="F79" s="63"/>
      <c r="G79"/>
      <c r="H79" s="63"/>
      <c r="I79" s="63"/>
      <c r="J79"/>
      <c r="K79" s="63"/>
      <c r="L79"/>
      <c r="M79" s="63"/>
      <c r="N79" s="63"/>
      <c r="O79"/>
      <c r="P79" s="63"/>
      <c r="Q79"/>
      <c r="R79" s="63"/>
      <c r="S79" s="63"/>
      <c r="T79"/>
      <c r="U79" s="63"/>
    </row>
    <row r="80" spans="1:21" ht="12.75">
      <c r="A80" s="169"/>
      <c r="B80" s="5" t="s">
        <v>243</v>
      </c>
      <c r="C80" s="33">
        <v>9978.353</v>
      </c>
      <c r="D80" s="81">
        <f t="shared" si="5"/>
        <v>0.02922302423410299</v>
      </c>
      <c r="E80" s="1"/>
      <c r="F80" s="1"/>
      <c r="G80" s="1"/>
      <c r="H80" s="1"/>
      <c r="I80" s="1"/>
      <c r="J80" s="1"/>
      <c r="K80" s="1"/>
      <c r="L80" s="1"/>
      <c r="M80" s="1"/>
      <c r="N80" s="1"/>
      <c r="O80" s="1"/>
      <c r="P80" s="1"/>
      <c r="Q80" s="1"/>
      <c r="R80" s="1"/>
      <c r="S80" s="1"/>
      <c r="T80" s="1"/>
      <c r="U80" s="1"/>
    </row>
    <row r="81" spans="1:21" ht="12.75">
      <c r="A81" s="169"/>
      <c r="B81" t="s">
        <v>234</v>
      </c>
      <c r="C81" s="33">
        <f>+C82-(C76+C77+C78+C79+C80)</f>
        <v>28555.947000000044</v>
      </c>
      <c r="D81" s="81">
        <f t="shared" si="5"/>
        <v>0.0836301473007381</v>
      </c>
      <c r="E81" s="33"/>
      <c r="F81" s="1"/>
      <c r="G81" s="1"/>
      <c r="H81" s="1"/>
      <c r="I81" s="1"/>
      <c r="J81" s="1"/>
      <c r="K81" s="1"/>
      <c r="L81" s="1"/>
      <c r="M81" s="1"/>
      <c r="N81" s="1"/>
      <c r="O81" s="1"/>
      <c r="P81" s="1"/>
      <c r="Q81" s="1"/>
      <c r="R81" s="1"/>
      <c r="S81" s="1"/>
      <c r="T81" s="1"/>
      <c r="U81" s="1"/>
    </row>
    <row r="82" spans="1:21" s="54" customFormat="1" ht="12.75">
      <c r="A82" s="170"/>
      <c r="B82" s="51" t="s">
        <v>237</v>
      </c>
      <c r="C82" s="52">
        <v>341455.18</v>
      </c>
      <c r="D82" s="80">
        <f>SUM(D76:D81)</f>
        <v>1.0000000000000002</v>
      </c>
      <c r="E82"/>
      <c r="F82" s="63"/>
      <c r="G82"/>
      <c r="H82" s="63"/>
      <c r="I82" s="63"/>
      <c r="J82"/>
      <c r="K82" s="63"/>
      <c r="L82"/>
      <c r="M82" s="63"/>
      <c r="N82" s="63"/>
      <c r="O82"/>
      <c r="P82" s="63"/>
      <c r="Q82"/>
      <c r="R82" s="63"/>
      <c r="S82" s="63"/>
      <c r="T82"/>
      <c r="U82" s="63"/>
    </row>
    <row r="83" spans="1:21" ht="12.75">
      <c r="A83" s="171" t="s">
        <v>198</v>
      </c>
      <c r="B83" t="s">
        <v>244</v>
      </c>
      <c r="C83" s="33">
        <v>13016.195</v>
      </c>
      <c r="D83" s="81">
        <f>+C83/$C$88</f>
        <v>0.73184912326452</v>
      </c>
      <c r="E83"/>
      <c r="F83"/>
      <c r="G83"/>
      <c r="H83"/>
      <c r="I83"/>
      <c r="J83"/>
      <c r="K83"/>
      <c r="L83"/>
      <c r="M83"/>
      <c r="N83"/>
      <c r="O83"/>
      <c r="P83"/>
      <c r="Q83"/>
      <c r="R83"/>
      <c r="S83"/>
      <c r="T83"/>
      <c r="U83"/>
    </row>
    <row r="84" spans="1:21" ht="12.75">
      <c r="A84" s="169"/>
      <c r="B84" s="5" t="s">
        <v>250</v>
      </c>
      <c r="C84" s="33">
        <v>235.13</v>
      </c>
      <c r="D84" s="81">
        <f>+C84/$C$88</f>
        <v>0.013220429192493397</v>
      </c>
      <c r="E84"/>
      <c r="F84"/>
      <c r="G84"/>
      <c r="H84"/>
      <c r="I84"/>
      <c r="J84"/>
      <c r="K84"/>
      <c r="L84"/>
      <c r="M84"/>
      <c r="N84"/>
      <c r="O84"/>
      <c r="P84"/>
      <c r="Q84"/>
      <c r="R84"/>
      <c r="S84"/>
      <c r="T84"/>
      <c r="U84"/>
    </row>
    <row r="85" spans="1:21" ht="12.75">
      <c r="A85" s="169"/>
      <c r="B85" s="5" t="s">
        <v>238</v>
      </c>
      <c r="C85" s="33">
        <v>218.163</v>
      </c>
      <c r="D85" s="81">
        <f>+C85/$C$88</f>
        <v>0.012266441942423073</v>
      </c>
      <c r="E85" s="5"/>
      <c r="F85" s="5"/>
      <c r="G85" s="5"/>
      <c r="H85" s="5"/>
      <c r="I85" s="5"/>
      <c r="J85" s="5"/>
      <c r="K85" s="5"/>
      <c r="L85" s="5"/>
      <c r="M85" s="5"/>
      <c r="N85" s="5"/>
      <c r="O85" s="5"/>
      <c r="P85" s="5"/>
      <c r="Q85" s="5"/>
      <c r="R85" s="5"/>
      <c r="S85" s="5"/>
      <c r="T85" s="5"/>
      <c r="U85" s="5"/>
    </row>
    <row r="86" spans="1:21" ht="12.75">
      <c r="A86" s="169"/>
      <c r="B86" s="5" t="s">
        <v>247</v>
      </c>
      <c r="C86" s="33">
        <v>208.526</v>
      </c>
      <c r="D86" s="81">
        <f>+C86/$C$88</f>
        <v>0.011724591578249812</v>
      </c>
      <c r="E86" s="5"/>
      <c r="F86" s="5"/>
      <c r="G86" s="5"/>
      <c r="H86" s="5"/>
      <c r="I86" s="5"/>
      <c r="J86" s="5"/>
      <c r="K86" s="5"/>
      <c r="L86" s="5"/>
      <c r="M86" s="5"/>
      <c r="N86" s="5"/>
      <c r="O86" s="5"/>
      <c r="P86" s="5"/>
      <c r="Q86" s="5"/>
      <c r="R86" s="5"/>
      <c r="S86" s="5"/>
      <c r="T86" s="5"/>
      <c r="U86" s="5"/>
    </row>
    <row r="87" spans="1:21" ht="12.75">
      <c r="A87" s="169"/>
      <c r="B87" t="s">
        <v>234</v>
      </c>
      <c r="C87" s="33">
        <f>+C88-(C83+C84+C85+C86)</f>
        <v>4107.339</v>
      </c>
      <c r="D87" s="81">
        <f>+C87/$C$88</f>
        <v>0.23093941402231377</v>
      </c>
      <c r="E87" s="33"/>
      <c r="F87" s="63"/>
      <c r="G87"/>
      <c r="H87" s="63"/>
      <c r="I87" s="63"/>
      <c r="J87"/>
      <c r="K87" s="63"/>
      <c r="L87"/>
      <c r="M87" s="63"/>
      <c r="N87" s="63"/>
      <c r="O87"/>
      <c r="P87" s="63"/>
      <c r="Q87"/>
      <c r="R87" s="63"/>
      <c r="S87" s="63"/>
      <c r="T87"/>
      <c r="U87" s="63"/>
    </row>
    <row r="88" spans="1:21" s="54" customFormat="1" ht="12.75">
      <c r="A88" s="170"/>
      <c r="B88" s="51" t="s">
        <v>237</v>
      </c>
      <c r="C88" s="52">
        <v>17785.353</v>
      </c>
      <c r="D88" s="80">
        <f>SUM(D83:D87)</f>
        <v>1</v>
      </c>
      <c r="E88" s="33"/>
      <c r="F88"/>
      <c r="G88"/>
      <c r="H88"/>
      <c r="I88"/>
      <c r="J88"/>
      <c r="K88"/>
      <c r="L88"/>
      <c r="M88"/>
      <c r="N88"/>
      <c r="O88"/>
      <c r="P88"/>
      <c r="Q88"/>
      <c r="R88"/>
      <c r="S88"/>
      <c r="T88"/>
      <c r="U88"/>
    </row>
    <row r="89" spans="1:21" ht="12.75">
      <c r="A89" s="176" t="s">
        <v>218</v>
      </c>
      <c r="B89" t="s">
        <v>244</v>
      </c>
      <c r="C89" s="33">
        <v>82221.164</v>
      </c>
      <c r="D89" s="81">
        <f aca="true" t="shared" si="6" ref="D89:D94">+C89/$C$95</f>
        <v>0.26255672703346444</v>
      </c>
      <c r="E89"/>
      <c r="F89"/>
      <c r="G89"/>
      <c r="H89"/>
      <c r="I89"/>
      <c r="J89"/>
      <c r="K89"/>
      <c r="L89"/>
      <c r="M89"/>
      <c r="N89"/>
      <c r="O89"/>
      <c r="P89"/>
      <c r="Q89"/>
      <c r="R89"/>
      <c r="S89"/>
      <c r="T89"/>
      <c r="U89"/>
    </row>
    <row r="90" spans="1:21" ht="12.75">
      <c r="A90" s="177"/>
      <c r="B90" s="5" t="s">
        <v>248</v>
      </c>
      <c r="C90" s="33">
        <v>68201.889</v>
      </c>
      <c r="D90" s="81">
        <f t="shared" si="6"/>
        <v>0.2177889959492624</v>
      </c>
      <c r="E90"/>
      <c r="F90"/>
      <c r="G90"/>
      <c r="H90"/>
      <c r="I90"/>
      <c r="J90"/>
      <c r="K90"/>
      <c r="L90"/>
      <c r="M90"/>
      <c r="N90"/>
      <c r="O90"/>
      <c r="P90"/>
      <c r="Q90"/>
      <c r="R90"/>
      <c r="S90"/>
      <c r="T90"/>
      <c r="U90"/>
    </row>
    <row r="91" spans="1:21" ht="12.75">
      <c r="A91" s="177"/>
      <c r="B91" s="5" t="s">
        <v>250</v>
      </c>
      <c r="C91" s="33">
        <v>34981.647</v>
      </c>
      <c r="D91" s="81">
        <f t="shared" si="6"/>
        <v>0.11170684402570619</v>
      </c>
      <c r="E91"/>
      <c r="F91"/>
      <c r="G91"/>
      <c r="H91"/>
      <c r="I91"/>
      <c r="J91"/>
      <c r="K91"/>
      <c r="L91"/>
      <c r="M91"/>
      <c r="N91"/>
      <c r="O91"/>
      <c r="P91"/>
      <c r="Q91"/>
      <c r="R91"/>
      <c r="S91"/>
      <c r="T91"/>
      <c r="U91"/>
    </row>
    <row r="92" spans="1:21" ht="12.75">
      <c r="A92" s="177"/>
      <c r="B92" s="5" t="s">
        <v>238</v>
      </c>
      <c r="C92" s="33">
        <v>27343.71</v>
      </c>
      <c r="D92" s="81">
        <f t="shared" si="6"/>
        <v>0.08731663057643177</v>
      </c>
      <c r="E92"/>
      <c r="F92" s="63"/>
      <c r="G92"/>
      <c r="H92" s="63"/>
      <c r="I92" s="63"/>
      <c r="J92"/>
      <c r="K92" s="63"/>
      <c r="L92"/>
      <c r="M92" s="63"/>
      <c r="N92" s="63"/>
      <c r="O92"/>
      <c r="P92" s="63"/>
      <c r="Q92"/>
      <c r="R92" s="63"/>
      <c r="S92" s="63"/>
      <c r="T92"/>
      <c r="U92" s="63"/>
    </row>
    <row r="93" spans="1:21" ht="12.75">
      <c r="A93" s="177"/>
      <c r="B93" s="5" t="s">
        <v>243</v>
      </c>
      <c r="C93" s="33">
        <v>16342.952</v>
      </c>
      <c r="D93" s="81">
        <f t="shared" si="6"/>
        <v>0.05218792557090302</v>
      </c>
      <c r="E93" s="1"/>
      <c r="F93" s="1"/>
      <c r="G93" s="1"/>
      <c r="H93" s="1"/>
      <c r="I93" s="1"/>
      <c r="J93" s="1"/>
      <c r="K93" s="1"/>
      <c r="L93" s="1"/>
      <c r="M93" s="1"/>
      <c r="N93" s="1"/>
      <c r="O93" s="1"/>
      <c r="P93" s="1"/>
      <c r="Q93" s="1"/>
      <c r="R93" s="1"/>
      <c r="S93" s="1"/>
      <c r="T93" s="1"/>
      <c r="U93" s="1"/>
    </row>
    <row r="94" spans="1:21" ht="12.75">
      <c r="A94" s="177"/>
      <c r="B94" t="s">
        <v>234</v>
      </c>
      <c r="C94" s="33">
        <f>+C95-(C89+C90+C91+C92+C93)</f>
        <v>84064.44600000003</v>
      </c>
      <c r="D94" s="81">
        <f t="shared" si="6"/>
        <v>0.2684428768442322</v>
      </c>
      <c r="E94" s="33"/>
      <c r="F94" s="1"/>
      <c r="G94" s="1"/>
      <c r="H94" s="1"/>
      <c r="I94" s="1"/>
      <c r="J94" s="1"/>
      <c r="K94" s="1"/>
      <c r="L94" s="1"/>
      <c r="M94" s="1"/>
      <c r="N94" s="1"/>
      <c r="O94" s="1"/>
      <c r="P94" s="1"/>
      <c r="Q94" s="1"/>
      <c r="R94" s="1"/>
      <c r="S94" s="1"/>
      <c r="T94" s="1"/>
      <c r="U94" s="1"/>
    </row>
    <row r="95" spans="1:21" s="54" customFormat="1" ht="12.75">
      <c r="A95" s="178"/>
      <c r="B95" s="51" t="s">
        <v>237</v>
      </c>
      <c r="C95" s="52">
        <v>313155.808</v>
      </c>
      <c r="D95" s="80">
        <f>SUM(D89:D94)</f>
        <v>1</v>
      </c>
      <c r="E95" s="33"/>
      <c r="F95" s="63"/>
      <c r="G95"/>
      <c r="H95" s="63"/>
      <c r="I95" s="63"/>
      <c r="J95"/>
      <c r="K95" s="63"/>
      <c r="L95"/>
      <c r="M95" s="63"/>
      <c r="N95" s="63"/>
      <c r="O95"/>
      <c r="P95" s="63"/>
      <c r="Q95"/>
      <c r="R95" s="63"/>
      <c r="S95" s="63"/>
      <c r="T95"/>
      <c r="U95" s="63"/>
    </row>
    <row r="96" spans="1:21" ht="12.75">
      <c r="A96" s="173" t="s">
        <v>219</v>
      </c>
      <c r="B96" s="5" t="s">
        <v>249</v>
      </c>
      <c r="C96" s="33">
        <v>1206.54</v>
      </c>
      <c r="D96" s="81">
        <f>+C96/$C$101</f>
        <v>0.3975359846275806</v>
      </c>
      <c r="E96"/>
      <c r="F96"/>
      <c r="G96"/>
      <c r="H96"/>
      <c r="I96"/>
      <c r="J96"/>
      <c r="K96"/>
      <c r="L96"/>
      <c r="M96"/>
      <c r="N96"/>
      <c r="O96"/>
      <c r="P96"/>
      <c r="Q96"/>
      <c r="R96"/>
      <c r="S96"/>
      <c r="T96"/>
      <c r="U96"/>
    </row>
    <row r="97" spans="1:21" ht="12.75">
      <c r="A97" s="174"/>
      <c r="B97" s="5" t="s">
        <v>238</v>
      </c>
      <c r="C97" s="33">
        <v>766.987</v>
      </c>
      <c r="D97" s="81">
        <f>+C97/$C$101</f>
        <v>0.25271017309128097</v>
      </c>
      <c r="E97"/>
      <c r="F97"/>
      <c r="G97"/>
      <c r="H97"/>
      <c r="I97"/>
      <c r="J97"/>
      <c r="K97"/>
      <c r="L97"/>
      <c r="M97"/>
      <c r="N97"/>
      <c r="O97"/>
      <c r="P97"/>
      <c r="Q97"/>
      <c r="R97"/>
      <c r="S97"/>
      <c r="T97"/>
      <c r="U97"/>
    </row>
    <row r="98" spans="1:21" ht="12.75">
      <c r="A98" s="174"/>
      <c r="B98" s="5" t="s">
        <v>431</v>
      </c>
      <c r="C98" s="33">
        <v>435.6</v>
      </c>
      <c r="D98" s="81">
        <f>+C98/$C$101</f>
        <v>0.14352336010722738</v>
      </c>
      <c r="E98" s="5"/>
      <c r="F98" s="5"/>
      <c r="G98" s="5"/>
      <c r="H98" s="5"/>
      <c r="I98" s="5"/>
      <c r="J98" s="5"/>
      <c r="K98" s="5"/>
      <c r="L98" s="5"/>
      <c r="M98" s="5"/>
      <c r="N98" s="5"/>
      <c r="O98" s="5"/>
      <c r="P98" s="5"/>
      <c r="Q98" s="5"/>
      <c r="R98" s="5"/>
      <c r="S98" s="5"/>
      <c r="T98" s="5"/>
      <c r="U98" s="5"/>
    </row>
    <row r="99" spans="1:21" ht="12.75">
      <c r="A99" s="174"/>
      <c r="B99" t="s">
        <v>244</v>
      </c>
      <c r="C99" s="33">
        <v>303.216</v>
      </c>
      <c r="D99" s="81">
        <f>+C99/$C$101</f>
        <v>0.0999049108316645</v>
      </c>
      <c r="E99" s="5"/>
      <c r="F99" s="5"/>
      <c r="G99" s="5"/>
      <c r="H99" s="5"/>
      <c r="I99" s="5"/>
      <c r="J99" s="5"/>
      <c r="K99" s="5"/>
      <c r="L99" s="5"/>
      <c r="M99" s="5"/>
      <c r="N99" s="5"/>
      <c r="O99" s="5"/>
      <c r="P99" s="5"/>
      <c r="Q99" s="5"/>
      <c r="R99" s="5"/>
      <c r="S99" s="5"/>
      <c r="T99" s="5"/>
      <c r="U99" s="5"/>
    </row>
    <row r="100" spans="1:21" ht="12.75">
      <c r="A100" s="174"/>
      <c r="B100" t="s">
        <v>234</v>
      </c>
      <c r="C100" s="33">
        <f>+C101-(C96+C97+C98+C99)</f>
        <v>322.703</v>
      </c>
      <c r="D100" s="81">
        <f>+C100/$C$101</f>
        <v>0.10632557134224654</v>
      </c>
      <c r="E100" s="33"/>
      <c r="F100" s="63"/>
      <c r="G100"/>
      <c r="H100" s="63"/>
      <c r="I100" s="63"/>
      <c r="J100"/>
      <c r="K100" s="63"/>
      <c r="L100"/>
      <c r="M100" s="63"/>
      <c r="N100" s="63"/>
      <c r="O100"/>
      <c r="P100" s="63"/>
      <c r="Q100"/>
      <c r="R100" s="63"/>
      <c r="S100" s="63"/>
      <c r="T100"/>
      <c r="U100" s="63"/>
    </row>
    <row r="101" spans="1:21" s="54" customFormat="1" ht="12.75">
      <c r="A101" s="175"/>
      <c r="B101" s="51" t="s">
        <v>237</v>
      </c>
      <c r="C101" s="52">
        <v>3035.046</v>
      </c>
      <c r="D101" s="80">
        <f>SUM(D96:D100)</f>
        <v>1.0000000000000002</v>
      </c>
      <c r="E101" s="33"/>
      <c r="F101"/>
      <c r="G101"/>
      <c r="H101"/>
      <c r="I101"/>
      <c r="J101"/>
      <c r="K101"/>
      <c r="L101"/>
      <c r="M101"/>
      <c r="N101"/>
      <c r="O101"/>
      <c r="P101"/>
      <c r="Q101"/>
      <c r="R101"/>
      <c r="S101"/>
      <c r="T101"/>
      <c r="U101"/>
    </row>
    <row r="102" spans="1:21" ht="12.75">
      <c r="A102" s="171" t="s">
        <v>201</v>
      </c>
      <c r="B102" t="s">
        <v>249</v>
      </c>
      <c r="C102" s="33">
        <v>39789.502</v>
      </c>
      <c r="D102" s="81">
        <f aca="true" t="shared" si="7" ref="D102:D107">+C102/$C$108</f>
        <v>0.8468186186310686</v>
      </c>
      <c r="E102"/>
      <c r="F102"/>
      <c r="G102"/>
      <c r="H102"/>
      <c r="I102"/>
      <c r="J102"/>
      <c r="K102"/>
      <c r="L102"/>
      <c r="M102"/>
      <c r="N102"/>
      <c r="O102"/>
      <c r="P102"/>
      <c r="Q102"/>
      <c r="R102"/>
      <c r="S102"/>
      <c r="T102"/>
      <c r="U102"/>
    </row>
    <row r="103" spans="1:21" ht="12.75">
      <c r="A103" s="169"/>
      <c r="B103" t="s">
        <v>244</v>
      </c>
      <c r="C103" s="33">
        <v>1654.408</v>
      </c>
      <c r="D103" s="81">
        <f t="shared" si="7"/>
        <v>0.035209877650948955</v>
      </c>
      <c r="E103"/>
      <c r="F103"/>
      <c r="G103"/>
      <c r="H103"/>
      <c r="I103"/>
      <c r="J103"/>
      <c r="K103"/>
      <c r="L103"/>
      <c r="M103"/>
      <c r="N103"/>
      <c r="O103"/>
      <c r="P103"/>
      <c r="Q103"/>
      <c r="R103"/>
      <c r="S103"/>
      <c r="T103"/>
      <c r="U103"/>
    </row>
    <row r="104" spans="1:21" ht="12.75">
      <c r="A104" s="169"/>
      <c r="B104" s="5" t="s">
        <v>240</v>
      </c>
      <c r="C104" s="33">
        <v>976.249</v>
      </c>
      <c r="D104" s="81">
        <f t="shared" si="7"/>
        <v>0.020776983577727663</v>
      </c>
      <c r="E104"/>
      <c r="F104" s="63"/>
      <c r="G104"/>
      <c r="H104" s="63"/>
      <c r="I104" s="63"/>
      <c r="J104"/>
      <c r="K104" s="63"/>
      <c r="L104"/>
      <c r="M104" s="63"/>
      <c r="N104" s="63"/>
      <c r="O104"/>
      <c r="P104" s="63"/>
      <c r="Q104"/>
      <c r="R104" s="63"/>
      <c r="S104" s="63"/>
      <c r="T104"/>
      <c r="U104" s="63"/>
    </row>
    <row r="105" spans="1:21" ht="12.75">
      <c r="A105" s="169"/>
      <c r="B105" s="5" t="s">
        <v>242</v>
      </c>
      <c r="C105" s="33">
        <v>588.127</v>
      </c>
      <c r="D105" s="81">
        <f t="shared" si="7"/>
        <v>0.012516791331533487</v>
      </c>
      <c r="E105"/>
      <c r="F105" s="63"/>
      <c r="G105"/>
      <c r="H105" s="63"/>
      <c r="I105" s="63"/>
      <c r="J105"/>
      <c r="K105" s="63"/>
      <c r="L105"/>
      <c r="M105" s="63"/>
      <c r="N105" s="63"/>
      <c r="O105"/>
      <c r="P105" s="63"/>
      <c r="Q105"/>
      <c r="R105" s="63"/>
      <c r="S105" s="63"/>
      <c r="T105"/>
      <c r="U105" s="63"/>
    </row>
    <row r="106" spans="1:21" ht="12.75">
      <c r="A106" s="169"/>
      <c r="B106" s="5" t="s">
        <v>431</v>
      </c>
      <c r="C106" s="33">
        <v>488.907</v>
      </c>
      <c r="D106" s="81">
        <f t="shared" si="7"/>
        <v>0.010405145316447031</v>
      </c>
      <c r="E106"/>
      <c r="F106" s="63"/>
      <c r="G106"/>
      <c r="H106" s="63"/>
      <c r="I106" s="63"/>
      <c r="J106"/>
      <c r="K106" s="63"/>
      <c r="L106"/>
      <c r="M106" s="63"/>
      <c r="N106" s="63"/>
      <c r="O106"/>
      <c r="P106" s="63"/>
      <c r="Q106"/>
      <c r="R106" s="63"/>
      <c r="S106" s="63"/>
      <c r="T106"/>
      <c r="U106" s="63"/>
    </row>
    <row r="107" spans="1:21" ht="12.75">
      <c r="A107" s="169"/>
      <c r="B107" t="s">
        <v>234</v>
      </c>
      <c r="C107" s="33">
        <f>+C108-(C102+C103+C104+C105+C106)</f>
        <v>3489.8489999999947</v>
      </c>
      <c r="D107" s="81">
        <f t="shared" si="7"/>
        <v>0.0742725834922742</v>
      </c>
      <c r="E107" s="33"/>
      <c r="F107" s="1"/>
      <c r="G107" s="1"/>
      <c r="H107" s="1"/>
      <c r="I107" s="1"/>
      <c r="J107" s="1"/>
      <c r="K107" s="1"/>
      <c r="L107" s="1"/>
      <c r="M107" s="1"/>
      <c r="N107" s="1"/>
      <c r="O107" s="1"/>
      <c r="P107" s="1"/>
      <c r="Q107" s="1"/>
      <c r="R107" s="1"/>
      <c r="S107" s="1"/>
      <c r="T107" s="1"/>
      <c r="U107" s="1"/>
    </row>
    <row r="108" spans="1:21" s="54" customFormat="1" ht="12.75">
      <c r="A108" s="170"/>
      <c r="B108" s="51" t="s">
        <v>237</v>
      </c>
      <c r="C108" s="52">
        <v>46987.042</v>
      </c>
      <c r="D108" s="80">
        <f>SUM(D102:D107)</f>
        <v>0.9999999999999998</v>
      </c>
      <c r="E108"/>
      <c r="F108" s="63"/>
      <c r="G108"/>
      <c r="H108" s="63"/>
      <c r="I108" s="63"/>
      <c r="J108"/>
      <c r="K108" s="63"/>
      <c r="L108"/>
      <c r="M108" s="63"/>
      <c r="N108" s="63"/>
      <c r="O108"/>
      <c r="P108" s="63"/>
      <c r="Q108"/>
      <c r="R108" s="63"/>
      <c r="S108" s="63"/>
      <c r="T108"/>
      <c r="U108" s="63"/>
    </row>
    <row r="109" spans="1:21" s="54" customFormat="1" ht="12.75">
      <c r="A109" s="55" t="s">
        <v>50</v>
      </c>
      <c r="B109" s="56"/>
      <c r="C109" s="36">
        <f>+'Exportacion_regional '!D22</f>
        <v>14826.471000000774</v>
      </c>
      <c r="D109" s="53"/>
      <c r="E109"/>
      <c r="F109"/>
      <c r="G109"/>
      <c r="H109"/>
      <c r="I109"/>
      <c r="J109"/>
      <c r="K109"/>
      <c r="L109"/>
      <c r="M109"/>
      <c r="N109"/>
      <c r="O109"/>
      <c r="P109"/>
      <c r="Q109"/>
      <c r="R109"/>
      <c r="S109"/>
      <c r="T109"/>
      <c r="U109"/>
    </row>
    <row r="110" spans="1:21" s="54" customFormat="1" ht="12.75">
      <c r="A110" s="51" t="s">
        <v>220</v>
      </c>
      <c r="B110" s="51"/>
      <c r="C110" s="52">
        <f>+C109+C108+C101+C95+C88+C82+C75+C68+C55+C48+C41+C34+C28+C24+C18+C12</f>
        <v>10593878.000000002</v>
      </c>
      <c r="D110" s="53"/>
      <c r="E110"/>
      <c r="F110"/>
      <c r="G110"/>
      <c r="H110"/>
      <c r="I110"/>
      <c r="J110"/>
      <c r="K110"/>
      <c r="L110"/>
      <c r="M110"/>
      <c r="N110"/>
      <c r="O110"/>
      <c r="P110"/>
      <c r="Q110"/>
      <c r="R110"/>
      <c r="S110"/>
      <c r="T110"/>
      <c r="U110"/>
    </row>
    <row r="111" spans="1:21" s="40" customFormat="1" ht="12.75">
      <c r="A111" s="41" t="s">
        <v>52</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s="5"/>
      <c r="C115"/>
      <c r="D115"/>
      <c r="E115"/>
      <c r="F115"/>
      <c r="G115"/>
      <c r="H115"/>
      <c r="I115"/>
      <c r="J115"/>
      <c r="K115"/>
      <c r="L115"/>
      <c r="M115"/>
      <c r="N115"/>
      <c r="O115"/>
      <c r="P115"/>
      <c r="Q115"/>
      <c r="R115"/>
      <c r="S115"/>
      <c r="T115"/>
      <c r="U115"/>
    </row>
    <row r="116" spans="1:21" ht="12.75">
      <c r="A116"/>
      <c r="B116" s="5"/>
      <c r="C116"/>
      <c r="D116"/>
      <c r="E116"/>
      <c r="F116"/>
      <c r="G116"/>
      <c r="H116"/>
      <c r="I116"/>
      <c r="J116"/>
      <c r="K116"/>
      <c r="L116"/>
      <c r="M116"/>
      <c r="N116"/>
      <c r="O116"/>
      <c r="P116"/>
      <c r="Q116"/>
      <c r="R116"/>
      <c r="S116"/>
      <c r="T116"/>
      <c r="U116"/>
    </row>
    <row r="117" spans="1:21" ht="12.75">
      <c r="A117" s="63"/>
      <c r="B117" s="5"/>
      <c r="C117"/>
      <c r="D117" s="63"/>
      <c r="E117"/>
      <c r="F117"/>
      <c r="G117"/>
      <c r="H117"/>
      <c r="I117"/>
      <c r="J117"/>
      <c r="K117"/>
      <c r="L117"/>
      <c r="M117"/>
      <c r="N117"/>
      <c r="O117"/>
      <c r="P117"/>
      <c r="Q117"/>
      <c r="R117"/>
      <c r="S117"/>
      <c r="T117"/>
      <c r="U117"/>
    </row>
    <row r="118" spans="1:21" ht="12.75">
      <c r="A118" s="1"/>
      <c r="B118" s="5"/>
      <c r="C118" s="1"/>
      <c r="D118" s="1"/>
      <c r="E118"/>
      <c r="F118" s="63"/>
      <c r="G118"/>
      <c r="H118" s="63"/>
      <c r="I118" s="63"/>
      <c r="J118"/>
      <c r="K118" s="63"/>
      <c r="L118"/>
      <c r="M118" s="63"/>
      <c r="N118" s="63"/>
      <c r="O118"/>
      <c r="P118" s="63"/>
      <c r="Q118"/>
      <c r="R118" s="63"/>
      <c r="S118" s="63"/>
      <c r="T118"/>
      <c r="U118" s="63"/>
    </row>
    <row r="119" spans="1:21" ht="12.75">
      <c r="A119" s="63"/>
      <c r="B119" s="5"/>
      <c r="C119"/>
      <c r="D119" s="63"/>
      <c r="E119" s="1"/>
      <c r="F119" s="1"/>
      <c r="G119" s="1"/>
      <c r="H119" s="1"/>
      <c r="I119" s="1"/>
      <c r="J119" s="1"/>
      <c r="K119" s="1"/>
      <c r="L119" s="1"/>
      <c r="M119" s="1"/>
      <c r="N119" s="1"/>
      <c r="O119" s="1"/>
      <c r="P119" s="1"/>
      <c r="Q119" s="1"/>
      <c r="R119" s="1"/>
      <c r="S119" s="1"/>
      <c r="T119" s="1"/>
      <c r="U119" s="1"/>
    </row>
    <row r="120" spans="1:21" ht="12.75">
      <c r="A120"/>
      <c r="B120" s="5"/>
      <c r="C120"/>
      <c r="D120"/>
      <c r="E120"/>
      <c r="F120" s="63"/>
      <c r="G120"/>
      <c r="H120" s="63"/>
      <c r="I120" s="63"/>
      <c r="J120"/>
      <c r="K120" s="63"/>
      <c r="L120"/>
      <c r="M120" s="63"/>
      <c r="N120" s="63"/>
      <c r="O120"/>
      <c r="P120" s="63"/>
      <c r="Q120"/>
      <c r="R120" s="63"/>
      <c r="S120" s="63"/>
      <c r="T120"/>
      <c r="U120" s="63"/>
    </row>
    <row r="121" spans="1:21" ht="12.75">
      <c r="A121"/>
      <c r="B121" s="5"/>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29"/>
  <sheetViews>
    <sheetView view="pageBreakPreview" zoomScale="75" zoomScaleNormal="75" zoomScaleSheetLayoutView="75" zoomScalePageLayoutView="0" workbookViewId="0" topLeftCell="B321">
      <selection activeCell="Q349" sqref="Q349"/>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8" customFormat="1" ht="15.75" customHeight="1">
      <c r="B1" s="182" t="s">
        <v>55</v>
      </c>
      <c r="C1" s="182"/>
      <c r="D1" s="182"/>
      <c r="E1" s="182"/>
      <c r="F1" s="182"/>
      <c r="G1" s="182"/>
      <c r="H1" s="182"/>
      <c r="I1" s="182"/>
      <c r="J1" s="182"/>
      <c r="K1" s="182"/>
      <c r="L1" s="182"/>
      <c r="M1" s="182"/>
      <c r="N1" s="72"/>
      <c r="O1" s="72"/>
      <c r="P1" s="72"/>
      <c r="Q1" s="72"/>
      <c r="R1" s="72"/>
      <c r="S1" s="72"/>
      <c r="T1" s="72"/>
      <c r="U1" s="72"/>
      <c r="V1" s="72"/>
      <c r="W1" s="72"/>
      <c r="X1" s="72"/>
      <c r="Y1" s="72"/>
      <c r="Z1" s="72"/>
    </row>
    <row r="2" spans="2:26" s="98" customFormat="1" ht="15.75" customHeight="1">
      <c r="B2" s="179" t="s">
        <v>262</v>
      </c>
      <c r="C2" s="179"/>
      <c r="D2" s="179"/>
      <c r="E2" s="179"/>
      <c r="F2" s="179"/>
      <c r="G2" s="179"/>
      <c r="H2" s="179"/>
      <c r="I2" s="179"/>
      <c r="J2" s="179"/>
      <c r="K2" s="179"/>
      <c r="L2" s="179"/>
      <c r="M2" s="179"/>
      <c r="N2" s="72"/>
      <c r="O2" s="72"/>
      <c r="P2" s="72"/>
      <c r="Q2" s="72"/>
      <c r="R2" s="72"/>
      <c r="S2" s="72"/>
      <c r="T2" s="72"/>
      <c r="U2" s="72"/>
      <c r="V2" s="72"/>
      <c r="W2" s="72"/>
      <c r="X2" s="72"/>
      <c r="Y2" s="72"/>
      <c r="Z2" s="72"/>
    </row>
    <row r="3" spans="2:26" s="99" customFormat="1" ht="15.75" customHeight="1">
      <c r="B3" s="179" t="s">
        <v>265</v>
      </c>
      <c r="C3" s="179"/>
      <c r="D3" s="179"/>
      <c r="E3" s="179"/>
      <c r="F3" s="179"/>
      <c r="G3" s="179"/>
      <c r="H3" s="179"/>
      <c r="I3" s="179"/>
      <c r="J3" s="179"/>
      <c r="K3" s="179"/>
      <c r="L3" s="179"/>
      <c r="M3" s="179"/>
      <c r="N3" s="72"/>
      <c r="O3" s="72"/>
      <c r="P3" s="72"/>
      <c r="Q3" s="72"/>
      <c r="R3" s="72"/>
      <c r="S3" s="72"/>
      <c r="T3" s="72"/>
      <c r="U3" s="72"/>
      <c r="V3" s="72"/>
      <c r="W3" s="72"/>
      <c r="X3" s="72"/>
      <c r="Y3" s="72"/>
      <c r="Z3" s="72"/>
    </row>
    <row r="4" spans="2:26"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row>
    <row r="5" spans="2:13" s="72" customFormat="1" ht="30" customHeight="1">
      <c r="B5" s="102" t="s">
        <v>324</v>
      </c>
      <c r="C5" s="103" t="s">
        <v>273</v>
      </c>
      <c r="D5" s="102" t="s">
        <v>61</v>
      </c>
      <c r="E5" s="104" t="s">
        <v>176</v>
      </c>
      <c r="F5" s="180" t="s">
        <v>259</v>
      </c>
      <c r="G5" s="180"/>
      <c r="H5" s="180"/>
      <c r="I5" s="180" t="s">
        <v>260</v>
      </c>
      <c r="J5" s="180"/>
      <c r="K5" s="180"/>
      <c r="L5" s="180"/>
      <c r="M5" s="180"/>
    </row>
    <row r="6" spans="2:13" s="72" customFormat="1" ht="15.75" customHeight="1">
      <c r="B6" s="105"/>
      <c r="C6" s="105"/>
      <c r="D6" s="105"/>
      <c r="E6" s="106">
        <v>2008</v>
      </c>
      <c r="F6" s="183" t="s">
        <v>440</v>
      </c>
      <c r="G6" s="183"/>
      <c r="H6" s="105" t="s">
        <v>177</v>
      </c>
      <c r="I6" s="181" t="str">
        <f>+F6</f>
        <v>Enero-diciembre</v>
      </c>
      <c r="J6" s="181"/>
      <c r="K6" s="105" t="s">
        <v>177</v>
      </c>
      <c r="L6" s="107"/>
      <c r="M6" s="108" t="s">
        <v>261</v>
      </c>
    </row>
    <row r="7" spans="2:13" s="72" customFormat="1" ht="18.75" customHeight="1">
      <c r="B7" s="109"/>
      <c r="C7" s="109"/>
      <c r="D7" s="109"/>
      <c r="E7" s="110"/>
      <c r="F7" s="111">
        <v>2008</v>
      </c>
      <c r="G7" s="111">
        <v>2009</v>
      </c>
      <c r="H7" s="112" t="s">
        <v>266</v>
      </c>
      <c r="I7" s="111">
        <v>2008</v>
      </c>
      <c r="J7" s="111">
        <v>2009</v>
      </c>
      <c r="K7" s="112" t="s">
        <v>266</v>
      </c>
      <c r="L7" s="109"/>
      <c r="M7" s="112" t="str">
        <f>+'Exportacion_regional '!D6</f>
        <v>ene-dic</v>
      </c>
    </row>
    <row r="8" spans="1:26" s="71" customFormat="1" ht="12.75">
      <c r="A8" s="71">
        <v>1</v>
      </c>
      <c r="B8" s="68" t="s">
        <v>96</v>
      </c>
      <c r="C8" s="92" t="s">
        <v>305</v>
      </c>
      <c r="D8" s="68" t="s">
        <v>63</v>
      </c>
      <c r="E8" s="91">
        <v>32.97</v>
      </c>
      <c r="F8" s="69">
        <v>572.305</v>
      </c>
      <c r="G8" s="69">
        <v>0</v>
      </c>
      <c r="H8" s="70">
        <f>+(G8-F8)/F8</f>
        <v>-1</v>
      </c>
      <c r="I8" s="69">
        <v>2614.884</v>
      </c>
      <c r="J8" s="69">
        <v>0</v>
      </c>
      <c r="K8" s="70">
        <f>+(J8-I8)/I8</f>
        <v>-1</v>
      </c>
      <c r="L8" s="68">
        <v>1</v>
      </c>
      <c r="M8" s="113">
        <v>0</v>
      </c>
      <c r="N8" s="72"/>
      <c r="O8" s="72"/>
      <c r="P8" s="72"/>
      <c r="Q8" s="72"/>
      <c r="R8" s="72"/>
      <c r="S8" s="72"/>
      <c r="T8" s="72"/>
      <c r="U8" s="72"/>
      <c r="V8" s="72"/>
      <c r="W8" s="72"/>
      <c r="X8" s="72"/>
      <c r="Y8" s="72"/>
      <c r="Z8" s="72"/>
    </row>
    <row r="9" spans="1:26" s="71" customFormat="1" ht="12.75">
      <c r="A9" s="71">
        <v>2</v>
      </c>
      <c r="B9" s="68" t="s">
        <v>78</v>
      </c>
      <c r="C9" s="92" t="s">
        <v>306</v>
      </c>
      <c r="D9" s="68" t="s">
        <v>63</v>
      </c>
      <c r="E9" s="91">
        <v>27.92</v>
      </c>
      <c r="F9" s="69">
        <v>2070.632</v>
      </c>
      <c r="G9" s="69">
        <v>194.591</v>
      </c>
      <c r="H9" s="70">
        <f>+(G9-F9)/F9</f>
        <v>-0.9060233783695028</v>
      </c>
      <c r="I9" s="69">
        <v>2421.488</v>
      </c>
      <c r="J9" s="69">
        <v>126.259</v>
      </c>
      <c r="K9" s="70">
        <f>+(J9-I9)/I9</f>
        <v>-0.9478589198046821</v>
      </c>
      <c r="L9" s="68">
        <v>2</v>
      </c>
      <c r="M9" s="113">
        <v>0.0001138860896230244</v>
      </c>
      <c r="N9" s="72"/>
      <c r="O9" s="72"/>
      <c r="P9" s="72"/>
      <c r="Q9" s="72"/>
      <c r="R9" s="72"/>
      <c r="S9" s="72"/>
      <c r="T9" s="72"/>
      <c r="U9" s="72"/>
      <c r="V9" s="72"/>
      <c r="W9" s="72"/>
      <c r="X9" s="72"/>
      <c r="Y9" s="72"/>
      <c r="Z9" s="72"/>
    </row>
    <row r="10" spans="1:26" s="71" customFormat="1" ht="12.75">
      <c r="A10" s="71">
        <v>3</v>
      </c>
      <c r="B10" s="68" t="s">
        <v>73</v>
      </c>
      <c r="C10" s="92" t="s">
        <v>307</v>
      </c>
      <c r="D10" s="68" t="s">
        <v>63</v>
      </c>
      <c r="E10" s="91">
        <v>8.57</v>
      </c>
      <c r="F10" s="69">
        <v>335.484</v>
      </c>
      <c r="G10" s="69">
        <v>203.752</v>
      </c>
      <c r="H10" s="70">
        <f aca="true" t="shared" si="0" ref="H10:H27">+(G10-F10)/F10</f>
        <v>-0.3926625412836379</v>
      </c>
      <c r="I10" s="69">
        <v>730.229</v>
      </c>
      <c r="J10" s="69">
        <v>548.333</v>
      </c>
      <c r="K10" s="70">
        <f aca="true" t="shared" si="1" ref="K10:K27">+(J10-I10)/I10</f>
        <v>-0.24909446214817552</v>
      </c>
      <c r="L10" s="68">
        <v>3</v>
      </c>
      <c r="M10" s="113">
        <v>0.784377199356858</v>
      </c>
      <c r="N10" s="72"/>
      <c r="O10" s="72"/>
      <c r="P10" s="72"/>
      <c r="Q10" s="72"/>
      <c r="R10" s="72"/>
      <c r="S10" s="72"/>
      <c r="T10" s="72"/>
      <c r="U10" s="72"/>
      <c r="V10" s="72"/>
      <c r="W10" s="72"/>
      <c r="X10" s="72"/>
      <c r="Y10" s="72"/>
      <c r="Z10" s="72"/>
    </row>
    <row r="11" spans="1:26" s="71" customFormat="1" ht="12.75">
      <c r="A11" s="71">
        <v>4</v>
      </c>
      <c r="B11" s="68" t="s">
        <v>65</v>
      </c>
      <c r="C11" s="93">
        <v>12099140</v>
      </c>
      <c r="D11" s="68" t="s">
        <v>63</v>
      </c>
      <c r="E11" s="91">
        <v>5.88</v>
      </c>
      <c r="F11" s="69">
        <v>0.598</v>
      </c>
      <c r="G11" s="69">
        <v>0.734</v>
      </c>
      <c r="H11" s="70">
        <f t="shared" si="0"/>
        <v>0.2274247491638796</v>
      </c>
      <c r="I11" s="69">
        <v>500.801</v>
      </c>
      <c r="J11" s="69">
        <v>824.204</v>
      </c>
      <c r="K11" s="70">
        <f t="shared" si="1"/>
        <v>0.6457714740984941</v>
      </c>
      <c r="L11" s="68">
        <v>4</v>
      </c>
      <c r="M11" s="113">
        <v>0.06604118812344498</v>
      </c>
      <c r="N11" s="72"/>
      <c r="O11" s="72"/>
      <c r="P11" s="72"/>
      <c r="Q11" s="72"/>
      <c r="R11" s="72"/>
      <c r="S11" s="72"/>
      <c r="T11" s="72"/>
      <c r="U11" s="72"/>
      <c r="V11" s="72"/>
      <c r="W11" s="72"/>
      <c r="X11" s="72"/>
      <c r="Y11" s="72"/>
      <c r="Z11" s="72"/>
    </row>
    <row r="12" spans="1:26" s="71" customFormat="1" ht="12.75">
      <c r="A12" s="71">
        <v>5</v>
      </c>
      <c r="B12" s="68" t="s">
        <v>69</v>
      </c>
      <c r="C12" s="93">
        <v>16010000</v>
      </c>
      <c r="D12" s="68" t="s">
        <v>63</v>
      </c>
      <c r="E12" s="91">
        <v>5.46</v>
      </c>
      <c r="F12" s="69">
        <v>345.318</v>
      </c>
      <c r="G12" s="69">
        <v>207.142</v>
      </c>
      <c r="H12" s="70">
        <f t="shared" si="0"/>
        <v>-0.4001413190160953</v>
      </c>
      <c r="I12" s="69">
        <v>464.988</v>
      </c>
      <c r="J12" s="69">
        <v>326.279</v>
      </c>
      <c r="K12" s="70">
        <f t="shared" si="1"/>
        <v>-0.2983066229666142</v>
      </c>
      <c r="L12" s="68">
        <v>5</v>
      </c>
      <c r="M12" s="113">
        <v>0.04625265583597807</v>
      </c>
      <c r="N12" s="72"/>
      <c r="O12" s="72"/>
      <c r="P12" s="72"/>
      <c r="Q12" s="72"/>
      <c r="R12" s="72"/>
      <c r="S12" s="72"/>
      <c r="T12" s="72"/>
      <c r="U12" s="72"/>
      <c r="V12" s="72"/>
      <c r="W12" s="72"/>
      <c r="X12" s="72"/>
      <c r="Y12" s="72"/>
      <c r="Z12" s="72"/>
    </row>
    <row r="13" spans="1:26" s="71" customFormat="1" ht="12.75">
      <c r="A13" s="71">
        <v>0</v>
      </c>
      <c r="B13" s="68" t="s">
        <v>102</v>
      </c>
      <c r="C13" s="92" t="s">
        <v>316</v>
      </c>
      <c r="D13" s="68" t="s">
        <v>63</v>
      </c>
      <c r="E13" s="91">
        <v>2.78</v>
      </c>
      <c r="F13" s="69">
        <v>339.321</v>
      </c>
      <c r="G13" s="69">
        <v>47.058</v>
      </c>
      <c r="H13" s="70">
        <f t="shared" si="0"/>
        <v>-0.8613171598574801</v>
      </c>
      <c r="I13" s="69">
        <v>256.068</v>
      </c>
      <c r="J13" s="69">
        <v>42.045</v>
      </c>
      <c r="K13" s="70">
        <f t="shared" si="1"/>
        <v>-0.8358053329584328</v>
      </c>
      <c r="L13" s="68">
        <v>6</v>
      </c>
      <c r="M13" s="113">
        <v>0.0014947164466553317</v>
      </c>
      <c r="N13" s="72"/>
      <c r="O13" s="72"/>
      <c r="P13" s="72"/>
      <c r="Q13" s="72"/>
      <c r="R13" s="72"/>
      <c r="S13" s="72"/>
      <c r="T13" s="72"/>
      <c r="U13" s="72"/>
      <c r="V13" s="72"/>
      <c r="W13" s="72"/>
      <c r="X13" s="72"/>
      <c r="Y13" s="72"/>
      <c r="Z13" s="72"/>
    </row>
    <row r="14" spans="1:26" s="71" customFormat="1" ht="12.75">
      <c r="A14" s="71">
        <v>7</v>
      </c>
      <c r="B14" s="68" t="s">
        <v>89</v>
      </c>
      <c r="C14" s="92" t="s">
        <v>315</v>
      </c>
      <c r="D14" s="68" t="s">
        <v>63</v>
      </c>
      <c r="E14" s="91">
        <v>2.34</v>
      </c>
      <c r="F14" s="69">
        <v>159.656</v>
      </c>
      <c r="G14" s="69">
        <v>145.713</v>
      </c>
      <c r="H14" s="70">
        <f t="shared" si="0"/>
        <v>-0.08733151275241777</v>
      </c>
      <c r="I14" s="69">
        <v>199.321</v>
      </c>
      <c r="J14" s="69">
        <v>99.418</v>
      </c>
      <c r="K14" s="70">
        <f t="shared" si="1"/>
        <v>-0.5012166304604131</v>
      </c>
      <c r="L14" s="68">
        <v>7</v>
      </c>
      <c r="M14" s="113">
        <v>0.0006962395375509454</v>
      </c>
      <c r="N14" s="72"/>
      <c r="O14" s="72"/>
      <c r="P14" s="72"/>
      <c r="Q14" s="72"/>
      <c r="R14" s="72"/>
      <c r="S14" s="72"/>
      <c r="T14" s="72"/>
      <c r="U14" s="72"/>
      <c r="V14" s="72"/>
      <c r="W14" s="72"/>
      <c r="X14" s="72"/>
      <c r="Y14" s="72"/>
      <c r="Z14" s="72"/>
    </row>
    <row r="15" spans="1:26" s="71" customFormat="1" ht="12.75">
      <c r="A15" s="71">
        <v>8</v>
      </c>
      <c r="B15" s="68" t="s">
        <v>62</v>
      </c>
      <c r="C15" s="92" t="s">
        <v>314</v>
      </c>
      <c r="D15" s="68" t="s">
        <v>63</v>
      </c>
      <c r="E15" s="91">
        <v>1.76</v>
      </c>
      <c r="F15" s="69">
        <v>215.695</v>
      </c>
      <c r="G15" s="69">
        <v>197.525</v>
      </c>
      <c r="H15" s="70">
        <f t="shared" si="0"/>
        <v>-0.08423931940935112</v>
      </c>
      <c r="I15" s="69">
        <v>149.748</v>
      </c>
      <c r="J15" s="69">
        <v>182.308</v>
      </c>
      <c r="K15" s="70">
        <f t="shared" si="1"/>
        <v>0.217431952346609</v>
      </c>
      <c r="L15" s="68">
        <v>8</v>
      </c>
      <c r="M15" s="113">
        <v>0.12135445061063971</v>
      </c>
      <c r="N15" s="72"/>
      <c r="O15" s="72"/>
      <c r="P15" s="72"/>
      <c r="Q15" s="72"/>
      <c r="R15" s="72"/>
      <c r="S15" s="72"/>
      <c r="T15" s="72"/>
      <c r="U15" s="72"/>
      <c r="V15" s="72"/>
      <c r="W15" s="72"/>
      <c r="X15" s="72"/>
      <c r="Y15" s="72"/>
      <c r="Z15" s="72"/>
    </row>
    <row r="16" spans="1:26" s="71" customFormat="1" ht="12.75">
      <c r="A16" s="71">
        <v>9</v>
      </c>
      <c r="B16" s="68" t="s">
        <v>67</v>
      </c>
      <c r="C16" s="92" t="s">
        <v>308</v>
      </c>
      <c r="D16" s="68" t="s">
        <v>63</v>
      </c>
      <c r="E16" s="91">
        <v>1.72</v>
      </c>
      <c r="F16" s="69">
        <v>128.121</v>
      </c>
      <c r="G16" s="69">
        <v>1651.388</v>
      </c>
      <c r="H16" s="70">
        <f t="shared" si="0"/>
        <v>11.889284348389412</v>
      </c>
      <c r="I16" s="69">
        <v>184.336</v>
      </c>
      <c r="J16" s="69">
        <v>1675.05</v>
      </c>
      <c r="K16" s="70">
        <f t="shared" si="1"/>
        <v>8.086939067789254</v>
      </c>
      <c r="L16" s="68">
        <v>9</v>
      </c>
      <c r="M16" s="113">
        <v>0.007976267412844606</v>
      </c>
      <c r="N16" s="72"/>
      <c r="O16" s="72"/>
      <c r="P16" s="72"/>
      <c r="Q16" s="72"/>
      <c r="R16" s="72"/>
      <c r="S16" s="72"/>
      <c r="T16" s="72"/>
      <c r="U16" s="72"/>
      <c r="V16" s="72"/>
      <c r="W16" s="72"/>
      <c r="X16" s="72"/>
      <c r="Y16" s="72"/>
      <c r="Z16" s="72"/>
    </row>
    <row r="17" spans="1:13" s="72" customFormat="1" ht="12.75">
      <c r="A17" s="71">
        <v>10</v>
      </c>
      <c r="B17" s="68" t="s">
        <v>79</v>
      </c>
      <c r="C17" s="93">
        <v>20057000</v>
      </c>
      <c r="D17" s="68" t="s">
        <v>63</v>
      </c>
      <c r="E17" s="91">
        <v>1.46</v>
      </c>
      <c r="F17" s="69">
        <v>67.388</v>
      </c>
      <c r="G17" s="69">
        <v>200.25</v>
      </c>
      <c r="H17" s="70">
        <f t="shared" si="0"/>
        <v>1.971597317029738</v>
      </c>
      <c r="I17" s="69">
        <v>124.008</v>
      </c>
      <c r="J17" s="69">
        <v>353.018</v>
      </c>
      <c r="K17" s="70">
        <f t="shared" si="1"/>
        <v>1.8467356944713245</v>
      </c>
      <c r="L17" s="68">
        <v>10</v>
      </c>
      <c r="M17" s="113">
        <v>0.060359391929796544</v>
      </c>
    </row>
    <row r="18" spans="1:13" s="72" customFormat="1" ht="12.75">
      <c r="A18" s="71">
        <v>11</v>
      </c>
      <c r="B18" s="68" t="s">
        <v>68</v>
      </c>
      <c r="C18" s="92" t="s">
        <v>313</v>
      </c>
      <c r="D18" s="68" t="s">
        <v>63</v>
      </c>
      <c r="E18" s="91">
        <v>1.43</v>
      </c>
      <c r="F18" s="69">
        <v>433.102</v>
      </c>
      <c r="G18" s="69">
        <v>171.669</v>
      </c>
      <c r="H18" s="70">
        <f t="shared" si="0"/>
        <v>-0.603629168186709</v>
      </c>
      <c r="I18" s="69">
        <v>121.96</v>
      </c>
      <c r="J18" s="69">
        <v>120.479</v>
      </c>
      <c r="K18" s="70">
        <f t="shared" si="1"/>
        <v>-0.012143325680550956</v>
      </c>
      <c r="L18" s="68">
        <v>12</v>
      </c>
      <c r="M18" s="113">
        <v>0.0007360332574451576</v>
      </c>
    </row>
    <row r="19" spans="1:13" s="72" customFormat="1" ht="12.75">
      <c r="A19" s="71">
        <v>12</v>
      </c>
      <c r="B19" s="68" t="s">
        <v>70</v>
      </c>
      <c r="C19" s="92" t="s">
        <v>309</v>
      </c>
      <c r="D19" s="68" t="s">
        <v>61</v>
      </c>
      <c r="E19" s="91">
        <v>1.03</v>
      </c>
      <c r="F19" s="69">
        <v>3.76</v>
      </c>
      <c r="G19" s="69">
        <v>0.138</v>
      </c>
      <c r="H19" s="70">
        <f t="shared" si="0"/>
        <v>-0.9632978723404255</v>
      </c>
      <c r="I19" s="69">
        <v>87.42</v>
      </c>
      <c r="J19" s="69">
        <v>128.34</v>
      </c>
      <c r="K19" s="70">
        <f t="shared" si="1"/>
        <v>0.46808510638297873</v>
      </c>
      <c r="L19" s="68">
        <v>13</v>
      </c>
      <c r="M19" s="113">
        <v>0.19863060341358624</v>
      </c>
    </row>
    <row r="20" spans="1:13" s="72" customFormat="1" ht="12.75">
      <c r="A20" s="71">
        <v>13</v>
      </c>
      <c r="B20" s="68" t="s">
        <v>71</v>
      </c>
      <c r="C20" s="92" t="s">
        <v>312</v>
      </c>
      <c r="D20" s="68" t="s">
        <v>63</v>
      </c>
      <c r="E20" s="91">
        <v>0.85</v>
      </c>
      <c r="F20" s="69">
        <v>165.806</v>
      </c>
      <c r="G20" s="69">
        <v>2573.776</v>
      </c>
      <c r="H20" s="70">
        <f t="shared" si="0"/>
        <v>14.52281582089912</v>
      </c>
      <c r="I20" s="69">
        <v>72.297</v>
      </c>
      <c r="J20" s="69">
        <v>1091.821</v>
      </c>
      <c r="K20" s="70">
        <f t="shared" si="1"/>
        <v>14.101885278780586</v>
      </c>
      <c r="L20" s="68">
        <v>16</v>
      </c>
      <c r="M20" s="113">
        <v>0.0022908177047235322</v>
      </c>
    </row>
    <row r="21" spans="1:13" s="72" customFormat="1" ht="12.75">
      <c r="A21" s="71">
        <v>14</v>
      </c>
      <c r="B21" s="68" t="s">
        <v>112</v>
      </c>
      <c r="C21" s="92" t="s">
        <v>311</v>
      </c>
      <c r="D21" s="68" t="s">
        <v>63</v>
      </c>
      <c r="E21" s="91">
        <v>0.66</v>
      </c>
      <c r="F21" s="69">
        <v>196.512</v>
      </c>
      <c r="G21" s="69">
        <v>0</v>
      </c>
      <c r="H21" s="70">
        <f t="shared" si="0"/>
        <v>-1</v>
      </c>
      <c r="I21" s="69">
        <v>56.455</v>
      </c>
      <c r="J21" s="69">
        <v>0</v>
      </c>
      <c r="K21" s="70">
        <f t="shared" si="1"/>
        <v>-1</v>
      </c>
      <c r="L21" s="68">
        <v>18</v>
      </c>
      <c r="M21" s="113">
        <v>0</v>
      </c>
    </row>
    <row r="22" spans="1:13" s="72" customFormat="1" ht="12.75">
      <c r="A22" s="71">
        <v>15</v>
      </c>
      <c r="B22" s="68" t="s">
        <v>274</v>
      </c>
      <c r="C22" s="92" t="s">
        <v>354</v>
      </c>
      <c r="D22" s="68" t="s">
        <v>63</v>
      </c>
      <c r="E22" s="91">
        <v>0.6</v>
      </c>
      <c r="F22" s="69">
        <v>23.872</v>
      </c>
      <c r="G22" s="69">
        <v>0</v>
      </c>
      <c r="H22" s="70">
        <f t="shared" si="0"/>
        <v>-1</v>
      </c>
      <c r="I22" s="69">
        <v>50.936</v>
      </c>
      <c r="J22" s="69">
        <v>0</v>
      </c>
      <c r="K22" s="70">
        <f t="shared" si="1"/>
        <v>-1</v>
      </c>
      <c r="L22" s="68">
        <v>19</v>
      </c>
      <c r="M22" s="113">
        <v>0</v>
      </c>
    </row>
    <row r="23" spans="1:13" s="72" customFormat="1" ht="12.75">
      <c r="A23" s="71">
        <v>16</v>
      </c>
      <c r="B23" s="68" t="s">
        <v>111</v>
      </c>
      <c r="C23" s="92" t="s">
        <v>317</v>
      </c>
      <c r="D23" s="68" t="s">
        <v>63</v>
      </c>
      <c r="E23" s="91">
        <v>0.51</v>
      </c>
      <c r="F23" s="69">
        <v>24</v>
      </c>
      <c r="G23" s="69">
        <v>11.5</v>
      </c>
      <c r="H23" s="70">
        <f t="shared" si="0"/>
        <v>-0.5208333333333334</v>
      </c>
      <c r="I23" s="69">
        <v>43.2</v>
      </c>
      <c r="J23" s="69">
        <v>9.2</v>
      </c>
      <c r="K23" s="70">
        <f t="shared" si="1"/>
        <v>-0.787037037037037</v>
      </c>
      <c r="L23" s="68">
        <v>20</v>
      </c>
      <c r="M23" s="113">
        <v>7.759669801084069E-05</v>
      </c>
    </row>
    <row r="24" spans="1:13" s="72" customFormat="1" ht="12.75">
      <c r="A24" s="71">
        <v>17</v>
      </c>
      <c r="B24" s="68" t="s">
        <v>72</v>
      </c>
      <c r="C24" s="93">
        <v>12099190</v>
      </c>
      <c r="D24" s="68" t="s">
        <v>63</v>
      </c>
      <c r="E24" s="91">
        <v>0.5</v>
      </c>
      <c r="F24" s="69">
        <v>0.412</v>
      </c>
      <c r="G24" s="69">
        <v>0.672</v>
      </c>
      <c r="H24" s="70">
        <f t="shared" si="0"/>
        <v>0.6310679611650487</v>
      </c>
      <c r="I24" s="69">
        <v>42.23</v>
      </c>
      <c r="J24" s="69">
        <v>291.996</v>
      </c>
      <c r="K24" s="70">
        <f t="shared" si="1"/>
        <v>5.914421027705423</v>
      </c>
      <c r="L24" s="68"/>
      <c r="M24" s="113">
        <v>0.012814181596380137</v>
      </c>
    </row>
    <row r="25" spans="1:13" s="72" customFormat="1" ht="12.75">
      <c r="A25" s="71">
        <v>18</v>
      </c>
      <c r="B25" s="68" t="s">
        <v>66</v>
      </c>
      <c r="C25" s="93">
        <v>12099120</v>
      </c>
      <c r="D25" s="68" t="s">
        <v>63</v>
      </c>
      <c r="E25" s="91">
        <v>0.45</v>
      </c>
      <c r="F25" s="69">
        <v>0.5</v>
      </c>
      <c r="G25" s="69">
        <v>2.33</v>
      </c>
      <c r="H25" s="70">
        <f t="shared" si="0"/>
        <v>3.66</v>
      </c>
      <c r="I25" s="69">
        <v>38.376</v>
      </c>
      <c r="J25" s="69">
        <v>305.859</v>
      </c>
      <c r="K25" s="70">
        <f t="shared" si="1"/>
        <v>6.970059412132583</v>
      </c>
      <c r="L25" s="68"/>
      <c r="M25" s="113">
        <v>0.07168139664109242</v>
      </c>
    </row>
    <row r="26" spans="1:13" s="72" customFormat="1" ht="12.75">
      <c r="A26" s="71">
        <v>19</v>
      </c>
      <c r="B26" s="68" t="s">
        <v>87</v>
      </c>
      <c r="C26" s="93">
        <v>22042110</v>
      </c>
      <c r="D26" s="68" t="s">
        <v>88</v>
      </c>
      <c r="E26" s="91">
        <v>0.39</v>
      </c>
      <c r="F26" s="69">
        <v>12.193</v>
      </c>
      <c r="G26" s="69">
        <v>0</v>
      </c>
      <c r="H26" s="70">
        <f t="shared" si="0"/>
        <v>-1</v>
      </c>
      <c r="I26" s="69">
        <v>32.792</v>
      </c>
      <c r="J26" s="69">
        <v>0</v>
      </c>
      <c r="K26" s="70">
        <f t="shared" si="1"/>
        <v>-1</v>
      </c>
      <c r="L26" s="68"/>
      <c r="M26" s="113">
        <v>0</v>
      </c>
    </row>
    <row r="27" spans="1:13" s="72" customFormat="1" ht="12.75">
      <c r="A27" s="71">
        <v>20</v>
      </c>
      <c r="B27" s="68" t="s">
        <v>103</v>
      </c>
      <c r="C27" s="92" t="s">
        <v>310</v>
      </c>
      <c r="D27" s="68" t="s">
        <v>63</v>
      </c>
      <c r="E27" s="91">
        <v>0.36</v>
      </c>
      <c r="F27" s="69">
        <v>37.296</v>
      </c>
      <c r="G27" s="69">
        <v>555.552</v>
      </c>
      <c r="H27" s="70">
        <f t="shared" si="0"/>
        <v>13.895752895752896</v>
      </c>
      <c r="I27" s="69">
        <v>31.08</v>
      </c>
      <c r="J27" s="69">
        <v>320.116</v>
      </c>
      <c r="K27" s="70">
        <f t="shared" si="1"/>
        <v>9.2997425997426</v>
      </c>
      <c r="L27" s="68"/>
      <c r="M27" s="113">
        <v>0.0028640154348848665</v>
      </c>
    </row>
    <row r="28" spans="2:13" s="72" customFormat="1" ht="12.75">
      <c r="B28" s="64"/>
      <c r="C28" s="64"/>
      <c r="D28" s="114"/>
      <c r="E28" s="115"/>
      <c r="F28" s="116"/>
      <c r="G28" s="90"/>
      <c r="H28" s="90"/>
      <c r="I28" s="117"/>
      <c r="J28" s="116"/>
      <c r="K28" s="90"/>
      <c r="L28" s="90"/>
      <c r="M28" s="118"/>
    </row>
    <row r="29" spans="2:26" s="73" customFormat="1" ht="12.75">
      <c r="B29" s="84" t="s">
        <v>178</v>
      </c>
      <c r="C29" s="84"/>
      <c r="D29" s="84"/>
      <c r="E29" s="119">
        <f>SUM(E8:E28)</f>
        <v>97.64</v>
      </c>
      <c r="F29" s="120"/>
      <c r="G29" s="85"/>
      <c r="H29" s="85"/>
      <c r="I29" s="85">
        <f>SUM(I8:I28)</f>
        <v>8222.617</v>
      </c>
      <c r="J29" s="120">
        <f>SUM(J8:J28)</f>
        <v>6444.725</v>
      </c>
      <c r="K29" s="121">
        <f>+(J29-I29)/I29</f>
        <v>-0.2162197266393412</v>
      </c>
      <c r="L29" s="85"/>
      <c r="M29" s="122"/>
      <c r="N29" s="72"/>
      <c r="O29" s="72"/>
      <c r="P29" s="72"/>
      <c r="Q29" s="72"/>
      <c r="R29" s="72"/>
      <c r="S29" s="72"/>
      <c r="T29" s="72"/>
      <c r="U29" s="72"/>
      <c r="V29" s="72"/>
      <c r="W29" s="72"/>
      <c r="X29" s="72"/>
      <c r="Y29" s="72"/>
      <c r="Z29" s="72"/>
    </row>
    <row r="30" spans="5:13" s="72" customFormat="1" ht="12.75">
      <c r="E30" s="123"/>
      <c r="F30" s="124"/>
      <c r="G30" s="117"/>
      <c r="H30" s="117"/>
      <c r="I30" s="117"/>
      <c r="J30" s="124"/>
      <c r="K30" s="117"/>
      <c r="L30" s="117"/>
      <c r="M30" s="118"/>
    </row>
    <row r="31" spans="2:13" s="72" customFormat="1" ht="21" customHeight="1">
      <c r="B31" s="184" t="s">
        <v>423</v>
      </c>
      <c r="C31" s="184"/>
      <c r="D31" s="184"/>
      <c r="E31" s="184"/>
      <c r="F31" s="184"/>
      <c r="G31" s="184"/>
      <c r="H31" s="184"/>
      <c r="I31" s="184"/>
      <c r="J31" s="184"/>
      <c r="K31" s="184"/>
      <c r="L31" s="184"/>
      <c r="M31" s="184"/>
    </row>
    <row r="32" spans="13:26" ht="13.5" customHeight="1">
      <c r="M32" s="118"/>
      <c r="N32" s="72"/>
      <c r="O32" s="72"/>
      <c r="P32" s="72"/>
      <c r="Q32" s="72"/>
      <c r="R32" s="72"/>
      <c r="S32" s="72"/>
      <c r="T32" s="72"/>
      <c r="U32" s="72"/>
      <c r="V32" s="72"/>
      <c r="W32" s="72"/>
      <c r="X32" s="72"/>
      <c r="Y32" s="72"/>
      <c r="Z32" s="72"/>
    </row>
    <row r="33" spans="2:26" s="98" customFormat="1" ht="15.75" customHeight="1">
      <c r="B33" s="182" t="s">
        <v>56</v>
      </c>
      <c r="C33" s="182"/>
      <c r="D33" s="182"/>
      <c r="E33" s="182"/>
      <c r="F33" s="182"/>
      <c r="G33" s="182"/>
      <c r="H33" s="182"/>
      <c r="I33" s="182"/>
      <c r="J33" s="182"/>
      <c r="K33" s="182"/>
      <c r="L33" s="182"/>
      <c r="M33" s="182"/>
      <c r="N33" s="72"/>
      <c r="O33" s="72"/>
      <c r="P33" s="72"/>
      <c r="Q33" s="72"/>
      <c r="R33" s="72"/>
      <c r="S33" s="72"/>
      <c r="T33" s="72"/>
      <c r="U33" s="72"/>
      <c r="V33" s="72"/>
      <c r="W33" s="72"/>
      <c r="X33" s="72"/>
      <c r="Y33" s="72"/>
      <c r="Z33" s="72"/>
    </row>
    <row r="34" spans="2:26" s="98" customFormat="1" ht="15.75" customHeight="1">
      <c r="B34" s="179" t="s">
        <v>262</v>
      </c>
      <c r="C34" s="179"/>
      <c r="D34" s="179"/>
      <c r="E34" s="179"/>
      <c r="F34" s="179"/>
      <c r="G34" s="179"/>
      <c r="H34" s="179"/>
      <c r="I34" s="179"/>
      <c r="J34" s="179"/>
      <c r="K34" s="179"/>
      <c r="L34" s="179"/>
      <c r="M34" s="179"/>
      <c r="N34" s="72"/>
      <c r="O34" s="72"/>
      <c r="P34" s="72"/>
      <c r="Q34" s="72"/>
      <c r="R34" s="72"/>
      <c r="S34" s="72"/>
      <c r="T34" s="72"/>
      <c r="U34" s="72"/>
      <c r="V34" s="72"/>
      <c r="W34" s="72"/>
      <c r="X34" s="72"/>
      <c r="Y34" s="72"/>
      <c r="Z34" s="72"/>
    </row>
    <row r="35" spans="2:26" s="99" customFormat="1" ht="15.75" customHeight="1">
      <c r="B35" s="179" t="s">
        <v>175</v>
      </c>
      <c r="C35" s="179"/>
      <c r="D35" s="179"/>
      <c r="E35" s="179"/>
      <c r="F35" s="179"/>
      <c r="G35" s="179"/>
      <c r="H35" s="179"/>
      <c r="I35" s="179"/>
      <c r="J35" s="179"/>
      <c r="K35" s="179"/>
      <c r="L35" s="179"/>
      <c r="M35" s="179"/>
      <c r="N35" s="72"/>
      <c r="O35" s="72"/>
      <c r="P35" s="72"/>
      <c r="Q35" s="72"/>
      <c r="R35" s="72"/>
      <c r="S35" s="72"/>
      <c r="T35" s="72"/>
      <c r="U35" s="72"/>
      <c r="V35" s="72"/>
      <c r="W35" s="72"/>
      <c r="X35" s="72"/>
      <c r="Y35" s="72"/>
      <c r="Z35" s="72"/>
    </row>
    <row r="36" spans="2:26"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row>
    <row r="37" spans="2:13" s="72" customFormat="1" ht="30" customHeight="1">
      <c r="B37" s="102" t="s">
        <v>382</v>
      </c>
      <c r="C37" s="102" t="s">
        <v>273</v>
      </c>
      <c r="D37" s="102" t="s">
        <v>61</v>
      </c>
      <c r="E37" s="104" t="s">
        <v>176</v>
      </c>
      <c r="F37" s="180" t="s">
        <v>259</v>
      </c>
      <c r="G37" s="180"/>
      <c r="H37" s="180"/>
      <c r="I37" s="180" t="s">
        <v>260</v>
      </c>
      <c r="J37" s="180"/>
      <c r="K37" s="180"/>
      <c r="L37" s="180"/>
      <c r="M37" s="180"/>
    </row>
    <row r="38" spans="2:13" s="72" customFormat="1" ht="15.75" customHeight="1">
      <c r="B38" s="105"/>
      <c r="C38" s="105"/>
      <c r="D38" s="105"/>
      <c r="E38" s="106">
        <f>+E6</f>
        <v>2008</v>
      </c>
      <c r="F38" s="181" t="str">
        <f>+F6</f>
        <v>Enero-diciembre</v>
      </c>
      <c r="G38" s="181"/>
      <c r="H38" s="105" t="s">
        <v>177</v>
      </c>
      <c r="I38" s="181" t="str">
        <f>+F38</f>
        <v>Enero-diciembre</v>
      </c>
      <c r="J38" s="181"/>
      <c r="K38" s="105" t="s">
        <v>177</v>
      </c>
      <c r="L38" s="107"/>
      <c r="M38" s="108" t="s">
        <v>261</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ene-dic</v>
      </c>
    </row>
    <row r="40" spans="1:26" s="71" customFormat="1" ht="12.75">
      <c r="A40" s="71">
        <v>1</v>
      </c>
      <c r="B40" s="68" t="s">
        <v>68</v>
      </c>
      <c r="C40" s="92" t="s">
        <v>313</v>
      </c>
      <c r="D40" s="68" t="s">
        <v>63</v>
      </c>
      <c r="E40" s="91">
        <v>63.23</v>
      </c>
      <c r="F40" s="69">
        <v>3821.113</v>
      </c>
      <c r="G40" s="69">
        <v>840.309</v>
      </c>
      <c r="H40" s="70">
        <f aca="true" t="shared" si="2" ref="H40:H59">+(G40-F40)/F40</f>
        <v>-0.7800878958565215</v>
      </c>
      <c r="I40" s="69">
        <v>9484.665</v>
      </c>
      <c r="J40" s="69">
        <v>1832.374</v>
      </c>
      <c r="K40" s="70">
        <f aca="true" t="shared" si="3" ref="K40:K59">+(J40-I40)/I40</f>
        <v>-0.8068066716114908</v>
      </c>
      <c r="L40" s="68">
        <v>1</v>
      </c>
      <c r="M40" s="86">
        <v>0.011194384117379903</v>
      </c>
      <c r="N40" s="72"/>
      <c r="O40" s="72"/>
      <c r="P40" s="72"/>
      <c r="Q40" s="72"/>
      <c r="R40" s="72"/>
      <c r="S40" s="72"/>
      <c r="T40" s="72"/>
      <c r="U40" s="72"/>
      <c r="V40" s="72"/>
      <c r="W40" s="72"/>
      <c r="X40" s="72"/>
      <c r="Y40" s="72"/>
      <c r="Z40" s="72"/>
    </row>
    <row r="41" spans="1:26" s="71" customFormat="1" ht="12.75">
      <c r="A41" s="71">
        <v>2</v>
      </c>
      <c r="B41" s="68" t="s">
        <v>76</v>
      </c>
      <c r="C41" s="93">
        <v>12119020</v>
      </c>
      <c r="D41" s="68" t="s">
        <v>63</v>
      </c>
      <c r="E41" s="91">
        <v>14.98</v>
      </c>
      <c r="F41" s="69">
        <v>779.93</v>
      </c>
      <c r="G41" s="69">
        <v>599.49</v>
      </c>
      <c r="H41" s="70">
        <f t="shared" si="2"/>
        <v>-0.23135409588039946</v>
      </c>
      <c r="I41" s="69">
        <v>2247.552</v>
      </c>
      <c r="J41" s="69">
        <v>1321.93</v>
      </c>
      <c r="K41" s="70">
        <f t="shared" si="3"/>
        <v>-0.41183563272395923</v>
      </c>
      <c r="L41" s="68">
        <v>2</v>
      </c>
      <c r="M41" s="86">
        <v>0.35753019559181415</v>
      </c>
      <c r="N41" s="72"/>
      <c r="O41" s="72"/>
      <c r="P41" s="72"/>
      <c r="Q41" s="72"/>
      <c r="R41" s="72"/>
      <c r="S41" s="72"/>
      <c r="T41" s="72"/>
      <c r="U41" s="72"/>
      <c r="V41" s="72"/>
      <c r="W41" s="72"/>
      <c r="X41" s="72"/>
      <c r="Y41" s="72"/>
      <c r="Z41" s="72"/>
    </row>
    <row r="42" spans="1:26" s="71" customFormat="1" ht="12.75">
      <c r="A42" s="71">
        <v>3</v>
      </c>
      <c r="B42" s="68" t="s">
        <v>77</v>
      </c>
      <c r="C42" s="93">
        <v>16023200</v>
      </c>
      <c r="D42" s="68" t="s">
        <v>63</v>
      </c>
      <c r="E42" s="91">
        <v>3.53</v>
      </c>
      <c r="F42" s="69">
        <v>844.419</v>
      </c>
      <c r="G42" s="69">
        <v>239.096</v>
      </c>
      <c r="H42" s="70">
        <f t="shared" si="2"/>
        <v>-0.7168514682876629</v>
      </c>
      <c r="I42" s="69">
        <v>529.482</v>
      </c>
      <c r="J42" s="69">
        <v>164.819</v>
      </c>
      <c r="K42" s="70">
        <f t="shared" si="3"/>
        <v>-0.6887165191640132</v>
      </c>
      <c r="L42" s="68">
        <v>3</v>
      </c>
      <c r="M42" s="86">
        <v>0.014126052946708066</v>
      </c>
      <c r="N42" s="72"/>
      <c r="O42" s="72"/>
      <c r="P42" s="72"/>
      <c r="Q42" s="72"/>
      <c r="R42" s="72"/>
      <c r="S42" s="72"/>
      <c r="T42" s="72"/>
      <c r="U42" s="72"/>
      <c r="V42" s="72"/>
      <c r="W42" s="72"/>
      <c r="X42" s="72"/>
      <c r="Y42" s="72"/>
      <c r="Z42" s="72"/>
    </row>
    <row r="43" spans="1:26" s="71" customFormat="1" ht="12.75">
      <c r="A43" s="71">
        <v>4</v>
      </c>
      <c r="B43" s="68" t="s">
        <v>70</v>
      </c>
      <c r="C43" s="92" t="s">
        <v>309</v>
      </c>
      <c r="D43" s="68" t="s">
        <v>61</v>
      </c>
      <c r="E43" s="91">
        <v>2.42</v>
      </c>
      <c r="F43" s="69">
        <v>0.388</v>
      </c>
      <c r="G43" s="69">
        <v>3.36</v>
      </c>
      <c r="H43" s="70">
        <f t="shared" si="2"/>
        <v>7.659793814432989</v>
      </c>
      <c r="I43" s="69">
        <v>363.65</v>
      </c>
      <c r="J43" s="69">
        <v>78.12</v>
      </c>
      <c r="K43" s="70">
        <f t="shared" si="3"/>
        <v>-0.7851780558229066</v>
      </c>
      <c r="L43" s="68">
        <v>4</v>
      </c>
      <c r="M43" s="86">
        <v>0.12090558468653076</v>
      </c>
      <c r="N43" s="72"/>
      <c r="O43" s="72"/>
      <c r="P43" s="72"/>
      <c r="Q43" s="72"/>
      <c r="R43" s="72"/>
      <c r="S43" s="72"/>
      <c r="T43" s="72"/>
      <c r="U43" s="72"/>
      <c r="V43" s="72"/>
      <c r="W43" s="72"/>
      <c r="X43" s="72"/>
      <c r="Y43" s="72"/>
      <c r="Z43" s="72"/>
    </row>
    <row r="44" spans="1:26" s="71" customFormat="1" ht="12.75">
      <c r="A44" s="71">
        <v>5</v>
      </c>
      <c r="B44" s="68" t="s">
        <v>78</v>
      </c>
      <c r="C44" s="92" t="s">
        <v>306</v>
      </c>
      <c r="D44" s="68" t="s">
        <v>63</v>
      </c>
      <c r="E44" s="91">
        <v>2.11</v>
      </c>
      <c r="F44" s="69">
        <v>552.212</v>
      </c>
      <c r="G44" s="69">
        <v>23.616</v>
      </c>
      <c r="H44" s="70">
        <f t="shared" si="2"/>
        <v>-0.9572338159982036</v>
      </c>
      <c r="I44" s="69">
        <v>305.971</v>
      </c>
      <c r="J44" s="69">
        <v>33.12</v>
      </c>
      <c r="K44" s="70">
        <f t="shared" si="3"/>
        <v>-0.8917544473169026</v>
      </c>
      <c r="L44" s="68">
        <v>5</v>
      </c>
      <c r="M44" s="86">
        <v>2.987436371517728E-05</v>
      </c>
      <c r="N44" s="72"/>
      <c r="O44" s="72"/>
      <c r="P44" s="72"/>
      <c r="Q44" s="72"/>
      <c r="R44" s="72"/>
      <c r="S44" s="72"/>
      <c r="T44" s="72"/>
      <c r="U44" s="72"/>
      <c r="V44" s="72"/>
      <c r="W44" s="72"/>
      <c r="X44" s="72"/>
      <c r="Y44" s="72"/>
      <c r="Z44" s="72"/>
    </row>
    <row r="45" spans="1:26" s="71" customFormat="1" ht="12.75">
      <c r="A45" s="71">
        <v>6</v>
      </c>
      <c r="B45" s="68" t="s">
        <v>121</v>
      </c>
      <c r="C45" s="92" t="s">
        <v>331</v>
      </c>
      <c r="D45" s="68" t="s">
        <v>63</v>
      </c>
      <c r="E45" s="91">
        <v>1.57</v>
      </c>
      <c r="F45" s="69">
        <v>72.528</v>
      </c>
      <c r="G45" s="69">
        <v>32.368</v>
      </c>
      <c r="H45" s="70">
        <f t="shared" si="2"/>
        <v>-0.5537171850871387</v>
      </c>
      <c r="I45" s="69">
        <v>235.163</v>
      </c>
      <c r="J45" s="69">
        <v>138.591</v>
      </c>
      <c r="K45" s="70">
        <f t="shared" si="3"/>
        <v>-0.4106598401959492</v>
      </c>
      <c r="L45" s="68">
        <v>6</v>
      </c>
      <c r="M45" s="86">
        <v>0.001111081991639423</v>
      </c>
      <c r="N45" s="72"/>
      <c r="O45" s="72"/>
      <c r="P45" s="72"/>
      <c r="Q45" s="72"/>
      <c r="R45" s="72"/>
      <c r="S45" s="72"/>
      <c r="T45" s="72"/>
      <c r="U45" s="72"/>
      <c r="V45" s="72"/>
      <c r="W45" s="72"/>
      <c r="X45" s="72"/>
      <c r="Y45" s="72"/>
      <c r="Z45" s="72"/>
    </row>
    <row r="46" spans="1:26" s="71" customFormat="1" ht="12.75">
      <c r="A46" s="71">
        <v>7</v>
      </c>
      <c r="B46" s="68" t="s">
        <v>62</v>
      </c>
      <c r="C46" s="92" t="s">
        <v>314</v>
      </c>
      <c r="D46" s="68" t="s">
        <v>63</v>
      </c>
      <c r="E46" s="91">
        <v>1.55</v>
      </c>
      <c r="F46" s="69">
        <v>259.745</v>
      </c>
      <c r="G46" s="69">
        <v>163.434</v>
      </c>
      <c r="H46" s="70">
        <f t="shared" si="2"/>
        <v>-0.37079058307185897</v>
      </c>
      <c r="I46" s="69">
        <v>231.917</v>
      </c>
      <c r="J46" s="69">
        <v>139.395</v>
      </c>
      <c r="K46" s="70">
        <f t="shared" si="3"/>
        <v>-0.39894444995407835</v>
      </c>
      <c r="L46" s="68">
        <v>7</v>
      </c>
      <c r="M46" s="86">
        <v>0.09278914607625624</v>
      </c>
      <c r="N46" s="72"/>
      <c r="O46" s="72"/>
      <c r="P46" s="72"/>
      <c r="Q46" s="72"/>
      <c r="R46" s="72"/>
      <c r="S46" s="72"/>
      <c r="T46" s="72"/>
      <c r="U46" s="72"/>
      <c r="V46" s="72"/>
      <c r="W46" s="72"/>
      <c r="X46" s="72"/>
      <c r="Y46" s="72"/>
      <c r="Z46" s="72"/>
    </row>
    <row r="47" spans="1:26" s="71" customFormat="1" ht="12.75">
      <c r="A47" s="71">
        <v>8</v>
      </c>
      <c r="B47" s="68" t="s">
        <v>79</v>
      </c>
      <c r="C47" s="93">
        <v>20057000</v>
      </c>
      <c r="D47" s="68" t="s">
        <v>63</v>
      </c>
      <c r="E47" s="91">
        <v>1.52</v>
      </c>
      <c r="F47" s="69">
        <v>108.228</v>
      </c>
      <c r="G47" s="69">
        <v>14.85</v>
      </c>
      <c r="H47" s="70">
        <f t="shared" si="2"/>
        <v>-0.8627896662601175</v>
      </c>
      <c r="I47" s="69">
        <v>227.885</v>
      </c>
      <c r="J47" s="69">
        <v>37.125</v>
      </c>
      <c r="K47" s="70">
        <f t="shared" si="3"/>
        <v>-0.8370888825504091</v>
      </c>
      <c r="L47" s="68">
        <v>8</v>
      </c>
      <c r="M47" s="86">
        <v>0.00634767186204017</v>
      </c>
      <c r="N47" s="72"/>
      <c r="O47" s="72"/>
      <c r="P47" s="72"/>
      <c r="Q47" s="72"/>
      <c r="R47" s="72"/>
      <c r="S47" s="72"/>
      <c r="T47" s="72"/>
      <c r="U47" s="72"/>
      <c r="V47" s="72"/>
      <c r="W47" s="72"/>
      <c r="X47" s="72"/>
      <c r="Y47" s="72"/>
      <c r="Z47" s="72"/>
    </row>
    <row r="48" spans="1:26" s="71" customFormat="1" ht="12.75">
      <c r="A48" s="71">
        <v>9</v>
      </c>
      <c r="B48" s="68" t="s">
        <v>67</v>
      </c>
      <c r="C48" s="92" t="s">
        <v>308</v>
      </c>
      <c r="D48" s="68" t="s">
        <v>63</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row>
    <row r="49" spans="1:13" s="72" customFormat="1" ht="12.75">
      <c r="A49" s="71">
        <v>10</v>
      </c>
      <c r="B49" s="68" t="s">
        <v>275</v>
      </c>
      <c r="C49" s="93">
        <v>12119010</v>
      </c>
      <c r="D49" s="68" t="s">
        <v>63</v>
      </c>
      <c r="E49" s="91">
        <v>1.2</v>
      </c>
      <c r="F49" s="69">
        <v>213.227</v>
      </c>
      <c r="G49" s="69">
        <v>124.525</v>
      </c>
      <c r="H49" s="70">
        <f t="shared" si="2"/>
        <v>-0.4159979739901607</v>
      </c>
      <c r="I49" s="69">
        <v>179.742</v>
      </c>
      <c r="J49" s="69">
        <v>108.604</v>
      </c>
      <c r="K49" s="70">
        <f t="shared" si="3"/>
        <v>-0.395778393475092</v>
      </c>
      <c r="L49" s="68">
        <v>10</v>
      </c>
      <c r="M49" s="86">
        <v>0.03888188969048506</v>
      </c>
    </row>
    <row r="50" spans="1:13" s="72" customFormat="1" ht="12.75">
      <c r="A50" s="71">
        <v>11</v>
      </c>
      <c r="B50" s="68" t="s">
        <v>151</v>
      </c>
      <c r="C50" s="92" t="s">
        <v>332</v>
      </c>
      <c r="D50" s="68" t="s">
        <v>61</v>
      </c>
      <c r="E50" s="91">
        <v>0.77</v>
      </c>
      <c r="F50" s="69">
        <v>45.48</v>
      </c>
      <c r="G50" s="69">
        <v>0</v>
      </c>
      <c r="H50" s="70">
        <f t="shared" si="2"/>
        <v>-1</v>
      </c>
      <c r="I50" s="69">
        <v>115.491</v>
      </c>
      <c r="J50" s="69">
        <v>0</v>
      </c>
      <c r="K50" s="70">
        <f t="shared" si="3"/>
        <v>-1</v>
      </c>
      <c r="L50" s="68">
        <v>12</v>
      </c>
      <c r="M50" s="86">
        <v>0</v>
      </c>
    </row>
    <row r="51" spans="1:13" s="72" customFormat="1" ht="12.75">
      <c r="A51" s="71">
        <v>12</v>
      </c>
      <c r="B51" s="68" t="s">
        <v>105</v>
      </c>
      <c r="C51" s="93">
        <v>22042990</v>
      </c>
      <c r="D51" s="68" t="s">
        <v>88</v>
      </c>
      <c r="E51" s="91">
        <v>0.51</v>
      </c>
      <c r="F51" s="69">
        <v>72</v>
      </c>
      <c r="G51" s="69">
        <v>96</v>
      </c>
      <c r="H51" s="70">
        <f t="shared" si="2"/>
        <v>0.3333333333333333</v>
      </c>
      <c r="I51" s="69">
        <v>75.84</v>
      </c>
      <c r="J51" s="69">
        <v>57.6</v>
      </c>
      <c r="K51" s="70">
        <f t="shared" si="3"/>
        <v>-0.24050632911392406</v>
      </c>
      <c r="L51" s="68">
        <v>13</v>
      </c>
      <c r="M51" s="86">
        <v>0.0002727130715039754</v>
      </c>
    </row>
    <row r="52" spans="1:13" s="72" customFormat="1" ht="12.75">
      <c r="A52" s="71">
        <v>13</v>
      </c>
      <c r="B52" s="68" t="s">
        <v>381</v>
      </c>
      <c r="C52" s="92" t="s">
        <v>383</v>
      </c>
      <c r="D52" s="68" t="s">
        <v>63</v>
      </c>
      <c r="E52" s="91">
        <v>0.45</v>
      </c>
      <c r="F52" s="69">
        <v>92.006</v>
      </c>
      <c r="G52" s="69">
        <v>0</v>
      </c>
      <c r="H52" s="70">
        <f t="shared" si="2"/>
        <v>-1</v>
      </c>
      <c r="I52" s="69">
        <v>67.748</v>
      </c>
      <c r="J52" s="69">
        <v>0</v>
      </c>
      <c r="K52" s="70">
        <f t="shared" si="3"/>
        <v>-1</v>
      </c>
      <c r="L52" s="68">
        <v>16</v>
      </c>
      <c r="M52" s="86"/>
    </row>
    <row r="53" spans="1:13" s="72" customFormat="1" ht="12.75">
      <c r="A53" s="71">
        <v>14</v>
      </c>
      <c r="B53" s="68" t="s">
        <v>276</v>
      </c>
      <c r="C53" s="92" t="s">
        <v>333</v>
      </c>
      <c r="D53" s="68" t="s">
        <v>63</v>
      </c>
      <c r="E53" s="91">
        <v>0.43</v>
      </c>
      <c r="F53" s="69">
        <v>31.268</v>
      </c>
      <c r="G53" s="69">
        <v>7.224</v>
      </c>
      <c r="H53" s="70">
        <f t="shared" si="2"/>
        <v>-0.768965076116157</v>
      </c>
      <c r="I53" s="69">
        <v>64.436</v>
      </c>
      <c r="J53" s="69">
        <v>16.601</v>
      </c>
      <c r="K53" s="70">
        <f t="shared" si="3"/>
        <v>-0.7423645167297784</v>
      </c>
      <c r="L53" s="68">
        <v>18</v>
      </c>
      <c r="M53" s="86">
        <v>0.0003776983213094476</v>
      </c>
    </row>
    <row r="54" spans="1:13" s="72" customFormat="1" ht="12.75">
      <c r="A54" s="71">
        <v>15</v>
      </c>
      <c r="B54" s="68" t="s">
        <v>123</v>
      </c>
      <c r="C54" s="92" t="s">
        <v>334</v>
      </c>
      <c r="D54" s="68" t="s">
        <v>63</v>
      </c>
      <c r="E54" s="91">
        <v>0.42</v>
      </c>
      <c r="F54" s="69">
        <v>18.3</v>
      </c>
      <c r="G54" s="69">
        <v>0</v>
      </c>
      <c r="H54" s="70">
        <f t="shared" si="2"/>
        <v>-1</v>
      </c>
      <c r="I54" s="69">
        <v>62.931</v>
      </c>
      <c r="J54" s="69">
        <v>0</v>
      </c>
      <c r="K54" s="70">
        <f t="shared" si="3"/>
        <v>-1</v>
      </c>
      <c r="L54" s="68">
        <v>19</v>
      </c>
      <c r="M54" s="86">
        <v>0</v>
      </c>
    </row>
    <row r="55" spans="1:13" s="72" customFormat="1" ht="12.75">
      <c r="A55" s="71">
        <v>16</v>
      </c>
      <c r="B55" s="68" t="s">
        <v>66</v>
      </c>
      <c r="C55" s="92">
        <v>12099120</v>
      </c>
      <c r="D55" s="68" t="s">
        <v>63</v>
      </c>
      <c r="E55" s="91">
        <v>0.4</v>
      </c>
      <c r="F55" s="69">
        <v>0.618</v>
      </c>
      <c r="G55" s="69">
        <v>0</v>
      </c>
      <c r="H55" s="70">
        <f t="shared" si="2"/>
        <v>-1</v>
      </c>
      <c r="I55" s="69">
        <v>59.877</v>
      </c>
      <c r="J55" s="69">
        <v>0</v>
      </c>
      <c r="K55" s="70">
        <f t="shared" si="3"/>
        <v>-1</v>
      </c>
      <c r="L55" s="68">
        <v>20</v>
      </c>
      <c r="M55" s="86">
        <v>0</v>
      </c>
    </row>
    <row r="56" spans="1:13" s="72" customFormat="1" ht="12.75">
      <c r="A56" s="71">
        <v>17</v>
      </c>
      <c r="B56" s="68" t="s">
        <v>71</v>
      </c>
      <c r="C56" s="92" t="s">
        <v>312</v>
      </c>
      <c r="D56" s="68" t="s">
        <v>63</v>
      </c>
      <c r="E56" s="91">
        <v>0.32</v>
      </c>
      <c r="F56" s="69">
        <v>81.802</v>
      </c>
      <c r="G56" s="69">
        <v>0</v>
      </c>
      <c r="H56" s="70">
        <f t="shared" si="2"/>
        <v>-1</v>
      </c>
      <c r="I56" s="69">
        <v>48.443</v>
      </c>
      <c r="J56" s="69">
        <v>0</v>
      </c>
      <c r="K56" s="70">
        <f t="shared" si="3"/>
        <v>-1</v>
      </c>
      <c r="L56" s="68"/>
      <c r="M56" s="86">
        <v>0</v>
      </c>
    </row>
    <row r="57" spans="1:13" s="72" customFormat="1" ht="12.75">
      <c r="A57" s="71">
        <v>18</v>
      </c>
      <c r="B57" s="68" t="s">
        <v>277</v>
      </c>
      <c r="C57" s="93">
        <v>21011110</v>
      </c>
      <c r="D57" s="68" t="s">
        <v>63</v>
      </c>
      <c r="E57" s="91">
        <v>0.3</v>
      </c>
      <c r="F57" s="69">
        <v>16</v>
      </c>
      <c r="G57" s="69">
        <v>0</v>
      </c>
      <c r="H57" s="70">
        <f t="shared" si="2"/>
        <v>-1</v>
      </c>
      <c r="I57" s="69">
        <v>44.276</v>
      </c>
      <c r="J57" s="69">
        <v>0</v>
      </c>
      <c r="K57" s="70">
        <f t="shared" si="3"/>
        <v>-1</v>
      </c>
      <c r="L57" s="68"/>
      <c r="M57" s="86">
        <v>0</v>
      </c>
    </row>
    <row r="58" spans="1:13" s="72" customFormat="1" ht="12.75">
      <c r="A58" s="71">
        <v>19</v>
      </c>
      <c r="B58" s="68" t="s">
        <v>136</v>
      </c>
      <c r="C58" s="92">
        <v>47032900</v>
      </c>
      <c r="D58" s="68" t="s">
        <v>63</v>
      </c>
      <c r="E58" s="91">
        <v>0.28</v>
      </c>
      <c r="F58" s="69">
        <v>67.116</v>
      </c>
      <c r="G58" s="69">
        <v>0</v>
      </c>
      <c r="H58" s="70">
        <f t="shared" si="2"/>
        <v>-1</v>
      </c>
      <c r="I58" s="69">
        <v>41.643</v>
      </c>
      <c r="J58" s="69">
        <v>0</v>
      </c>
      <c r="K58" s="70">
        <f t="shared" si="3"/>
        <v>-1</v>
      </c>
      <c r="L58" s="68"/>
      <c r="M58" s="86">
        <v>0</v>
      </c>
    </row>
    <row r="59" spans="1:13" s="72" customFormat="1" ht="12.75">
      <c r="A59" s="71">
        <v>20</v>
      </c>
      <c r="B59" s="68" t="s">
        <v>112</v>
      </c>
      <c r="C59" s="92" t="s">
        <v>311</v>
      </c>
      <c r="D59" s="68" t="s">
        <v>63</v>
      </c>
      <c r="E59" s="91">
        <v>0.27</v>
      </c>
      <c r="F59" s="69">
        <v>105.279</v>
      </c>
      <c r="G59" s="69">
        <v>0</v>
      </c>
      <c r="H59" s="70">
        <f t="shared" si="2"/>
        <v>-1</v>
      </c>
      <c r="I59" s="69">
        <v>40.904</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26" s="73" customFormat="1" ht="12.75">
      <c r="A61" s="71"/>
      <c r="B61" s="84" t="s">
        <v>178</v>
      </c>
      <c r="C61" s="84"/>
      <c r="D61" s="84"/>
      <c r="E61" s="119">
        <f>SUM(E40:E60)</f>
        <v>97.53999999999999</v>
      </c>
      <c r="F61" s="120"/>
      <c r="G61" s="85"/>
      <c r="H61" s="85"/>
      <c r="I61" s="85">
        <f>SUM(I40:I60)</f>
        <v>14588.616</v>
      </c>
      <c r="J61" s="120">
        <f>SUM(J40:J60)</f>
        <v>3928.2789999999995</v>
      </c>
      <c r="K61" s="121">
        <f>+(J61-I61)/I61</f>
        <v>-0.730729837566497</v>
      </c>
      <c r="L61" s="85"/>
      <c r="M61" s="122"/>
      <c r="N61" s="72"/>
      <c r="O61" s="72"/>
      <c r="P61" s="72"/>
      <c r="Q61" s="72"/>
      <c r="R61" s="72"/>
      <c r="S61" s="72"/>
      <c r="T61" s="72"/>
      <c r="U61" s="72"/>
      <c r="V61" s="72"/>
      <c r="W61" s="72"/>
      <c r="X61" s="72"/>
      <c r="Y61" s="72"/>
      <c r="Z61" s="72"/>
    </row>
    <row r="62" spans="1:13" s="72" customFormat="1" ht="12.75">
      <c r="A62" s="71"/>
      <c r="E62" s="123"/>
      <c r="F62" s="124"/>
      <c r="G62" s="117"/>
      <c r="H62" s="117"/>
      <c r="I62" s="117"/>
      <c r="J62" s="124"/>
      <c r="K62" s="117"/>
      <c r="L62" s="117"/>
      <c r="M62" s="118"/>
    </row>
    <row r="63" spans="2:13" s="72" customFormat="1" ht="21" customHeight="1">
      <c r="B63" s="184" t="s">
        <v>423</v>
      </c>
      <c r="C63" s="184"/>
      <c r="D63" s="184"/>
      <c r="E63" s="184"/>
      <c r="F63" s="184"/>
      <c r="G63" s="184"/>
      <c r="H63" s="184"/>
      <c r="I63" s="184"/>
      <c r="J63" s="184"/>
      <c r="K63" s="184"/>
      <c r="L63" s="184"/>
      <c r="M63" s="184"/>
    </row>
    <row r="64" spans="13:26" ht="13.5" customHeight="1">
      <c r="M64" s="118"/>
      <c r="N64" s="72"/>
      <c r="O64" s="72"/>
      <c r="P64" s="72"/>
      <c r="Q64" s="72"/>
      <c r="R64" s="72"/>
      <c r="S64" s="72"/>
      <c r="T64" s="72"/>
      <c r="U64" s="72"/>
      <c r="V64" s="72"/>
      <c r="W64" s="72"/>
      <c r="X64" s="72"/>
      <c r="Y64" s="72"/>
      <c r="Z64" s="72"/>
    </row>
    <row r="65" spans="2:26" s="98" customFormat="1" ht="15.75" customHeight="1">
      <c r="B65" s="182" t="s">
        <v>53</v>
      </c>
      <c r="C65" s="182"/>
      <c r="D65" s="182"/>
      <c r="E65" s="182"/>
      <c r="F65" s="182"/>
      <c r="G65" s="182"/>
      <c r="H65" s="182"/>
      <c r="I65" s="182"/>
      <c r="J65" s="182"/>
      <c r="K65" s="182"/>
      <c r="L65" s="182"/>
      <c r="M65" s="182"/>
      <c r="N65" s="72"/>
      <c r="O65" s="72"/>
      <c r="P65" s="72"/>
      <c r="Q65" s="72"/>
      <c r="R65" s="72"/>
      <c r="S65" s="72"/>
      <c r="T65" s="72"/>
      <c r="U65" s="72"/>
      <c r="V65" s="72"/>
      <c r="W65" s="72"/>
      <c r="X65" s="72"/>
      <c r="Y65" s="72"/>
      <c r="Z65" s="72"/>
    </row>
    <row r="66" spans="2:26" s="98" customFormat="1" ht="15.75" customHeight="1">
      <c r="B66" s="179" t="s">
        <v>262</v>
      </c>
      <c r="C66" s="179"/>
      <c r="D66" s="179"/>
      <c r="E66" s="179"/>
      <c r="F66" s="179"/>
      <c r="G66" s="179"/>
      <c r="H66" s="179"/>
      <c r="I66" s="179"/>
      <c r="J66" s="179"/>
      <c r="K66" s="179"/>
      <c r="L66" s="179"/>
      <c r="M66" s="179"/>
      <c r="N66" s="72"/>
      <c r="O66" s="72"/>
      <c r="P66" s="72"/>
      <c r="Q66" s="72"/>
      <c r="R66" s="72"/>
      <c r="S66" s="72"/>
      <c r="T66" s="72"/>
      <c r="U66" s="72"/>
      <c r="V66" s="72"/>
      <c r="W66" s="72"/>
      <c r="X66" s="72"/>
      <c r="Y66" s="72"/>
      <c r="Z66" s="72"/>
    </row>
    <row r="67" spans="2:26" s="99" customFormat="1" ht="15.75" customHeight="1">
      <c r="B67" s="179" t="s">
        <v>37</v>
      </c>
      <c r="C67" s="179"/>
      <c r="D67" s="179"/>
      <c r="E67" s="179"/>
      <c r="F67" s="179"/>
      <c r="G67" s="179"/>
      <c r="H67" s="179"/>
      <c r="I67" s="179"/>
      <c r="J67" s="179"/>
      <c r="K67" s="179"/>
      <c r="L67" s="179"/>
      <c r="M67" s="179"/>
      <c r="N67" s="72"/>
      <c r="O67" s="72"/>
      <c r="P67" s="72"/>
      <c r="Q67" s="72"/>
      <c r="R67" s="72"/>
      <c r="S67" s="72"/>
      <c r="T67" s="72"/>
      <c r="U67" s="72"/>
      <c r="V67" s="72"/>
      <c r="W67" s="72"/>
      <c r="X67" s="72"/>
      <c r="Y67" s="72"/>
      <c r="Z67" s="72"/>
    </row>
    <row r="68" spans="2:26"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row>
    <row r="69" spans="2:13" s="72" customFormat="1" ht="30.75" customHeight="1">
      <c r="B69" s="102" t="s">
        <v>271</v>
      </c>
      <c r="C69" s="102" t="s">
        <v>273</v>
      </c>
      <c r="D69" s="102" t="s">
        <v>61</v>
      </c>
      <c r="E69" s="104" t="s">
        <v>176</v>
      </c>
      <c r="F69" s="180" t="s">
        <v>259</v>
      </c>
      <c r="G69" s="180"/>
      <c r="H69" s="180"/>
      <c r="I69" s="180" t="s">
        <v>260</v>
      </c>
      <c r="J69" s="180"/>
      <c r="K69" s="180"/>
      <c r="L69" s="180"/>
      <c r="M69" s="180"/>
    </row>
    <row r="70" spans="2:13" s="72" customFormat="1" ht="15.75" customHeight="1">
      <c r="B70" s="105"/>
      <c r="C70" s="105"/>
      <c r="D70" s="105"/>
      <c r="E70" s="106">
        <f>+E38</f>
        <v>2008</v>
      </c>
      <c r="F70" s="181" t="str">
        <f>+F38</f>
        <v>Enero-diciembre</v>
      </c>
      <c r="G70" s="181"/>
      <c r="H70" s="105" t="s">
        <v>177</v>
      </c>
      <c r="I70" s="181" t="str">
        <f>+F70</f>
        <v>Enero-diciembre</v>
      </c>
      <c r="J70" s="181"/>
      <c r="K70" s="105" t="s">
        <v>177</v>
      </c>
      <c r="L70" s="107"/>
      <c r="M70" s="108" t="s">
        <v>261</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ene-dic</v>
      </c>
    </row>
    <row r="72" spans="1:26" s="71" customFormat="1" ht="12.75">
      <c r="A72" s="71">
        <v>1</v>
      </c>
      <c r="B72" s="68" t="s">
        <v>78</v>
      </c>
      <c r="C72" s="92" t="s">
        <v>306</v>
      </c>
      <c r="D72" s="68" t="s">
        <v>63</v>
      </c>
      <c r="E72" s="91">
        <v>30.99</v>
      </c>
      <c r="F72" s="69">
        <v>486.421</v>
      </c>
      <c r="G72" s="69">
        <v>277.53</v>
      </c>
      <c r="H72" s="70">
        <f>+(G72-F72)/F72</f>
        <v>-0.4294448636058065</v>
      </c>
      <c r="I72" s="69">
        <v>747.309</v>
      </c>
      <c r="J72" s="69">
        <v>314.911</v>
      </c>
      <c r="K72" s="70">
        <f>+(J72-I72)/I72</f>
        <v>-0.5786067075332961</v>
      </c>
      <c r="L72" s="68">
        <v>1</v>
      </c>
      <c r="M72" s="86">
        <v>0.0002840508983064672</v>
      </c>
      <c r="N72" s="72"/>
      <c r="O72" s="72"/>
      <c r="P72" s="72"/>
      <c r="Q72" s="72"/>
      <c r="R72" s="72"/>
      <c r="S72" s="72"/>
      <c r="T72" s="72"/>
      <c r="U72" s="72"/>
      <c r="V72" s="72"/>
      <c r="W72" s="72"/>
      <c r="X72" s="72"/>
      <c r="Y72" s="72"/>
      <c r="Z72" s="72"/>
    </row>
    <row r="73" spans="1:26" s="71" customFormat="1" ht="12.75">
      <c r="A73" s="71">
        <v>2</v>
      </c>
      <c r="B73" s="68" t="s">
        <v>87</v>
      </c>
      <c r="C73" s="93">
        <v>22042110</v>
      </c>
      <c r="D73" s="68" t="s">
        <v>88</v>
      </c>
      <c r="E73" s="91">
        <v>11.2</v>
      </c>
      <c r="F73" s="69">
        <v>92.142</v>
      </c>
      <c r="G73" s="69">
        <v>134.281</v>
      </c>
      <c r="H73" s="70">
        <f>+(G73-F73)/F73</f>
        <v>0.45732673482233954</v>
      </c>
      <c r="I73" s="69">
        <v>265.949</v>
      </c>
      <c r="J73" s="69">
        <v>428.409</v>
      </c>
      <c r="K73" s="70">
        <f>+(J73-I73)/I73</f>
        <v>0.610869001199478</v>
      </c>
      <c r="L73" s="68">
        <v>2</v>
      </c>
      <c r="M73" s="86">
        <v>0.0004006670880827737</v>
      </c>
      <c r="N73" s="72"/>
      <c r="O73" s="72"/>
      <c r="P73" s="72"/>
      <c r="Q73" s="72"/>
      <c r="R73" s="72"/>
      <c r="S73" s="72"/>
      <c r="T73" s="72"/>
      <c r="U73" s="72"/>
      <c r="V73" s="72"/>
      <c r="W73" s="72"/>
      <c r="X73" s="72"/>
      <c r="Y73" s="72"/>
      <c r="Z73" s="72"/>
    </row>
    <row r="74" spans="1:26" s="71" customFormat="1" ht="12.75">
      <c r="A74" s="71">
        <v>3</v>
      </c>
      <c r="B74" s="68" t="s">
        <v>90</v>
      </c>
      <c r="C74" s="93">
        <v>10051000</v>
      </c>
      <c r="D74" s="68" t="s">
        <v>63</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row>
    <row r="75" spans="1:26" s="71" customFormat="1" ht="12.75">
      <c r="A75" s="71">
        <v>4</v>
      </c>
      <c r="B75" s="68" t="s">
        <v>105</v>
      </c>
      <c r="C75" s="93">
        <v>22042990</v>
      </c>
      <c r="D75" s="68" t="s">
        <v>88</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row>
    <row r="76" spans="1:26" s="71" customFormat="1" ht="12.75">
      <c r="A76" s="71">
        <v>5</v>
      </c>
      <c r="B76" s="68" t="s">
        <v>68</v>
      </c>
      <c r="C76" s="92" t="s">
        <v>313</v>
      </c>
      <c r="D76" s="68" t="s">
        <v>63</v>
      </c>
      <c r="E76" s="91">
        <v>6.66</v>
      </c>
      <c r="F76" s="69">
        <v>64.077</v>
      </c>
      <c r="G76" s="69">
        <v>71.31</v>
      </c>
      <c r="H76" s="70">
        <f t="shared" si="5"/>
        <v>0.11287981647080862</v>
      </c>
      <c r="I76" s="69">
        <v>158.156</v>
      </c>
      <c r="J76" s="69">
        <v>89.55</v>
      </c>
      <c r="K76" s="70">
        <f t="shared" si="6"/>
        <v>-0.4337868939528061</v>
      </c>
      <c r="L76" s="68">
        <v>14</v>
      </c>
      <c r="M76" s="86">
        <v>0.000547081053164567</v>
      </c>
      <c r="N76" s="72"/>
      <c r="O76" s="72"/>
      <c r="P76" s="72"/>
      <c r="Q76" s="72"/>
      <c r="R76" s="72"/>
      <c r="S76" s="72"/>
      <c r="T76" s="72"/>
      <c r="U76" s="72"/>
      <c r="V76" s="72"/>
      <c r="W76" s="72"/>
      <c r="X76" s="72"/>
      <c r="Y76" s="72"/>
      <c r="Z76" s="72"/>
    </row>
    <row r="77" spans="1:26" s="71" customFormat="1" ht="12.75">
      <c r="A77" s="71">
        <v>6</v>
      </c>
      <c r="B77" s="68" t="s">
        <v>89</v>
      </c>
      <c r="C77" s="92" t="s">
        <v>315</v>
      </c>
      <c r="D77" s="68" t="s">
        <v>63</v>
      </c>
      <c r="E77" s="91">
        <v>5.3</v>
      </c>
      <c r="F77" s="69">
        <v>82</v>
      </c>
      <c r="G77" s="69">
        <v>44.5</v>
      </c>
      <c r="H77" s="70">
        <f t="shared" si="5"/>
        <v>-0.4573170731707317</v>
      </c>
      <c r="I77" s="69">
        <v>125.751</v>
      </c>
      <c r="J77" s="69">
        <v>35.849</v>
      </c>
      <c r="K77" s="70">
        <f t="shared" si="6"/>
        <v>-0.7149207560973672</v>
      </c>
      <c r="L77" s="68">
        <v>15</v>
      </c>
      <c r="M77" s="86">
        <v>0.0002510560580746327</v>
      </c>
      <c r="N77" s="72"/>
      <c r="O77" s="72"/>
      <c r="P77" s="72"/>
      <c r="Q77" s="72"/>
      <c r="R77" s="72"/>
      <c r="S77" s="72"/>
      <c r="T77" s="72"/>
      <c r="U77" s="72"/>
      <c r="V77" s="72"/>
      <c r="W77" s="72"/>
      <c r="X77" s="72"/>
      <c r="Y77" s="72"/>
      <c r="Z77" s="72"/>
    </row>
    <row r="78" spans="1:26" s="71" customFormat="1" ht="12.75">
      <c r="A78" s="71">
        <v>7</v>
      </c>
      <c r="B78" s="68" t="s">
        <v>96</v>
      </c>
      <c r="C78" s="92" t="s">
        <v>305</v>
      </c>
      <c r="D78" s="68" t="s">
        <v>63</v>
      </c>
      <c r="E78" s="91">
        <v>4.71</v>
      </c>
      <c r="F78" s="69">
        <v>23.091</v>
      </c>
      <c r="G78" s="69">
        <v>27.672</v>
      </c>
      <c r="H78" s="70">
        <f t="shared" si="5"/>
        <v>0.19838898272054045</v>
      </c>
      <c r="I78" s="69">
        <v>98.932</v>
      </c>
      <c r="J78" s="69">
        <v>69.36</v>
      </c>
      <c r="K78" s="70">
        <f t="shared" si="6"/>
        <v>-0.2989123842639389</v>
      </c>
      <c r="L78" s="68">
        <v>16</v>
      </c>
      <c r="M78" s="86">
        <v>0.0007315599508686193</v>
      </c>
      <c r="N78" s="72"/>
      <c r="O78" s="72"/>
      <c r="P78" s="72"/>
      <c r="Q78" s="72"/>
      <c r="R78" s="72"/>
      <c r="S78" s="72"/>
      <c r="T78" s="72"/>
      <c r="U78" s="72"/>
      <c r="V78" s="72"/>
      <c r="W78" s="72"/>
      <c r="X78" s="72"/>
      <c r="Y78" s="72"/>
      <c r="Z78" s="72"/>
    </row>
    <row r="79" spans="1:26" s="71" customFormat="1" ht="12.75">
      <c r="A79" s="71">
        <v>8</v>
      </c>
      <c r="B79" s="68" t="s">
        <v>150</v>
      </c>
      <c r="C79" s="93">
        <v>41015000</v>
      </c>
      <c r="D79" s="68" t="s">
        <v>63</v>
      </c>
      <c r="E79" s="91">
        <v>4.42</v>
      </c>
      <c r="F79" s="69">
        <v>75</v>
      </c>
      <c r="G79" s="69">
        <v>24</v>
      </c>
      <c r="H79" s="70">
        <f t="shared" si="5"/>
        <v>-0.68</v>
      </c>
      <c r="I79" s="69">
        <v>105</v>
      </c>
      <c r="J79" s="69">
        <v>19.92</v>
      </c>
      <c r="K79" s="70">
        <f t="shared" si="6"/>
        <v>-0.8102857142857143</v>
      </c>
      <c r="L79" s="68">
        <v>17</v>
      </c>
      <c r="M79" s="86">
        <v>0.0056766126125099205</v>
      </c>
      <c r="N79" s="72"/>
      <c r="O79" s="72"/>
      <c r="P79" s="72"/>
      <c r="Q79" s="72"/>
      <c r="R79" s="72"/>
      <c r="S79" s="72"/>
      <c r="T79" s="72"/>
      <c r="U79" s="72"/>
      <c r="V79" s="72"/>
      <c r="W79" s="72"/>
      <c r="X79" s="72"/>
      <c r="Y79" s="72"/>
      <c r="Z79" s="72"/>
    </row>
    <row r="80" spans="1:26" s="71" customFormat="1" ht="12.75">
      <c r="A80" s="71">
        <v>9</v>
      </c>
      <c r="B80" s="68" t="s">
        <v>64</v>
      </c>
      <c r="C80" s="92" t="s">
        <v>327</v>
      </c>
      <c r="D80" s="68" t="s">
        <v>63</v>
      </c>
      <c r="E80" s="91">
        <v>4.24</v>
      </c>
      <c r="F80" s="69">
        <v>19.773</v>
      </c>
      <c r="G80" s="69">
        <v>0</v>
      </c>
      <c r="H80" s="70">
        <f t="shared" si="5"/>
        <v>-1</v>
      </c>
      <c r="I80" s="69">
        <v>100.532</v>
      </c>
      <c r="J80" s="69">
        <v>0</v>
      </c>
      <c r="K80" s="70">
        <f t="shared" si="6"/>
        <v>-1</v>
      </c>
      <c r="L80" s="68">
        <v>19</v>
      </c>
      <c r="M80" s="86">
        <v>0</v>
      </c>
      <c r="N80" s="72"/>
      <c r="O80" s="72"/>
      <c r="P80" s="72"/>
      <c r="Q80" s="72"/>
      <c r="R80" s="72"/>
      <c r="S80" s="72"/>
      <c r="T80" s="72"/>
      <c r="U80" s="72"/>
      <c r="V80" s="72"/>
      <c r="W80" s="72"/>
      <c r="X80" s="72"/>
      <c r="Y80" s="72"/>
      <c r="Z80" s="72"/>
    </row>
    <row r="81" spans="1:26" s="71" customFormat="1" ht="12.75">
      <c r="A81" s="71">
        <v>10</v>
      </c>
      <c r="B81" s="68" t="s">
        <v>71</v>
      </c>
      <c r="C81" s="92" t="s">
        <v>312</v>
      </c>
      <c r="D81" s="68" t="s">
        <v>63</v>
      </c>
      <c r="E81" s="91">
        <v>3.55</v>
      </c>
      <c r="F81" s="69">
        <v>129.187</v>
      </c>
      <c r="G81" s="69">
        <v>17.5</v>
      </c>
      <c r="H81" s="70">
        <f t="shared" si="5"/>
        <v>-0.8645374534589394</v>
      </c>
      <c r="I81" s="69">
        <v>84.3</v>
      </c>
      <c r="J81" s="69">
        <v>18.265</v>
      </c>
      <c r="K81" s="70">
        <f t="shared" si="6"/>
        <v>-0.7833333333333333</v>
      </c>
      <c r="L81" s="68"/>
      <c r="M81" s="86">
        <v>3.8322935148504494E-05</v>
      </c>
      <c r="N81" s="72"/>
      <c r="O81" s="72"/>
      <c r="P81" s="72"/>
      <c r="Q81" s="72"/>
      <c r="R81" s="72"/>
      <c r="S81" s="72"/>
      <c r="T81" s="72"/>
      <c r="U81" s="72"/>
      <c r="V81" s="72"/>
      <c r="W81" s="72"/>
      <c r="X81" s="72"/>
      <c r="Y81" s="72"/>
      <c r="Z81" s="72"/>
    </row>
    <row r="82" spans="1:26" s="71" customFormat="1" ht="12.75">
      <c r="A82" s="71">
        <v>11</v>
      </c>
      <c r="B82" s="68" t="s">
        <v>85</v>
      </c>
      <c r="C82" s="92" t="s">
        <v>328</v>
      </c>
      <c r="D82" s="68" t="s">
        <v>63</v>
      </c>
      <c r="E82" s="91">
        <v>3.16</v>
      </c>
      <c r="F82" s="69">
        <v>48.8</v>
      </c>
      <c r="G82" s="69">
        <v>4.32</v>
      </c>
      <c r="H82" s="70">
        <f t="shared" si="5"/>
        <v>-0.9114754098360656</v>
      </c>
      <c r="I82" s="69">
        <v>81.378</v>
      </c>
      <c r="J82" s="69">
        <v>4.56</v>
      </c>
      <c r="K82" s="70">
        <f t="shared" si="6"/>
        <v>-0.943965199439652</v>
      </c>
      <c r="L82" s="68"/>
      <c r="M82" s="86">
        <v>4.3547537494668526E-05</v>
      </c>
      <c r="N82" s="72"/>
      <c r="O82" s="72"/>
      <c r="P82" s="72"/>
      <c r="Q82" s="72"/>
      <c r="R82" s="72"/>
      <c r="S82" s="72"/>
      <c r="T82" s="72"/>
      <c r="U82" s="72"/>
      <c r="V82" s="72"/>
      <c r="W82" s="72"/>
      <c r="X82" s="72"/>
      <c r="Y82" s="72"/>
      <c r="Z82" s="72"/>
    </row>
    <row r="83" spans="1:26" s="71" customFormat="1" ht="12.75">
      <c r="A83" s="71">
        <v>12</v>
      </c>
      <c r="B83" s="68" t="s">
        <v>107</v>
      </c>
      <c r="C83" s="92" t="s">
        <v>329</v>
      </c>
      <c r="D83" s="68" t="s">
        <v>63</v>
      </c>
      <c r="E83" s="91">
        <v>2.95</v>
      </c>
      <c r="F83" s="69">
        <v>25</v>
      </c>
      <c r="G83" s="69">
        <v>25</v>
      </c>
      <c r="H83" s="70">
        <f t="shared" si="5"/>
        <v>0</v>
      </c>
      <c r="I83" s="69">
        <v>70</v>
      </c>
      <c r="J83" s="69">
        <v>52.5</v>
      </c>
      <c r="K83" s="70">
        <f t="shared" si="6"/>
        <v>-0.25</v>
      </c>
      <c r="L83" s="68"/>
      <c r="M83" s="86">
        <v>0.004556881863749059</v>
      </c>
      <c r="N83" s="72"/>
      <c r="O83" s="72"/>
      <c r="P83" s="72"/>
      <c r="Q83" s="72"/>
      <c r="R83" s="72"/>
      <c r="S83" s="72"/>
      <c r="T83" s="72"/>
      <c r="U83" s="72"/>
      <c r="V83" s="72"/>
      <c r="W83" s="72"/>
      <c r="X83" s="72"/>
      <c r="Y83" s="72"/>
      <c r="Z83" s="72"/>
    </row>
    <row r="84" spans="1:26" s="71" customFormat="1" ht="12.75">
      <c r="A84" s="71">
        <v>13</v>
      </c>
      <c r="B84" s="68" t="s">
        <v>111</v>
      </c>
      <c r="C84" s="92" t="s">
        <v>317</v>
      </c>
      <c r="D84" s="68" t="s">
        <v>63</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row>
    <row r="85" spans="1:26" s="71" customFormat="1" ht="12.75">
      <c r="A85" s="71">
        <v>14</v>
      </c>
      <c r="B85" s="68" t="s">
        <v>75</v>
      </c>
      <c r="C85" s="92" t="s">
        <v>330</v>
      </c>
      <c r="D85" s="68" t="s">
        <v>63</v>
      </c>
      <c r="E85" s="91">
        <v>1.24</v>
      </c>
      <c r="F85" s="69">
        <v>18.966</v>
      </c>
      <c r="G85" s="69">
        <v>112.037</v>
      </c>
      <c r="H85" s="70">
        <f t="shared" si="5"/>
        <v>4.907255088052303</v>
      </c>
      <c r="I85" s="69">
        <v>29.435</v>
      </c>
      <c r="J85" s="69">
        <v>298.919</v>
      </c>
      <c r="K85" s="70">
        <f t="shared" si="6"/>
        <v>9.155223373534907</v>
      </c>
      <c r="L85" s="68"/>
      <c r="M85" s="86">
        <v>0.0009601669866131164</v>
      </c>
      <c r="N85" s="72"/>
      <c r="O85" s="72"/>
      <c r="P85" s="72"/>
      <c r="Q85" s="72"/>
      <c r="R85" s="72"/>
      <c r="S85" s="72"/>
      <c r="T85" s="72"/>
      <c r="U85" s="72"/>
      <c r="V85" s="72"/>
      <c r="W85" s="72"/>
      <c r="X85" s="72"/>
      <c r="Y85" s="72"/>
      <c r="Z85" s="72"/>
    </row>
    <row r="86" spans="1:26" s="71" customFormat="1" ht="12.75">
      <c r="A86" s="71">
        <v>15</v>
      </c>
      <c r="B86" s="68" t="s">
        <v>172</v>
      </c>
      <c r="C86" s="92">
        <v>22042190</v>
      </c>
      <c r="D86" s="68" t="s">
        <v>88</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row>
    <row r="87" spans="1:26" s="71" customFormat="1" ht="12.75">
      <c r="A87" s="71">
        <v>16</v>
      </c>
      <c r="B87" s="68" t="s">
        <v>83</v>
      </c>
      <c r="C87" s="93">
        <v>44152000</v>
      </c>
      <c r="D87" s="68" t="s">
        <v>61</v>
      </c>
      <c r="E87" s="91">
        <v>0.62</v>
      </c>
      <c r="F87" s="69">
        <v>1.33</v>
      </c>
      <c r="G87" s="69">
        <v>1.61</v>
      </c>
      <c r="H87" s="70">
        <f t="shared" si="5"/>
        <v>0.2105263157894737</v>
      </c>
      <c r="I87" s="69">
        <v>14.83</v>
      </c>
      <c r="J87" s="69">
        <v>22.76</v>
      </c>
      <c r="K87" s="70">
        <f t="shared" si="6"/>
        <v>0.5347269049224546</v>
      </c>
      <c r="L87" s="68"/>
      <c r="M87" s="86">
        <v>0.0018021618974832763</v>
      </c>
      <c r="N87" s="72"/>
      <c r="O87" s="72"/>
      <c r="P87" s="72"/>
      <c r="Q87" s="72"/>
      <c r="R87" s="72"/>
      <c r="S87" s="72"/>
      <c r="T87" s="72"/>
      <c r="U87" s="72"/>
      <c r="V87" s="72"/>
      <c r="W87" s="72"/>
      <c r="X87" s="72"/>
      <c r="Y87" s="72"/>
      <c r="Z87" s="72"/>
    </row>
    <row r="88" spans="1:26" s="71" customFormat="1" ht="12.75">
      <c r="A88" s="71">
        <v>17</v>
      </c>
      <c r="B88" s="68" t="s">
        <v>278</v>
      </c>
      <c r="C88" s="93">
        <v>21032000</v>
      </c>
      <c r="D88" s="68" t="s">
        <v>63</v>
      </c>
      <c r="E88" s="91">
        <v>0.6</v>
      </c>
      <c r="F88" s="69">
        <v>18.72</v>
      </c>
      <c r="G88" s="69">
        <v>21.702</v>
      </c>
      <c r="H88" s="70">
        <f t="shared" si="5"/>
        <v>0.15929487179487195</v>
      </c>
      <c r="I88" s="69">
        <v>14.248</v>
      </c>
      <c r="J88" s="69">
        <v>23.45</v>
      </c>
      <c r="K88" s="70">
        <f t="shared" si="6"/>
        <v>0.6458450308815272</v>
      </c>
      <c r="L88" s="68"/>
      <c r="M88" s="86">
        <v>0.004397757574973327</v>
      </c>
      <c r="N88" s="72"/>
      <c r="O88" s="72"/>
      <c r="P88" s="72"/>
      <c r="Q88" s="72"/>
      <c r="R88" s="72"/>
      <c r="S88" s="72"/>
      <c r="T88" s="72"/>
      <c r="U88" s="72"/>
      <c r="V88" s="72"/>
      <c r="W88" s="72"/>
      <c r="X88" s="72"/>
      <c r="Y88" s="72"/>
      <c r="Z88" s="72"/>
    </row>
    <row r="89" spans="1:26" s="71" customFormat="1" ht="12.75">
      <c r="A89" s="71">
        <v>18</v>
      </c>
      <c r="B89" s="68" t="s">
        <v>94</v>
      </c>
      <c r="C89" s="92" t="s">
        <v>326</v>
      </c>
      <c r="D89" s="68" t="s">
        <v>63</v>
      </c>
      <c r="E89" s="91">
        <v>0.49</v>
      </c>
      <c r="F89" s="69">
        <v>9.24</v>
      </c>
      <c r="G89" s="69">
        <v>28.992</v>
      </c>
      <c r="H89" s="70">
        <f t="shared" si="5"/>
        <v>2.137662337662338</v>
      </c>
      <c r="I89" s="69">
        <v>7.941</v>
      </c>
      <c r="J89" s="69">
        <v>28.099</v>
      </c>
      <c r="K89" s="70">
        <f t="shared" si="6"/>
        <v>2.538471225286488</v>
      </c>
      <c r="L89" s="68"/>
      <c r="M89" s="86">
        <v>0.0004471296588013548</v>
      </c>
      <c r="N89" s="72"/>
      <c r="O89" s="72"/>
      <c r="P89" s="72"/>
      <c r="Q89" s="72"/>
      <c r="R89" s="72"/>
      <c r="S89" s="72"/>
      <c r="T89" s="72"/>
      <c r="U89" s="72"/>
      <c r="V89" s="72"/>
      <c r="W89" s="72"/>
      <c r="X89" s="72"/>
      <c r="Y89" s="72"/>
      <c r="Z89" s="72"/>
    </row>
    <row r="90" spans="1:26" s="71" customFormat="1" ht="12.75">
      <c r="A90" s="71">
        <v>19</v>
      </c>
      <c r="B90" s="68" t="s">
        <v>84</v>
      </c>
      <c r="C90" s="92" t="s">
        <v>325</v>
      </c>
      <c r="D90" s="68" t="s">
        <v>63</v>
      </c>
      <c r="E90" s="91">
        <v>0.37</v>
      </c>
      <c r="F90" s="69">
        <v>11.496</v>
      </c>
      <c r="G90" s="69">
        <v>0</v>
      </c>
      <c r="H90" s="70">
        <f t="shared" si="5"/>
        <v>-1</v>
      </c>
      <c r="I90" s="69">
        <v>20.249</v>
      </c>
      <c r="J90" s="69">
        <v>0</v>
      </c>
      <c r="K90" s="70">
        <f t="shared" si="6"/>
        <v>-1</v>
      </c>
      <c r="L90" s="68"/>
      <c r="M90" s="86">
        <v>0</v>
      </c>
      <c r="N90" s="72"/>
      <c r="O90" s="72"/>
      <c r="P90" s="72"/>
      <c r="Q90" s="72"/>
      <c r="R90" s="72"/>
      <c r="S90" s="72"/>
      <c r="T90" s="72"/>
      <c r="U90" s="72"/>
      <c r="V90" s="72"/>
      <c r="W90" s="72"/>
      <c r="X90" s="72"/>
      <c r="Y90" s="72"/>
      <c r="Z90" s="72"/>
    </row>
    <row r="91" spans="1:26" s="71" customFormat="1" ht="12.75">
      <c r="A91" s="71">
        <v>20</v>
      </c>
      <c r="B91" s="68" t="s">
        <v>103</v>
      </c>
      <c r="C91" s="92" t="s">
        <v>310</v>
      </c>
      <c r="D91" s="68" t="s">
        <v>63</v>
      </c>
      <c r="E91" s="91">
        <v>0.29</v>
      </c>
      <c r="F91" s="69">
        <v>23.04</v>
      </c>
      <c r="G91" s="69">
        <v>10.864</v>
      </c>
      <c r="H91" s="70">
        <f t="shared" si="5"/>
        <v>-0.5284722222222221</v>
      </c>
      <c r="I91" s="69">
        <v>26.12</v>
      </c>
      <c r="J91" s="69">
        <v>11.284</v>
      </c>
      <c r="K91" s="70">
        <f t="shared" si="6"/>
        <v>-0.5679938744257274</v>
      </c>
      <c r="L91" s="68"/>
      <c r="M91" s="86">
        <v>0.00010095574781404502</v>
      </c>
      <c r="N91" s="72"/>
      <c r="O91" s="72"/>
      <c r="P91" s="72"/>
      <c r="Q91" s="72"/>
      <c r="R91" s="72"/>
      <c r="S91" s="72"/>
      <c r="T91" s="72"/>
      <c r="U91" s="72"/>
      <c r="V91" s="72"/>
      <c r="W91" s="72"/>
      <c r="X91" s="72"/>
      <c r="Y91" s="72"/>
      <c r="Z91" s="72"/>
    </row>
    <row r="92" spans="2:13" s="72" customFormat="1" ht="12.75">
      <c r="B92" s="64"/>
      <c r="C92" s="64"/>
      <c r="D92" s="114"/>
      <c r="E92" s="115"/>
      <c r="F92" s="116"/>
      <c r="G92" s="90"/>
      <c r="H92" s="90"/>
      <c r="I92" s="117"/>
      <c r="J92" s="116"/>
      <c r="K92" s="90"/>
      <c r="L92" s="90"/>
      <c r="M92" s="118"/>
    </row>
    <row r="93" spans="2:26" s="73" customFormat="1" ht="12.75">
      <c r="B93" s="84" t="s">
        <v>178</v>
      </c>
      <c r="C93" s="84"/>
      <c r="D93" s="84"/>
      <c r="E93" s="119">
        <f>SUM(E72:E92)</f>
        <v>99.61999999999998</v>
      </c>
      <c r="F93" s="120"/>
      <c r="G93" s="85"/>
      <c r="H93" s="85"/>
      <c r="I93" s="85">
        <f>SUM(I72:I92)</f>
        <v>2396.9899999999993</v>
      </c>
      <c r="J93" s="120">
        <f>SUM(J72:J92)</f>
        <v>1417.836</v>
      </c>
      <c r="K93" s="121">
        <f>+(J93-I93)/I93</f>
        <v>-0.40849315182791734</v>
      </c>
      <c r="L93" s="85"/>
      <c r="M93" s="122"/>
      <c r="N93" s="72"/>
      <c r="O93" s="72"/>
      <c r="P93" s="72"/>
      <c r="Q93" s="72"/>
      <c r="R93" s="72"/>
      <c r="S93" s="72"/>
      <c r="T93" s="72"/>
      <c r="U93" s="72"/>
      <c r="V93" s="72"/>
      <c r="W93" s="72"/>
      <c r="X93" s="72"/>
      <c r="Y93" s="72"/>
      <c r="Z93" s="72"/>
    </row>
    <row r="94" spans="5:13" s="72" customFormat="1" ht="12.75">
      <c r="E94" s="123"/>
      <c r="F94" s="124"/>
      <c r="G94" s="117"/>
      <c r="H94" s="117"/>
      <c r="I94" s="117"/>
      <c r="J94" s="124"/>
      <c r="K94" s="117"/>
      <c r="L94" s="117"/>
      <c r="M94" s="118"/>
    </row>
    <row r="95" spans="2:13" s="72" customFormat="1" ht="21" customHeight="1">
      <c r="B95" s="184" t="s">
        <v>423</v>
      </c>
      <c r="C95" s="184"/>
      <c r="D95" s="184"/>
      <c r="E95" s="184"/>
      <c r="F95" s="184"/>
      <c r="G95" s="184"/>
      <c r="H95" s="184"/>
      <c r="I95" s="184"/>
      <c r="J95" s="184"/>
      <c r="K95" s="184"/>
      <c r="L95" s="184"/>
      <c r="M95" s="184"/>
    </row>
    <row r="96" spans="13:26" ht="12.75">
      <c r="M96" s="118"/>
      <c r="N96" s="72"/>
      <c r="O96" s="72"/>
      <c r="P96" s="72"/>
      <c r="Q96" s="72"/>
      <c r="R96" s="72"/>
      <c r="S96" s="72"/>
      <c r="T96" s="72"/>
      <c r="U96" s="72"/>
      <c r="V96" s="72"/>
      <c r="W96" s="72"/>
      <c r="X96" s="72"/>
      <c r="Y96" s="72"/>
      <c r="Z96" s="72"/>
    </row>
    <row r="97" spans="2:26" s="98" customFormat="1" ht="15.75" customHeight="1">
      <c r="B97" s="182" t="s">
        <v>57</v>
      </c>
      <c r="C97" s="182"/>
      <c r="D97" s="182"/>
      <c r="E97" s="182"/>
      <c r="F97" s="182"/>
      <c r="G97" s="182"/>
      <c r="H97" s="182"/>
      <c r="I97" s="182"/>
      <c r="J97" s="182"/>
      <c r="K97" s="182"/>
      <c r="L97" s="182"/>
      <c r="M97" s="182"/>
      <c r="N97" s="72"/>
      <c r="O97" s="72"/>
      <c r="P97" s="72"/>
      <c r="Q97" s="72"/>
      <c r="R97" s="72"/>
      <c r="S97" s="72"/>
      <c r="T97" s="72"/>
      <c r="U97" s="72"/>
      <c r="V97" s="72"/>
      <c r="W97" s="72"/>
      <c r="X97" s="72"/>
      <c r="Y97" s="72"/>
      <c r="Z97" s="72"/>
    </row>
    <row r="98" spans="2:26" s="98" customFormat="1" ht="15.75" customHeight="1">
      <c r="B98" s="179" t="s">
        <v>262</v>
      </c>
      <c r="C98" s="179"/>
      <c r="D98" s="179"/>
      <c r="E98" s="179"/>
      <c r="F98" s="179"/>
      <c r="G98" s="179"/>
      <c r="H98" s="179"/>
      <c r="I98" s="179"/>
      <c r="J98" s="179"/>
      <c r="K98" s="179"/>
      <c r="L98" s="179"/>
      <c r="M98" s="179"/>
      <c r="N98" s="72"/>
      <c r="O98" s="72"/>
      <c r="P98" s="72"/>
      <c r="Q98" s="72"/>
      <c r="R98" s="72"/>
      <c r="S98" s="72"/>
      <c r="T98" s="72"/>
      <c r="U98" s="72"/>
      <c r="V98" s="72"/>
      <c r="W98" s="72"/>
      <c r="X98" s="72"/>
      <c r="Y98" s="72"/>
      <c r="Z98" s="72"/>
    </row>
    <row r="99" spans="2:26" s="99" customFormat="1" ht="15.75" customHeight="1">
      <c r="B99" s="179" t="s">
        <v>38</v>
      </c>
      <c r="C99" s="179"/>
      <c r="D99" s="179"/>
      <c r="E99" s="179"/>
      <c r="F99" s="179"/>
      <c r="G99" s="179"/>
      <c r="H99" s="179"/>
      <c r="I99" s="179"/>
      <c r="J99" s="179"/>
      <c r="K99" s="179"/>
      <c r="L99" s="179"/>
      <c r="M99" s="179"/>
      <c r="N99" s="72"/>
      <c r="O99" s="72"/>
      <c r="P99" s="72"/>
      <c r="Q99" s="72"/>
      <c r="R99" s="72"/>
      <c r="S99" s="72"/>
      <c r="T99" s="72"/>
      <c r="U99" s="72"/>
      <c r="V99" s="72"/>
      <c r="W99" s="72"/>
      <c r="X99" s="72"/>
      <c r="Y99" s="72"/>
      <c r="Z99" s="72"/>
    </row>
    <row r="100" spans="2:26"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row>
    <row r="101" spans="2:13" s="72" customFormat="1" ht="30.75" customHeight="1">
      <c r="B101" s="102" t="s">
        <v>272</v>
      </c>
      <c r="C101" s="102" t="s">
        <v>273</v>
      </c>
      <c r="D101" s="102" t="s">
        <v>61</v>
      </c>
      <c r="E101" s="104" t="s">
        <v>176</v>
      </c>
      <c r="F101" s="180" t="s">
        <v>259</v>
      </c>
      <c r="G101" s="180"/>
      <c r="H101" s="180"/>
      <c r="I101" s="180" t="s">
        <v>260</v>
      </c>
      <c r="J101" s="180"/>
      <c r="K101" s="180"/>
      <c r="L101" s="180"/>
      <c r="M101" s="180"/>
    </row>
    <row r="102" spans="2:13" s="72" customFormat="1" ht="15.75" customHeight="1">
      <c r="B102" s="105"/>
      <c r="C102" s="105"/>
      <c r="D102" s="105"/>
      <c r="E102" s="106">
        <f>+E70</f>
        <v>2008</v>
      </c>
      <c r="F102" s="181" t="str">
        <f>+F70</f>
        <v>Enero-diciembre</v>
      </c>
      <c r="G102" s="181"/>
      <c r="H102" s="105" t="s">
        <v>177</v>
      </c>
      <c r="I102" s="181" t="str">
        <f>+F102</f>
        <v>Enero-diciembre</v>
      </c>
      <c r="J102" s="181"/>
      <c r="K102" s="105" t="s">
        <v>177</v>
      </c>
      <c r="L102" s="107"/>
      <c r="M102" s="108" t="s">
        <v>261</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ene-dic</v>
      </c>
    </row>
    <row r="104" spans="1:26" s="71" customFormat="1" ht="12.75">
      <c r="A104" s="71">
        <v>1</v>
      </c>
      <c r="B104" s="68" t="s">
        <v>78</v>
      </c>
      <c r="C104" s="92" t="s">
        <v>306</v>
      </c>
      <c r="D104" s="68" t="s">
        <v>63</v>
      </c>
      <c r="E104" s="91">
        <v>94.62563196888998</v>
      </c>
      <c r="F104" s="69">
        <v>141091.526</v>
      </c>
      <c r="G104" s="69">
        <v>119935.371</v>
      </c>
      <c r="H104" s="70">
        <f>+(G104-F104)/F104</f>
        <v>-0.149946319242447</v>
      </c>
      <c r="I104" s="69">
        <v>256837.294</v>
      </c>
      <c r="J104" s="69">
        <v>178918.099</v>
      </c>
      <c r="K104" s="70">
        <f>+(J104-I104)/I104</f>
        <v>-0.30337959798003483</v>
      </c>
      <c r="L104" s="68">
        <v>1</v>
      </c>
      <c r="M104" s="86">
        <v>0.1613847936218024</v>
      </c>
      <c r="N104" s="72"/>
      <c r="O104" s="72"/>
      <c r="P104" s="72"/>
      <c r="Q104" s="72"/>
      <c r="R104" s="72"/>
      <c r="S104" s="72"/>
      <c r="T104" s="72"/>
      <c r="U104" s="72"/>
      <c r="V104" s="72"/>
      <c r="W104" s="72"/>
      <c r="X104" s="72"/>
      <c r="Y104" s="72"/>
      <c r="Z104" s="72"/>
    </row>
    <row r="105" spans="1:26" s="71" customFormat="1" ht="12.75">
      <c r="A105" s="71">
        <v>2</v>
      </c>
      <c r="B105" s="68" t="s">
        <v>79</v>
      </c>
      <c r="C105" s="93">
        <v>20057000</v>
      </c>
      <c r="D105" s="68" t="s">
        <v>63</v>
      </c>
      <c r="E105" s="91">
        <v>1.2403449736780918</v>
      </c>
      <c r="F105" s="69">
        <v>1680.629</v>
      </c>
      <c r="G105" s="69">
        <v>2563.895</v>
      </c>
      <c r="H105" s="70">
        <f>+(G105-F105)/F105</f>
        <v>0.5255568004598279</v>
      </c>
      <c r="I105" s="69">
        <v>3241.547</v>
      </c>
      <c r="J105" s="69">
        <v>5094.917</v>
      </c>
      <c r="K105" s="70">
        <f>+(J105-I105)/I105</f>
        <v>0.5717547825158791</v>
      </c>
      <c r="L105" s="68">
        <v>2</v>
      </c>
      <c r="M105" s="86">
        <v>0.8711343105812828</v>
      </c>
      <c r="N105" s="72"/>
      <c r="O105" s="72"/>
      <c r="P105" s="72"/>
      <c r="Q105" s="72"/>
      <c r="R105" s="72"/>
      <c r="S105" s="72"/>
      <c r="T105" s="72"/>
      <c r="U105" s="72"/>
      <c r="V105" s="72"/>
      <c r="W105" s="72"/>
      <c r="X105" s="72"/>
      <c r="Y105" s="72"/>
      <c r="Z105" s="72"/>
    </row>
    <row r="106" spans="1:26" s="71" customFormat="1" ht="12.75">
      <c r="A106" s="71">
        <v>3</v>
      </c>
      <c r="B106" s="68" t="s">
        <v>71</v>
      </c>
      <c r="C106" s="92" t="s">
        <v>312</v>
      </c>
      <c r="D106" s="68" t="s">
        <v>63</v>
      </c>
      <c r="E106" s="91">
        <v>0.7853858402617863</v>
      </c>
      <c r="F106" s="69">
        <v>2707.754</v>
      </c>
      <c r="G106" s="69">
        <v>2849.339</v>
      </c>
      <c r="H106" s="70">
        <f aca="true" t="shared" si="7" ref="H106:H123">+(G106-F106)/F106</f>
        <v>0.05228872342169933</v>
      </c>
      <c r="I106" s="69">
        <v>2111.709</v>
      </c>
      <c r="J106" s="69">
        <v>1538.753</v>
      </c>
      <c r="K106" s="70">
        <f aca="true" t="shared" si="8" ref="K106:K123">+(J106-I106)/I106</f>
        <v>-0.27132336889221004</v>
      </c>
      <c r="L106" s="68">
        <v>3</v>
      </c>
      <c r="M106" s="86">
        <v>0.0032285535958700646</v>
      </c>
      <c r="N106" s="72"/>
      <c r="O106" s="72"/>
      <c r="P106" s="72"/>
      <c r="Q106" s="72"/>
      <c r="R106" s="72"/>
      <c r="S106" s="72"/>
      <c r="T106" s="72"/>
      <c r="U106" s="72"/>
      <c r="V106" s="72"/>
      <c r="W106" s="72"/>
      <c r="X106" s="72"/>
      <c r="Y106" s="72"/>
      <c r="Z106" s="72"/>
    </row>
    <row r="107" spans="1:26" s="71" customFormat="1" ht="12.75">
      <c r="A107" s="71">
        <v>4</v>
      </c>
      <c r="B107" s="68" t="s">
        <v>99</v>
      </c>
      <c r="C107" s="92" t="s">
        <v>338</v>
      </c>
      <c r="D107" s="68" t="s">
        <v>63</v>
      </c>
      <c r="E107" s="91">
        <v>0.6574108031941273</v>
      </c>
      <c r="F107" s="69">
        <v>488.97</v>
      </c>
      <c r="G107" s="69">
        <v>1265.008</v>
      </c>
      <c r="H107" s="70">
        <f t="shared" si="7"/>
        <v>1.587087142360472</v>
      </c>
      <c r="I107" s="69">
        <v>1718.093</v>
      </c>
      <c r="J107" s="69">
        <v>3709.398</v>
      </c>
      <c r="K107" s="70">
        <f t="shared" si="8"/>
        <v>1.1590204953980954</v>
      </c>
      <c r="L107" s="68">
        <v>4</v>
      </c>
      <c r="M107" s="86">
        <v>0.2525912337706776</v>
      </c>
      <c r="N107" s="72"/>
      <c r="O107" s="72"/>
      <c r="P107" s="72"/>
      <c r="Q107" s="72"/>
      <c r="R107" s="72"/>
      <c r="S107" s="72"/>
      <c r="T107" s="72"/>
      <c r="U107" s="72"/>
      <c r="V107" s="72"/>
      <c r="W107" s="72"/>
      <c r="X107" s="72"/>
      <c r="Y107" s="72"/>
      <c r="Z107" s="72"/>
    </row>
    <row r="108" spans="1:26" s="71" customFormat="1" ht="12.75">
      <c r="A108" s="71">
        <v>5</v>
      </c>
      <c r="B108" s="68" t="s">
        <v>100</v>
      </c>
      <c r="C108" s="92" t="s">
        <v>337</v>
      </c>
      <c r="D108" s="68" t="s">
        <v>63</v>
      </c>
      <c r="E108" s="91">
        <v>0.5236146664834384</v>
      </c>
      <c r="F108" s="69">
        <v>1213.405</v>
      </c>
      <c r="G108" s="69">
        <v>324.681</v>
      </c>
      <c r="H108" s="70">
        <f t="shared" si="7"/>
        <v>-0.7324215740004367</v>
      </c>
      <c r="I108" s="69">
        <v>1375.908</v>
      </c>
      <c r="J108" s="69">
        <v>306.788</v>
      </c>
      <c r="K108" s="70">
        <f t="shared" si="8"/>
        <v>-0.7770286966861156</v>
      </c>
      <c r="L108" s="68">
        <v>6</v>
      </c>
      <c r="M108" s="86">
        <v>0.008182824246891332</v>
      </c>
      <c r="N108" s="72"/>
      <c r="O108" s="72"/>
      <c r="P108" s="72"/>
      <c r="Q108" s="72"/>
      <c r="R108" s="72"/>
      <c r="S108" s="72"/>
      <c r="T108" s="72"/>
      <c r="U108" s="72"/>
      <c r="V108" s="72"/>
      <c r="W108" s="72"/>
      <c r="X108" s="72"/>
      <c r="Y108" s="72"/>
      <c r="Z108" s="72"/>
    </row>
    <row r="109" spans="1:26" s="71" customFormat="1" ht="12.75">
      <c r="A109" s="71">
        <v>6</v>
      </c>
      <c r="B109" s="68" t="s">
        <v>103</v>
      </c>
      <c r="C109" s="92" t="s">
        <v>310</v>
      </c>
      <c r="D109" s="68" t="s">
        <v>63</v>
      </c>
      <c r="E109" s="91">
        <v>0.4349761512459514</v>
      </c>
      <c r="F109" s="69">
        <v>1308.109</v>
      </c>
      <c r="G109" s="69">
        <v>1169.928</v>
      </c>
      <c r="H109" s="70">
        <f t="shared" si="7"/>
        <v>-0.10563416351389664</v>
      </c>
      <c r="I109" s="69">
        <v>1136.777</v>
      </c>
      <c r="J109" s="69">
        <v>627.891</v>
      </c>
      <c r="K109" s="70">
        <f t="shared" si="8"/>
        <v>-0.44765684034775516</v>
      </c>
      <c r="L109" s="68">
        <v>8</v>
      </c>
      <c r="M109" s="86">
        <v>0.005617618349052511</v>
      </c>
      <c r="N109" s="72"/>
      <c r="O109" s="72"/>
      <c r="P109" s="72"/>
      <c r="Q109" s="72"/>
      <c r="R109" s="72"/>
      <c r="S109" s="72"/>
      <c r="T109" s="72"/>
      <c r="U109" s="72"/>
      <c r="V109" s="72"/>
      <c r="W109" s="72"/>
      <c r="X109" s="72"/>
      <c r="Y109" s="72"/>
      <c r="Z109" s="72"/>
    </row>
    <row r="110" spans="1:13" s="72" customFormat="1" ht="12.75">
      <c r="A110" s="71">
        <v>7</v>
      </c>
      <c r="B110" s="68" t="s">
        <v>67</v>
      </c>
      <c r="C110" s="92" t="s">
        <v>308</v>
      </c>
      <c r="D110" s="68" t="s">
        <v>63</v>
      </c>
      <c r="E110" s="91">
        <v>0.42535888190867965</v>
      </c>
      <c r="F110" s="69">
        <v>624.584</v>
      </c>
      <c r="G110" s="69">
        <v>2934.293</v>
      </c>
      <c r="H110" s="70">
        <f t="shared" si="7"/>
        <v>3.6979957859951593</v>
      </c>
      <c r="I110" s="69">
        <v>1111.643</v>
      </c>
      <c r="J110" s="69">
        <v>5081.566</v>
      </c>
      <c r="K110" s="70">
        <f t="shared" si="8"/>
        <v>3.5712211564324154</v>
      </c>
      <c r="L110" s="68">
        <v>12</v>
      </c>
      <c r="M110" s="86">
        <v>0.024197444429729927</v>
      </c>
    </row>
    <row r="111" spans="1:13" s="72" customFormat="1" ht="12.75">
      <c r="A111" s="71">
        <v>8</v>
      </c>
      <c r="B111" s="68" t="s">
        <v>85</v>
      </c>
      <c r="C111" s="92" t="s">
        <v>328</v>
      </c>
      <c r="D111" s="68" t="s">
        <v>63</v>
      </c>
      <c r="E111" s="91">
        <v>0.3521132015124344</v>
      </c>
      <c r="F111" s="69">
        <v>717.167</v>
      </c>
      <c r="G111" s="69">
        <v>861.802</v>
      </c>
      <c r="H111" s="70">
        <f t="shared" si="7"/>
        <v>0.20167548144295538</v>
      </c>
      <c r="I111" s="69">
        <v>920.221</v>
      </c>
      <c r="J111" s="69">
        <v>819.176</v>
      </c>
      <c r="K111" s="70">
        <f t="shared" si="8"/>
        <v>-0.10980514463373468</v>
      </c>
      <c r="L111" s="68">
        <v>15</v>
      </c>
      <c r="M111" s="86">
        <v>0.007823047713757147</v>
      </c>
    </row>
    <row r="112" spans="1:13" s="72" customFormat="1" ht="12.75">
      <c r="A112" s="71">
        <v>9</v>
      </c>
      <c r="B112" s="68" t="s">
        <v>102</v>
      </c>
      <c r="C112" s="92" t="s">
        <v>316</v>
      </c>
      <c r="D112" s="68" t="s">
        <v>63</v>
      </c>
      <c r="E112" s="91">
        <v>0.18873632792514541</v>
      </c>
      <c r="F112" s="69">
        <v>714.556</v>
      </c>
      <c r="G112" s="69">
        <v>1699.93</v>
      </c>
      <c r="H112" s="70">
        <f t="shared" si="7"/>
        <v>1.3790017857242818</v>
      </c>
      <c r="I112" s="69">
        <v>466.12</v>
      </c>
      <c r="J112" s="69">
        <v>1020.963</v>
      </c>
      <c r="K112" s="70">
        <f t="shared" si="8"/>
        <v>1.190343688320604</v>
      </c>
      <c r="L112" s="68">
        <v>16</v>
      </c>
      <c r="M112" s="86">
        <v>0.03629564008863283</v>
      </c>
    </row>
    <row r="113" spans="1:13" s="72" customFormat="1" ht="12.75">
      <c r="A113" s="71">
        <v>10</v>
      </c>
      <c r="B113" s="68" t="s">
        <v>98</v>
      </c>
      <c r="C113" s="92" t="s">
        <v>368</v>
      </c>
      <c r="D113" s="68" t="s">
        <v>63</v>
      </c>
      <c r="E113" s="91">
        <v>0.1481217890826996</v>
      </c>
      <c r="F113" s="69">
        <v>125.953</v>
      </c>
      <c r="G113" s="69">
        <v>103.273</v>
      </c>
      <c r="H113" s="70">
        <f t="shared" si="7"/>
        <v>-0.1800671679118402</v>
      </c>
      <c r="I113" s="69">
        <v>387.105</v>
      </c>
      <c r="J113" s="69">
        <v>286.594</v>
      </c>
      <c r="K113" s="70">
        <f t="shared" si="8"/>
        <v>-0.2596478991488098</v>
      </c>
      <c r="L113" s="68">
        <v>17</v>
      </c>
      <c r="M113" s="86">
        <v>0.009887075572612862</v>
      </c>
    </row>
    <row r="114" spans="1:13" s="72" customFormat="1" ht="12.75">
      <c r="A114" s="71">
        <v>11</v>
      </c>
      <c r="B114" s="68" t="s">
        <v>94</v>
      </c>
      <c r="C114" s="92" t="s">
        <v>326</v>
      </c>
      <c r="D114" s="68" t="s">
        <v>63</v>
      </c>
      <c r="E114" s="91">
        <v>0.07992771964335182</v>
      </c>
      <c r="F114" s="69">
        <v>211.329</v>
      </c>
      <c r="G114" s="69">
        <v>315.355</v>
      </c>
      <c r="H114" s="70">
        <f t="shared" si="7"/>
        <v>0.4922466864462521</v>
      </c>
      <c r="I114" s="69">
        <v>204.132</v>
      </c>
      <c r="J114" s="69">
        <v>297.424</v>
      </c>
      <c r="K114" s="70">
        <f t="shared" si="8"/>
        <v>0.4570180079556364</v>
      </c>
      <c r="L114" s="68">
        <v>19</v>
      </c>
      <c r="M114" s="86">
        <v>0.004732805140372759</v>
      </c>
    </row>
    <row r="115" spans="1:13" s="72" customFormat="1" ht="12.75">
      <c r="A115" s="71">
        <v>12</v>
      </c>
      <c r="B115" s="68" t="s">
        <v>73</v>
      </c>
      <c r="C115" s="92" t="s">
        <v>307</v>
      </c>
      <c r="D115" s="68" t="s">
        <v>63</v>
      </c>
      <c r="E115" s="91">
        <v>0.0757814345101189</v>
      </c>
      <c r="F115" s="69">
        <v>102.3</v>
      </c>
      <c r="G115" s="69">
        <v>18</v>
      </c>
      <c r="H115" s="70">
        <f t="shared" si="7"/>
        <v>-0.8240469208211144</v>
      </c>
      <c r="I115" s="69">
        <v>198.049</v>
      </c>
      <c r="J115" s="69">
        <v>19.35</v>
      </c>
      <c r="K115" s="70">
        <f t="shared" si="8"/>
        <v>-0.902296906321163</v>
      </c>
      <c r="L115" s="68">
        <v>20</v>
      </c>
      <c r="M115" s="86">
        <v>0.02767971070053271</v>
      </c>
    </row>
    <row r="116" spans="1:13" s="72" customFormat="1" ht="12.75">
      <c r="A116" s="71">
        <v>13</v>
      </c>
      <c r="B116" s="68" t="s">
        <v>84</v>
      </c>
      <c r="C116" s="92" t="s">
        <v>325</v>
      </c>
      <c r="D116" s="68" t="s">
        <v>63</v>
      </c>
      <c r="E116" s="91">
        <v>0.07032307742027322</v>
      </c>
      <c r="F116" s="69">
        <v>191.52</v>
      </c>
      <c r="G116" s="69">
        <v>270.357</v>
      </c>
      <c r="H116" s="70">
        <f t="shared" si="7"/>
        <v>0.41163847117794494</v>
      </c>
      <c r="I116" s="69">
        <v>183.767</v>
      </c>
      <c r="J116" s="69">
        <v>234.461</v>
      </c>
      <c r="K116" s="70">
        <f t="shared" si="8"/>
        <v>0.2758601925264058</v>
      </c>
      <c r="L116" s="68"/>
      <c r="M116" s="86">
        <v>0.006139708917866909</v>
      </c>
    </row>
    <row r="117" spans="1:13" s="72" customFormat="1" ht="12.75">
      <c r="A117" s="71">
        <v>14</v>
      </c>
      <c r="B117" s="68" t="s">
        <v>96</v>
      </c>
      <c r="C117" s="92" t="s">
        <v>305</v>
      </c>
      <c r="D117" s="68" t="s">
        <v>63</v>
      </c>
      <c r="E117" s="91">
        <v>0.06904008609028707</v>
      </c>
      <c r="F117" s="69">
        <v>76.662</v>
      </c>
      <c r="G117" s="69">
        <v>53.57</v>
      </c>
      <c r="H117" s="70">
        <f t="shared" si="7"/>
        <v>-0.3012183350290888</v>
      </c>
      <c r="I117" s="69">
        <v>57.732</v>
      </c>
      <c r="J117" s="69">
        <v>244.892</v>
      </c>
      <c r="K117" s="70">
        <f t="shared" si="8"/>
        <v>3.2418762558026746</v>
      </c>
      <c r="L117" s="68"/>
      <c r="M117" s="86">
        <v>0.002582946647752565</v>
      </c>
    </row>
    <row r="118" spans="1:13" s="72" customFormat="1" ht="12.75">
      <c r="A118" s="71">
        <v>15</v>
      </c>
      <c r="B118" s="68" t="s">
        <v>279</v>
      </c>
      <c r="C118" s="93">
        <v>15091000</v>
      </c>
      <c r="D118" s="68" t="s">
        <v>63</v>
      </c>
      <c r="E118" s="91">
        <v>0.05544451050253336</v>
      </c>
      <c r="F118" s="69">
        <v>42</v>
      </c>
      <c r="G118" s="69">
        <v>192.43</v>
      </c>
      <c r="H118" s="70">
        <f t="shared" si="7"/>
        <v>3.581666666666667</v>
      </c>
      <c r="I118" s="69">
        <v>144.9</v>
      </c>
      <c r="J118" s="69">
        <v>590.001</v>
      </c>
      <c r="K118" s="70">
        <f t="shared" si="8"/>
        <v>3.0717805383022774</v>
      </c>
      <c r="L118" s="68"/>
      <c r="M118" s="86">
        <v>0.04703816335258121</v>
      </c>
    </row>
    <row r="119" spans="1:13" s="72" customFormat="1" ht="12.75">
      <c r="A119" s="71">
        <v>16</v>
      </c>
      <c r="B119" s="68" t="s">
        <v>89</v>
      </c>
      <c r="C119" s="92" t="s">
        <v>315</v>
      </c>
      <c r="D119" s="68" t="s">
        <v>63</v>
      </c>
      <c r="E119" s="91">
        <v>0.0480836682075904</v>
      </c>
      <c r="F119" s="69">
        <v>105.088</v>
      </c>
      <c r="G119" s="69">
        <v>40.56</v>
      </c>
      <c r="H119" s="70">
        <f t="shared" si="7"/>
        <v>-0.6140377588306942</v>
      </c>
      <c r="I119" s="69">
        <v>125.663</v>
      </c>
      <c r="J119" s="69">
        <v>27.904</v>
      </c>
      <c r="K119" s="70">
        <f t="shared" si="8"/>
        <v>-0.7779457756061848</v>
      </c>
      <c r="L119" s="68"/>
      <c r="M119" s="86">
        <v>0.00019541600168804018</v>
      </c>
    </row>
    <row r="120" spans="1:13" s="72" customFormat="1" ht="12.75">
      <c r="A120" s="71">
        <v>17</v>
      </c>
      <c r="B120" s="68" t="s">
        <v>108</v>
      </c>
      <c r="C120" s="93">
        <v>20019000</v>
      </c>
      <c r="D120" s="68" t="s">
        <v>63</v>
      </c>
      <c r="E120" s="91">
        <v>0.04465406746477324</v>
      </c>
      <c r="F120" s="69">
        <v>55.95</v>
      </c>
      <c r="G120" s="69">
        <v>0</v>
      </c>
      <c r="H120" s="70">
        <f t="shared" si="7"/>
        <v>-1</v>
      </c>
      <c r="I120" s="69">
        <v>116.7</v>
      </c>
      <c r="J120" s="69">
        <v>0</v>
      </c>
      <c r="K120" s="70">
        <f t="shared" si="8"/>
        <v>-1</v>
      </c>
      <c r="L120" s="68"/>
      <c r="M120" s="86">
        <v>0</v>
      </c>
    </row>
    <row r="121" spans="1:13" s="72" customFormat="1" ht="12.75">
      <c r="A121" s="71">
        <v>18</v>
      </c>
      <c r="B121" s="68" t="s">
        <v>280</v>
      </c>
      <c r="C121" s="92" t="s">
        <v>336</v>
      </c>
      <c r="D121" s="68" t="s">
        <v>63</v>
      </c>
      <c r="E121" s="91">
        <v>0.03920106733246404</v>
      </c>
      <c r="F121" s="69">
        <v>30.705</v>
      </c>
      <c r="G121" s="69">
        <v>2.512</v>
      </c>
      <c r="H121" s="70">
        <f t="shared" si="7"/>
        <v>-0.9181892199967432</v>
      </c>
      <c r="I121" s="69">
        <v>102.449</v>
      </c>
      <c r="J121" s="69">
        <v>4.338</v>
      </c>
      <c r="K121" s="70">
        <f t="shared" si="8"/>
        <v>-0.9576569805464182</v>
      </c>
      <c r="L121" s="68"/>
      <c r="M121" s="86">
        <v>0.001729918903571178</v>
      </c>
    </row>
    <row r="122" spans="1:13" s="72" customFormat="1" ht="12.75">
      <c r="A122" s="71">
        <v>19</v>
      </c>
      <c r="B122" s="68" t="s">
        <v>87</v>
      </c>
      <c r="C122" s="93">
        <v>22042110</v>
      </c>
      <c r="D122" s="68" t="s">
        <v>88</v>
      </c>
      <c r="E122" s="91">
        <v>0.024139215939011863</v>
      </c>
      <c r="F122" s="69">
        <v>18.18</v>
      </c>
      <c r="G122" s="69">
        <v>21.465</v>
      </c>
      <c r="H122" s="70">
        <f t="shared" si="7"/>
        <v>0.18069306930693071</v>
      </c>
      <c r="I122" s="69">
        <v>63.086</v>
      </c>
      <c r="J122" s="69">
        <v>52.995</v>
      </c>
      <c r="K122" s="70">
        <f t="shared" si="8"/>
        <v>-0.15995625019814225</v>
      </c>
      <c r="L122" s="68"/>
      <c r="M122" s="86">
        <v>4.956327325743995E-05</v>
      </c>
    </row>
    <row r="123" spans="1:13" s="72" customFormat="1" ht="12.75">
      <c r="A123" s="71">
        <v>20</v>
      </c>
      <c r="B123" s="64" t="s">
        <v>101</v>
      </c>
      <c r="C123" s="126" t="s">
        <v>335</v>
      </c>
      <c r="D123" s="114" t="s">
        <v>63</v>
      </c>
      <c r="E123" s="115">
        <v>0.023815885287703096</v>
      </c>
      <c r="F123" s="116">
        <v>137.288</v>
      </c>
      <c r="G123" s="90">
        <v>219.72</v>
      </c>
      <c r="H123" s="70">
        <f t="shared" si="7"/>
        <v>0.6004312103024297</v>
      </c>
      <c r="I123" s="117">
        <v>64.434</v>
      </c>
      <c r="J123" s="116">
        <v>112.032</v>
      </c>
      <c r="K123" s="70">
        <f t="shared" si="8"/>
        <v>0.738709377036968</v>
      </c>
      <c r="L123" s="90"/>
      <c r="M123" s="86">
        <v>0.003502182095900557</v>
      </c>
    </row>
    <row r="124" spans="1:13" s="72" customFormat="1" ht="12.75">
      <c r="A124" s="71"/>
      <c r="B124" s="64"/>
      <c r="C124" s="64"/>
      <c r="D124" s="114"/>
      <c r="E124" s="115"/>
      <c r="F124" s="116"/>
      <c r="G124" s="90"/>
      <c r="H124" s="90"/>
      <c r="I124" s="117"/>
      <c r="J124" s="116"/>
      <c r="K124" s="90"/>
      <c r="L124" s="90"/>
      <c r="M124" s="118"/>
    </row>
    <row r="125" spans="2:26" s="73" customFormat="1" ht="12.75">
      <c r="B125" s="84" t="s">
        <v>178</v>
      </c>
      <c r="C125" s="84"/>
      <c r="D125" s="84"/>
      <c r="E125" s="119">
        <f>SUM(E104:E123)</f>
        <v>99.91210533658044</v>
      </c>
      <c r="F125" s="120"/>
      <c r="G125" s="85"/>
      <c r="H125" s="85"/>
      <c r="I125" s="85">
        <f>SUM(I104:I123)</f>
        <v>270567.329</v>
      </c>
      <c r="J125" s="120">
        <f>SUM(J104:J123)</f>
        <v>198987.54199999996</v>
      </c>
      <c r="K125" s="121">
        <f>+(J125-I125)/I125</f>
        <v>-0.2645544355431031</v>
      </c>
      <c r="L125" s="85"/>
      <c r="M125" s="122"/>
      <c r="N125" s="72"/>
      <c r="O125" s="72"/>
      <c r="P125" s="72"/>
      <c r="Q125" s="72"/>
      <c r="R125" s="72"/>
      <c r="S125" s="72"/>
      <c r="T125" s="72"/>
      <c r="U125" s="72"/>
      <c r="V125" s="72"/>
      <c r="W125" s="72"/>
      <c r="X125" s="72"/>
      <c r="Y125" s="72"/>
      <c r="Z125" s="72"/>
    </row>
    <row r="126" spans="5:13" s="72" customFormat="1" ht="12.75">
      <c r="E126" s="123"/>
      <c r="F126" s="124"/>
      <c r="G126" s="117"/>
      <c r="H126" s="117"/>
      <c r="I126" s="117"/>
      <c r="J126" s="124"/>
      <c r="K126" s="117"/>
      <c r="L126" s="117"/>
      <c r="M126" s="118"/>
    </row>
    <row r="127" spans="2:13" s="72" customFormat="1" ht="21" customHeight="1">
      <c r="B127" s="184" t="s">
        <v>423</v>
      </c>
      <c r="C127" s="184"/>
      <c r="D127" s="184"/>
      <c r="E127" s="184"/>
      <c r="F127" s="184"/>
      <c r="G127" s="184"/>
      <c r="H127" s="184"/>
      <c r="I127" s="184"/>
      <c r="J127" s="184"/>
      <c r="K127" s="184"/>
      <c r="L127" s="184"/>
      <c r="M127" s="184"/>
    </row>
    <row r="128" spans="13:26" ht="12.75">
      <c r="M128" s="118"/>
      <c r="N128" s="72"/>
      <c r="O128" s="72"/>
      <c r="P128" s="72"/>
      <c r="Q128" s="72"/>
      <c r="R128" s="72"/>
      <c r="S128" s="72"/>
      <c r="T128" s="72"/>
      <c r="U128" s="72"/>
      <c r="V128" s="72"/>
      <c r="W128" s="72"/>
      <c r="X128" s="72"/>
      <c r="Y128" s="72"/>
      <c r="Z128" s="72"/>
    </row>
    <row r="129" spans="2:26" s="98" customFormat="1" ht="15.75" customHeight="1">
      <c r="B129" s="182" t="s">
        <v>180</v>
      </c>
      <c r="C129" s="182"/>
      <c r="D129" s="182"/>
      <c r="E129" s="182"/>
      <c r="F129" s="182"/>
      <c r="G129" s="182"/>
      <c r="H129" s="182"/>
      <c r="I129" s="182"/>
      <c r="J129" s="182"/>
      <c r="K129" s="182"/>
      <c r="L129" s="182"/>
      <c r="M129" s="182"/>
      <c r="N129" s="72"/>
      <c r="O129" s="72"/>
      <c r="P129" s="72"/>
      <c r="Q129" s="72"/>
      <c r="R129" s="72"/>
      <c r="S129" s="72"/>
      <c r="T129" s="72"/>
      <c r="U129" s="72"/>
      <c r="V129" s="72"/>
      <c r="W129" s="72"/>
      <c r="X129" s="72"/>
      <c r="Y129" s="72"/>
      <c r="Z129" s="72"/>
    </row>
    <row r="130" spans="2:26" s="98" customFormat="1" ht="15.75" customHeight="1">
      <c r="B130" s="179" t="s">
        <v>262</v>
      </c>
      <c r="C130" s="179"/>
      <c r="D130" s="179"/>
      <c r="E130" s="179"/>
      <c r="F130" s="179"/>
      <c r="G130" s="179"/>
      <c r="H130" s="179"/>
      <c r="I130" s="179"/>
      <c r="J130" s="179"/>
      <c r="K130" s="179"/>
      <c r="L130" s="179"/>
      <c r="M130" s="179"/>
      <c r="N130" s="72"/>
      <c r="O130" s="72"/>
      <c r="P130" s="72"/>
      <c r="Q130" s="72"/>
      <c r="R130" s="72"/>
      <c r="S130" s="72"/>
      <c r="T130" s="72"/>
      <c r="U130" s="72"/>
      <c r="V130" s="72"/>
      <c r="W130" s="72"/>
      <c r="X130" s="72"/>
      <c r="Y130" s="72"/>
      <c r="Z130" s="72"/>
    </row>
    <row r="131" spans="2:26" s="99" customFormat="1" ht="15.75" customHeight="1">
      <c r="B131" s="179" t="s">
        <v>39</v>
      </c>
      <c r="C131" s="179"/>
      <c r="D131" s="179"/>
      <c r="E131" s="179"/>
      <c r="F131" s="179"/>
      <c r="G131" s="179"/>
      <c r="H131" s="179"/>
      <c r="I131" s="179"/>
      <c r="J131" s="179"/>
      <c r="K131" s="179"/>
      <c r="L131" s="179"/>
      <c r="M131" s="179"/>
      <c r="N131" s="72"/>
      <c r="O131" s="72"/>
      <c r="P131" s="72"/>
      <c r="Q131" s="72"/>
      <c r="R131" s="72"/>
      <c r="S131" s="72"/>
      <c r="T131" s="72"/>
      <c r="U131" s="72"/>
      <c r="V131" s="72"/>
      <c r="W131" s="72"/>
      <c r="X131" s="72"/>
      <c r="Y131" s="72"/>
      <c r="Z131" s="72"/>
    </row>
    <row r="132" spans="2:26"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row>
    <row r="133" spans="2:13" s="72" customFormat="1" ht="30.75" customHeight="1">
      <c r="B133" s="102" t="s">
        <v>390</v>
      </c>
      <c r="C133" s="102" t="s">
        <v>273</v>
      </c>
      <c r="D133" s="102" t="s">
        <v>61</v>
      </c>
      <c r="E133" s="104" t="s">
        <v>176</v>
      </c>
      <c r="F133" s="180" t="s">
        <v>259</v>
      </c>
      <c r="G133" s="180"/>
      <c r="H133" s="180"/>
      <c r="I133" s="180" t="s">
        <v>260</v>
      </c>
      <c r="J133" s="180"/>
      <c r="K133" s="180"/>
      <c r="L133" s="180"/>
      <c r="M133" s="180"/>
    </row>
    <row r="134" spans="2:13" s="72" customFormat="1" ht="15.75" customHeight="1">
      <c r="B134" s="105"/>
      <c r="C134" s="105"/>
      <c r="D134" s="105"/>
      <c r="E134" s="106">
        <f>+E102</f>
        <v>2008</v>
      </c>
      <c r="F134" s="181" t="str">
        <f>+F102</f>
        <v>Enero-diciembre</v>
      </c>
      <c r="G134" s="181"/>
      <c r="H134" s="105" t="s">
        <v>177</v>
      </c>
      <c r="I134" s="181" t="str">
        <f>+F134</f>
        <v>Enero-diciembre</v>
      </c>
      <c r="J134" s="181"/>
      <c r="K134" s="105" t="s">
        <v>177</v>
      </c>
      <c r="L134" s="107"/>
      <c r="M134" s="108" t="s">
        <v>261</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ene-dic</v>
      </c>
    </row>
    <row r="136" spans="1:26" s="71" customFormat="1" ht="15.75">
      <c r="A136" s="71">
        <v>1</v>
      </c>
      <c r="B136" s="68" t="s">
        <v>78</v>
      </c>
      <c r="C136" s="92" t="s">
        <v>306</v>
      </c>
      <c r="D136" s="68" t="s">
        <v>63</v>
      </c>
      <c r="E136" s="91">
        <v>63.2</v>
      </c>
      <c r="F136" s="69">
        <v>171354.719</v>
      </c>
      <c r="G136" s="69">
        <v>195699.397</v>
      </c>
      <c r="H136" s="70">
        <f>+(G136-F136)/F136</f>
        <v>0.1420718270385071</v>
      </c>
      <c r="I136" s="69">
        <v>262909.734</v>
      </c>
      <c r="J136" s="69">
        <v>263182.796</v>
      </c>
      <c r="K136" s="70">
        <f>+(J136-I136)/I136</f>
        <v>0.0010386150251857022</v>
      </c>
      <c r="L136" s="109"/>
      <c r="M136" s="86">
        <v>0.23739186507491858</v>
      </c>
      <c r="N136" s="72"/>
      <c r="O136" s="72"/>
      <c r="P136" s="72"/>
      <c r="Q136" s="72"/>
      <c r="R136" s="72"/>
      <c r="S136" s="72"/>
      <c r="T136" s="72"/>
      <c r="U136" s="72"/>
      <c r="V136" s="72"/>
      <c r="W136" s="72"/>
      <c r="X136" s="72"/>
      <c r="Y136" s="72"/>
      <c r="Z136" s="72"/>
    </row>
    <row r="137" spans="1:26" s="71" customFormat="1" ht="12.75">
      <c r="A137" s="71">
        <v>2</v>
      </c>
      <c r="B137" s="68" t="s">
        <v>67</v>
      </c>
      <c r="C137" s="92" t="s">
        <v>308</v>
      </c>
      <c r="D137" s="68" t="s">
        <v>63</v>
      </c>
      <c r="E137" s="91">
        <v>9.73</v>
      </c>
      <c r="F137" s="69">
        <v>31610.493</v>
      </c>
      <c r="G137" s="69">
        <v>61665.638</v>
      </c>
      <c r="H137" s="70">
        <f>+(G137-F137)/F137</f>
        <v>0.9507964649586452</v>
      </c>
      <c r="I137" s="69">
        <v>50983.885</v>
      </c>
      <c r="J137" s="69">
        <v>71025.68</v>
      </c>
      <c r="K137" s="70">
        <f>+(J137-I137)/I137</f>
        <v>0.3931005846259066</v>
      </c>
      <c r="L137" s="68">
        <v>2</v>
      </c>
      <c r="M137" s="86">
        <v>0.3382106903430518</v>
      </c>
      <c r="N137" s="72"/>
      <c r="O137" s="72"/>
      <c r="P137" s="72"/>
      <c r="Q137" s="72"/>
      <c r="R137" s="72"/>
      <c r="S137" s="72"/>
      <c r="T137" s="72"/>
      <c r="U137" s="72"/>
      <c r="V137" s="72"/>
      <c r="W137" s="72"/>
      <c r="X137" s="72"/>
      <c r="Y137" s="72"/>
      <c r="Z137" s="72"/>
    </row>
    <row r="138" spans="1:26" s="71" customFormat="1" ht="12.75">
      <c r="A138" s="71">
        <v>3</v>
      </c>
      <c r="B138" s="68" t="s">
        <v>102</v>
      </c>
      <c r="C138" s="92" t="s">
        <v>316</v>
      </c>
      <c r="D138" s="68" t="s">
        <v>63</v>
      </c>
      <c r="E138" s="91">
        <v>4.49</v>
      </c>
      <c r="F138" s="69">
        <v>19034.153</v>
      </c>
      <c r="G138" s="69">
        <v>15620.17</v>
      </c>
      <c r="H138" s="70">
        <f aca="true" t="shared" si="9" ref="H138:H155">+(G138-F138)/F138</f>
        <v>-0.179360909834023</v>
      </c>
      <c r="I138" s="69">
        <v>17967.335</v>
      </c>
      <c r="J138" s="69">
        <v>13387.367</v>
      </c>
      <c r="K138" s="70">
        <f aca="true" t="shared" si="10" ref="K138:K155">+(J138-I138)/I138</f>
        <v>-0.25490524888638183</v>
      </c>
      <c r="L138" s="68">
        <v>3</v>
      </c>
      <c r="M138" s="86">
        <v>0.4759262131599678</v>
      </c>
      <c r="N138" s="72"/>
      <c r="O138" s="72"/>
      <c r="P138" s="72"/>
      <c r="Q138" s="72"/>
      <c r="R138" s="72"/>
      <c r="S138" s="72"/>
      <c r="T138" s="72"/>
      <c r="U138" s="72"/>
      <c r="V138" s="72"/>
      <c r="W138" s="72"/>
      <c r="X138" s="72"/>
      <c r="Y138" s="72"/>
      <c r="Z138" s="72"/>
    </row>
    <row r="139" spans="1:26" s="71" customFormat="1" ht="12.75">
      <c r="A139" s="71">
        <v>4</v>
      </c>
      <c r="B139" s="68" t="s">
        <v>100</v>
      </c>
      <c r="C139" s="92" t="s">
        <v>337</v>
      </c>
      <c r="D139" s="68" t="s">
        <v>63</v>
      </c>
      <c r="E139" s="91">
        <v>4.28</v>
      </c>
      <c r="F139" s="69">
        <v>14249.764</v>
      </c>
      <c r="G139" s="69">
        <v>19842.184</v>
      </c>
      <c r="H139" s="70">
        <f t="shared" si="9"/>
        <v>0.3924570259549563</v>
      </c>
      <c r="I139" s="69">
        <v>17844.775</v>
      </c>
      <c r="J139" s="69">
        <v>24189.916</v>
      </c>
      <c r="K139" s="70">
        <f t="shared" si="10"/>
        <v>0.3555741666678341</v>
      </c>
      <c r="L139" s="68">
        <v>4</v>
      </c>
      <c r="M139" s="86">
        <v>0.6452072153247995</v>
      </c>
      <c r="N139" s="72"/>
      <c r="O139" s="72"/>
      <c r="P139" s="72"/>
      <c r="Q139" s="72"/>
      <c r="R139" s="72"/>
      <c r="S139" s="72"/>
      <c r="T139" s="72"/>
      <c r="U139" s="72"/>
      <c r="V139" s="72"/>
      <c r="W139" s="72"/>
      <c r="X139" s="72"/>
      <c r="Y139" s="72"/>
      <c r="Z139" s="72"/>
    </row>
    <row r="140" spans="1:26" s="71" customFormat="1" ht="12.75">
      <c r="A140" s="71">
        <v>5</v>
      </c>
      <c r="B140" s="68" t="s">
        <v>106</v>
      </c>
      <c r="C140" s="93">
        <v>20096000</v>
      </c>
      <c r="D140" s="68" t="s">
        <v>63</v>
      </c>
      <c r="E140" s="91">
        <v>4.08</v>
      </c>
      <c r="F140" s="69">
        <v>9678.846</v>
      </c>
      <c r="G140" s="69">
        <v>11906.46</v>
      </c>
      <c r="H140" s="70">
        <f t="shared" si="9"/>
        <v>0.23015285086672518</v>
      </c>
      <c r="I140" s="69">
        <v>16613.903</v>
      </c>
      <c r="J140" s="69">
        <v>17823.335</v>
      </c>
      <c r="K140" s="70">
        <f t="shared" si="10"/>
        <v>0.0727963802364803</v>
      </c>
      <c r="L140" s="68">
        <v>5</v>
      </c>
      <c r="M140" s="86">
        <v>0.261665049574854</v>
      </c>
      <c r="N140" s="72"/>
      <c r="O140" s="72"/>
      <c r="P140" s="72"/>
      <c r="Q140" s="72"/>
      <c r="R140" s="72"/>
      <c r="S140" s="72"/>
      <c r="T140" s="72"/>
      <c r="U140" s="72"/>
      <c r="V140" s="72"/>
      <c r="W140" s="72"/>
      <c r="X140" s="72"/>
      <c r="Y140" s="72"/>
      <c r="Z140" s="72"/>
    </row>
    <row r="141" spans="1:26" s="71" customFormat="1" ht="12.75">
      <c r="A141" s="71">
        <v>6</v>
      </c>
      <c r="B141" s="68" t="s">
        <v>107</v>
      </c>
      <c r="C141" s="92" t="s">
        <v>329</v>
      </c>
      <c r="D141" s="68" t="s">
        <v>63</v>
      </c>
      <c r="E141" s="91">
        <v>1.85</v>
      </c>
      <c r="F141" s="69">
        <v>2119.996</v>
      </c>
      <c r="G141" s="69">
        <v>1335.445</v>
      </c>
      <c r="H141" s="70">
        <f t="shared" si="9"/>
        <v>-0.37007192466400884</v>
      </c>
      <c r="I141" s="69">
        <v>7885.66</v>
      </c>
      <c r="J141" s="69">
        <v>3699.804</v>
      </c>
      <c r="K141" s="70">
        <f t="shared" si="10"/>
        <v>-0.5308187266506544</v>
      </c>
      <c r="L141" s="68">
        <v>6</v>
      </c>
      <c r="M141" s="86">
        <v>0.3211346618481185</v>
      </c>
      <c r="N141" s="72"/>
      <c r="O141" s="72"/>
      <c r="P141" s="72"/>
      <c r="Q141" s="72"/>
      <c r="R141" s="72"/>
      <c r="S141" s="72"/>
      <c r="T141" s="72"/>
      <c r="U141" s="72"/>
      <c r="V141" s="72"/>
      <c r="W141" s="72"/>
      <c r="X141" s="72"/>
      <c r="Y141" s="72"/>
      <c r="Z141" s="72"/>
    </row>
    <row r="142" spans="1:26" s="71" customFormat="1" ht="12.75">
      <c r="A142" s="71">
        <v>7</v>
      </c>
      <c r="B142" s="68" t="s">
        <v>101</v>
      </c>
      <c r="C142" s="92" t="s">
        <v>335</v>
      </c>
      <c r="D142" s="68" t="s">
        <v>63</v>
      </c>
      <c r="E142" s="91">
        <v>1.78</v>
      </c>
      <c r="F142" s="69">
        <v>11197.241</v>
      </c>
      <c r="G142" s="69">
        <v>12314.848</v>
      </c>
      <c r="H142" s="70">
        <f t="shared" si="9"/>
        <v>0.09981092663808878</v>
      </c>
      <c r="I142" s="69">
        <v>6113.354</v>
      </c>
      <c r="J142" s="69">
        <v>10462.613</v>
      </c>
      <c r="K142" s="70">
        <f t="shared" si="10"/>
        <v>0.7114358173925474</v>
      </c>
      <c r="L142" s="68">
        <v>7</v>
      </c>
      <c r="M142" s="86">
        <v>0.3270670516007606</v>
      </c>
      <c r="N142" s="72"/>
      <c r="O142" s="72"/>
      <c r="P142" s="72"/>
      <c r="Q142" s="72"/>
      <c r="R142" s="72"/>
      <c r="S142" s="72"/>
      <c r="T142" s="72"/>
      <c r="U142" s="72"/>
      <c r="V142" s="72"/>
      <c r="W142" s="72"/>
      <c r="X142" s="72"/>
      <c r="Y142" s="72"/>
      <c r="Z142" s="72"/>
    </row>
    <row r="143" spans="1:26" s="71" customFormat="1" ht="12.75">
      <c r="A143" s="71">
        <v>8</v>
      </c>
      <c r="B143" s="68" t="s">
        <v>64</v>
      </c>
      <c r="C143" s="92" t="s">
        <v>327</v>
      </c>
      <c r="D143" s="68" t="s">
        <v>63</v>
      </c>
      <c r="E143" s="91">
        <v>1.41</v>
      </c>
      <c r="F143" s="69">
        <v>1233.013</v>
      </c>
      <c r="G143" s="69">
        <v>1936.728</v>
      </c>
      <c r="H143" s="70">
        <f t="shared" si="9"/>
        <v>0.5707279647497635</v>
      </c>
      <c r="I143" s="69">
        <v>6806.016</v>
      </c>
      <c r="J143" s="69">
        <v>6427.261</v>
      </c>
      <c r="K143" s="70">
        <f t="shared" si="10"/>
        <v>-0.055650030796283646</v>
      </c>
      <c r="L143" s="68">
        <v>8</v>
      </c>
      <c r="M143" s="86">
        <v>0.038115038065722404</v>
      </c>
      <c r="N143" s="72"/>
      <c r="O143" s="72"/>
      <c r="P143" s="72"/>
      <c r="Q143" s="72"/>
      <c r="R143" s="72"/>
      <c r="S143" s="72"/>
      <c r="T143" s="72"/>
      <c r="U143" s="72"/>
      <c r="V143" s="72"/>
      <c r="W143" s="72"/>
      <c r="X143" s="72"/>
      <c r="Y143" s="72"/>
      <c r="Z143" s="72"/>
    </row>
    <row r="144" spans="1:26" s="71" customFormat="1" ht="12.75">
      <c r="A144" s="71">
        <v>9</v>
      </c>
      <c r="B144" s="68" t="s">
        <v>97</v>
      </c>
      <c r="C144" s="93">
        <v>20059990</v>
      </c>
      <c r="D144" s="68" t="s">
        <v>63</v>
      </c>
      <c r="E144" s="91">
        <v>1.31</v>
      </c>
      <c r="F144" s="69">
        <v>3119.676</v>
      </c>
      <c r="G144" s="69">
        <v>3030.78</v>
      </c>
      <c r="H144" s="70">
        <f t="shared" si="9"/>
        <v>-0.028495266816169287</v>
      </c>
      <c r="I144" s="69">
        <v>5318.248</v>
      </c>
      <c r="J144" s="69">
        <v>6160.997</v>
      </c>
      <c r="K144" s="70">
        <f t="shared" si="10"/>
        <v>0.15846365193951106</v>
      </c>
      <c r="L144" s="68">
        <v>9</v>
      </c>
      <c r="M144" s="86">
        <v>0.4283964918892496</v>
      </c>
      <c r="N144" s="72"/>
      <c r="O144" s="72"/>
      <c r="P144" s="72"/>
      <c r="Q144" s="72"/>
      <c r="R144" s="72"/>
      <c r="S144" s="72"/>
      <c r="T144" s="72"/>
      <c r="U144" s="72"/>
      <c r="V144" s="72"/>
      <c r="W144" s="72"/>
      <c r="X144" s="72"/>
      <c r="Y144" s="72"/>
      <c r="Z144" s="72"/>
    </row>
    <row r="145" spans="1:13" s="72" customFormat="1" ht="12.75">
      <c r="A145" s="71">
        <v>10</v>
      </c>
      <c r="B145" s="68" t="s">
        <v>71</v>
      </c>
      <c r="C145" s="92" t="s">
        <v>312</v>
      </c>
      <c r="D145" s="68" t="s">
        <v>63</v>
      </c>
      <c r="E145" s="91">
        <v>1.13</v>
      </c>
      <c r="F145" s="69">
        <v>5658.849</v>
      </c>
      <c r="G145" s="69">
        <v>2181.536</v>
      </c>
      <c r="H145" s="70">
        <f t="shared" si="9"/>
        <v>-0.6144912154397476</v>
      </c>
      <c r="I145" s="69">
        <v>4585.348</v>
      </c>
      <c r="J145" s="69">
        <v>1106.968</v>
      </c>
      <c r="K145" s="70">
        <f t="shared" si="10"/>
        <v>-0.7585858259831098</v>
      </c>
      <c r="L145" s="68">
        <v>10</v>
      </c>
      <c r="M145" s="86">
        <v>0.0023225985696944825</v>
      </c>
    </row>
    <row r="146" spans="1:13" s="72" customFormat="1" ht="12.75">
      <c r="A146" s="71">
        <v>11</v>
      </c>
      <c r="B146" s="68" t="s">
        <v>87</v>
      </c>
      <c r="C146" s="93">
        <v>22042110</v>
      </c>
      <c r="D146" s="68" t="s">
        <v>88</v>
      </c>
      <c r="E146" s="91">
        <v>1.05</v>
      </c>
      <c r="F146" s="69">
        <v>1171.9</v>
      </c>
      <c r="G146" s="69">
        <v>1378.98</v>
      </c>
      <c r="H146" s="70">
        <f t="shared" si="9"/>
        <v>0.1767044969707312</v>
      </c>
      <c r="I146" s="69">
        <v>4272.902</v>
      </c>
      <c r="J146" s="69">
        <v>4455.287</v>
      </c>
      <c r="K146" s="70">
        <f t="shared" si="10"/>
        <v>0.04268410555636432</v>
      </c>
      <c r="L146" s="68">
        <v>12</v>
      </c>
      <c r="M146" s="86">
        <v>0.004166781904355503</v>
      </c>
    </row>
    <row r="147" spans="1:13" s="72" customFormat="1" ht="12.75">
      <c r="A147" s="71">
        <v>12</v>
      </c>
      <c r="B147" s="68" t="s">
        <v>105</v>
      </c>
      <c r="C147" s="93">
        <v>22042990</v>
      </c>
      <c r="D147" s="68" t="s">
        <v>88</v>
      </c>
      <c r="E147" s="91">
        <v>0.88</v>
      </c>
      <c r="F147" s="69">
        <v>8045.033</v>
      </c>
      <c r="G147" s="69">
        <v>15145.119</v>
      </c>
      <c r="H147" s="70">
        <f t="shared" si="9"/>
        <v>0.8825428062259036</v>
      </c>
      <c r="I147" s="69">
        <v>3569.729</v>
      </c>
      <c r="J147" s="69">
        <v>4882.968</v>
      </c>
      <c r="K147" s="70">
        <f t="shared" si="10"/>
        <v>0.36788198768029734</v>
      </c>
      <c r="L147" s="68">
        <v>13</v>
      </c>
      <c r="M147" s="86">
        <v>0.023118909745410133</v>
      </c>
    </row>
    <row r="148" spans="1:13" s="72" customFormat="1" ht="12.75">
      <c r="A148" s="71">
        <v>13</v>
      </c>
      <c r="B148" s="68" t="s">
        <v>96</v>
      </c>
      <c r="C148" s="92" t="s">
        <v>305</v>
      </c>
      <c r="D148" s="68" t="s">
        <v>63</v>
      </c>
      <c r="E148" s="91">
        <v>0.64</v>
      </c>
      <c r="F148" s="69">
        <v>583.318</v>
      </c>
      <c r="G148" s="69">
        <v>358.898</v>
      </c>
      <c r="H148" s="70">
        <f t="shared" si="9"/>
        <v>-0.3847301129058249</v>
      </c>
      <c r="I148" s="69">
        <v>1987.408</v>
      </c>
      <c r="J148" s="69">
        <v>1745.867</v>
      </c>
      <c r="K148" s="70">
        <f t="shared" si="10"/>
        <v>-0.12153568869603018</v>
      </c>
      <c r="L148" s="68">
        <v>14</v>
      </c>
      <c r="M148" s="86">
        <v>0.018414163447853862</v>
      </c>
    </row>
    <row r="149" spans="1:13" s="72" customFormat="1" ht="12.75">
      <c r="A149" s="71">
        <v>14</v>
      </c>
      <c r="B149" s="68" t="s">
        <v>388</v>
      </c>
      <c r="C149" s="92" t="s">
        <v>389</v>
      </c>
      <c r="D149" s="68" t="s">
        <v>63</v>
      </c>
      <c r="E149" s="91">
        <v>0.6</v>
      </c>
      <c r="F149" s="69">
        <v>610.57</v>
      </c>
      <c r="G149" s="69">
        <v>648.714</v>
      </c>
      <c r="H149" s="70">
        <f t="shared" si="9"/>
        <v>0.062472771344808956</v>
      </c>
      <c r="I149" s="69">
        <v>2462.564</v>
      </c>
      <c r="J149" s="69">
        <v>1817.597</v>
      </c>
      <c r="K149" s="70">
        <f t="shared" si="10"/>
        <v>-0.261908726027019</v>
      </c>
      <c r="L149" s="68">
        <v>15</v>
      </c>
      <c r="M149" s="86">
        <v>0.4271436413867527</v>
      </c>
    </row>
    <row r="150" spans="1:13" s="72" customFormat="1" ht="12.75">
      <c r="A150" s="71">
        <v>15</v>
      </c>
      <c r="B150" s="68" t="s">
        <v>281</v>
      </c>
      <c r="C150" s="92">
        <v>22071000</v>
      </c>
      <c r="D150" s="68" t="s">
        <v>88</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103</v>
      </c>
      <c r="C151" s="92" t="s">
        <v>310</v>
      </c>
      <c r="D151" s="68" t="s">
        <v>63</v>
      </c>
      <c r="E151" s="91">
        <v>0.32</v>
      </c>
      <c r="F151" s="69">
        <v>1211.033</v>
      </c>
      <c r="G151" s="69">
        <v>1058.494</v>
      </c>
      <c r="H151" s="70">
        <f t="shared" si="9"/>
        <v>-0.12595775672504383</v>
      </c>
      <c r="I151" s="69">
        <v>1282.492</v>
      </c>
      <c r="J151" s="69">
        <v>835.813</v>
      </c>
      <c r="K151" s="70">
        <f t="shared" si="10"/>
        <v>-0.3482898918667719</v>
      </c>
      <c r="L151" s="68">
        <v>17</v>
      </c>
      <c r="M151" s="86">
        <v>0.007477855941838037</v>
      </c>
    </row>
    <row r="152" spans="1:13" s="72" customFormat="1" ht="12.75">
      <c r="A152" s="71">
        <v>17</v>
      </c>
      <c r="B152" s="68" t="s">
        <v>172</v>
      </c>
      <c r="C152" s="92">
        <v>22042190</v>
      </c>
      <c r="D152" s="68" t="s">
        <v>88</v>
      </c>
      <c r="E152" s="91">
        <v>0.29</v>
      </c>
      <c r="F152" s="69">
        <v>1041.417</v>
      </c>
      <c r="G152" s="69">
        <v>1195.419</v>
      </c>
      <c r="H152" s="70">
        <f t="shared" si="9"/>
        <v>0.1478773632464231</v>
      </c>
      <c r="I152" s="69">
        <v>1198.404</v>
      </c>
      <c r="J152" s="69">
        <v>1416.715</v>
      </c>
      <c r="K152" s="70">
        <f t="shared" si="10"/>
        <v>0.18216811692884863</v>
      </c>
      <c r="L152" s="68">
        <v>18</v>
      </c>
      <c r="M152" s="86">
        <v>0.017208646440046483</v>
      </c>
    </row>
    <row r="153" spans="1:13" s="72" customFormat="1" ht="12.75">
      <c r="A153" s="71">
        <v>18</v>
      </c>
      <c r="B153" s="68" t="s">
        <v>85</v>
      </c>
      <c r="C153" s="92" t="s">
        <v>328</v>
      </c>
      <c r="D153" s="68" t="s">
        <v>63</v>
      </c>
      <c r="E153" s="91">
        <v>0.29</v>
      </c>
      <c r="F153" s="69">
        <v>1086.83</v>
      </c>
      <c r="G153" s="69">
        <v>1306.337</v>
      </c>
      <c r="H153" s="70">
        <f t="shared" si="9"/>
        <v>0.20196994930209883</v>
      </c>
      <c r="I153" s="69">
        <v>1176.872</v>
      </c>
      <c r="J153" s="69">
        <v>1453.425</v>
      </c>
      <c r="K153" s="70">
        <f t="shared" si="10"/>
        <v>0.23498987145585915</v>
      </c>
      <c r="L153" s="68">
        <v>19</v>
      </c>
      <c r="M153" s="86">
        <v>0.01388006133403259</v>
      </c>
    </row>
    <row r="154" spans="1:13" s="72" customFormat="1" ht="12.75">
      <c r="A154" s="71">
        <v>19</v>
      </c>
      <c r="B154" s="68" t="s">
        <v>282</v>
      </c>
      <c r="C154" s="93">
        <v>22082090</v>
      </c>
      <c r="D154" s="68" t="s">
        <v>88</v>
      </c>
      <c r="E154" s="91">
        <v>0.25</v>
      </c>
      <c r="F154" s="69">
        <v>329.552</v>
      </c>
      <c r="G154" s="69">
        <v>1224.67</v>
      </c>
      <c r="H154" s="70">
        <f t="shared" si="9"/>
        <v>2.716166189250862</v>
      </c>
      <c r="I154" s="69">
        <v>1005.144</v>
      </c>
      <c r="J154" s="69">
        <v>3682.051</v>
      </c>
      <c r="K154" s="70">
        <f t="shared" si="10"/>
        <v>2.663207460821534</v>
      </c>
      <c r="L154" s="68">
        <v>20</v>
      </c>
      <c r="M154" s="86">
        <v>0.9891145183721045</v>
      </c>
    </row>
    <row r="155" spans="1:13" s="72" customFormat="1" ht="12.75">
      <c r="A155" s="71">
        <v>20</v>
      </c>
      <c r="B155" s="64" t="s">
        <v>104</v>
      </c>
      <c r="C155" s="64">
        <v>22082010</v>
      </c>
      <c r="D155" s="114" t="s">
        <v>88</v>
      </c>
      <c r="E155" s="115">
        <v>0.22</v>
      </c>
      <c r="F155" s="116">
        <v>219.111</v>
      </c>
      <c r="G155" s="90">
        <v>233.662</v>
      </c>
      <c r="H155" s="70">
        <f t="shared" si="9"/>
        <v>0.06640926288502183</v>
      </c>
      <c r="I155" s="117">
        <v>903.92</v>
      </c>
      <c r="J155" s="116">
        <v>898.606</v>
      </c>
      <c r="K155" s="70">
        <f t="shared" si="10"/>
        <v>-0.0058788388352951195</v>
      </c>
      <c r="L155" s="90"/>
      <c r="M155" s="86">
        <v>0.9485490020562666</v>
      </c>
    </row>
    <row r="156" spans="1:13" s="72" customFormat="1" ht="12.75">
      <c r="A156" s="71"/>
      <c r="B156" s="64"/>
      <c r="C156" s="64"/>
      <c r="D156" s="114"/>
      <c r="E156" s="115"/>
      <c r="F156" s="116"/>
      <c r="G156" s="90"/>
      <c r="H156" s="90"/>
      <c r="I156" s="117"/>
      <c r="J156" s="116"/>
      <c r="K156" s="90"/>
      <c r="L156" s="90"/>
      <c r="M156" s="86"/>
    </row>
    <row r="157" spans="2:26" s="73" customFormat="1" ht="12.75">
      <c r="B157" s="84" t="s">
        <v>178</v>
      </c>
      <c r="C157" s="84"/>
      <c r="D157" s="84"/>
      <c r="E157" s="119">
        <f>SUM(E136:E155)</f>
        <v>98.13999999999999</v>
      </c>
      <c r="F157" s="120"/>
      <c r="G157" s="85"/>
      <c r="H157" s="85"/>
      <c r="I157" s="85">
        <f>SUM(I136:I155)</f>
        <v>416281.883</v>
      </c>
      <c r="J157" s="120">
        <f>SUM(J136:J155)</f>
        <v>438655.0660000001</v>
      </c>
      <c r="K157" s="121">
        <f>+(J157-I157)/I157</f>
        <v>0.05374527192671543</v>
      </c>
      <c r="L157" s="85"/>
      <c r="M157" s="122"/>
      <c r="N157" s="72"/>
      <c r="O157" s="72"/>
      <c r="P157" s="72"/>
      <c r="Q157" s="72"/>
      <c r="R157" s="72"/>
      <c r="S157" s="72"/>
      <c r="T157" s="72"/>
      <c r="U157" s="72"/>
      <c r="V157" s="72"/>
      <c r="W157" s="72"/>
      <c r="X157" s="72"/>
      <c r="Y157" s="72"/>
      <c r="Z157" s="72"/>
    </row>
    <row r="158" spans="5:13" s="72" customFormat="1" ht="12.75">
      <c r="E158" s="123"/>
      <c r="F158" s="124"/>
      <c r="G158" s="117"/>
      <c r="H158" s="117"/>
      <c r="I158" s="117"/>
      <c r="J158" s="124"/>
      <c r="K158" s="117"/>
      <c r="L158" s="117"/>
      <c r="M158" s="118"/>
    </row>
    <row r="159" spans="2:13" s="72" customFormat="1" ht="21" customHeight="1">
      <c r="B159" s="184" t="s">
        <v>423</v>
      </c>
      <c r="C159" s="184"/>
      <c r="D159" s="184"/>
      <c r="E159" s="184"/>
      <c r="F159" s="184"/>
      <c r="G159" s="184"/>
      <c r="H159" s="184"/>
      <c r="I159" s="184"/>
      <c r="J159" s="184"/>
      <c r="K159" s="184"/>
      <c r="L159" s="184"/>
      <c r="M159" s="184"/>
    </row>
    <row r="160" spans="13:26" ht="12.75">
      <c r="M160" s="118"/>
      <c r="N160" s="72"/>
      <c r="O160" s="72"/>
      <c r="P160" s="72"/>
      <c r="Q160" s="72"/>
      <c r="R160" s="72"/>
      <c r="S160" s="72"/>
      <c r="T160" s="72"/>
      <c r="U160" s="72"/>
      <c r="V160" s="72"/>
      <c r="W160" s="72"/>
      <c r="X160" s="72"/>
      <c r="Y160" s="72"/>
      <c r="Z160" s="72"/>
    </row>
    <row r="161" spans="2:26" s="98" customFormat="1" ht="15.75" customHeight="1">
      <c r="B161" s="182" t="s">
        <v>221</v>
      </c>
      <c r="C161" s="182"/>
      <c r="D161" s="182"/>
      <c r="E161" s="182"/>
      <c r="F161" s="182"/>
      <c r="G161" s="182"/>
      <c r="H161" s="182"/>
      <c r="I161" s="182"/>
      <c r="J161" s="182"/>
      <c r="K161" s="182"/>
      <c r="L161" s="182"/>
      <c r="M161" s="182"/>
      <c r="N161" s="72"/>
      <c r="O161" s="72"/>
      <c r="P161" s="72"/>
      <c r="Q161" s="72"/>
      <c r="R161" s="72"/>
      <c r="S161" s="72"/>
      <c r="T161" s="72"/>
      <c r="U161" s="72"/>
      <c r="V161" s="72"/>
      <c r="W161" s="72"/>
      <c r="X161" s="72"/>
      <c r="Y161" s="72"/>
      <c r="Z161" s="72"/>
    </row>
    <row r="162" spans="2:26" s="98" customFormat="1" ht="15.75" customHeight="1">
      <c r="B162" s="179" t="s">
        <v>54</v>
      </c>
      <c r="C162" s="179"/>
      <c r="D162" s="179"/>
      <c r="E162" s="179"/>
      <c r="F162" s="179"/>
      <c r="G162" s="179"/>
      <c r="H162" s="179"/>
      <c r="I162" s="179"/>
      <c r="J162" s="179"/>
      <c r="K162" s="179"/>
      <c r="L162" s="179"/>
      <c r="M162" s="179"/>
      <c r="N162" s="72"/>
      <c r="O162" s="72"/>
      <c r="P162" s="72"/>
      <c r="Q162" s="72"/>
      <c r="R162" s="72"/>
      <c r="S162" s="72"/>
      <c r="T162" s="72"/>
      <c r="U162" s="72"/>
      <c r="V162" s="72"/>
      <c r="W162" s="72"/>
      <c r="X162" s="72"/>
      <c r="Y162" s="72"/>
      <c r="Z162" s="72"/>
    </row>
    <row r="163" spans="2:26" s="99" customFormat="1" ht="15.75" customHeight="1">
      <c r="B163" s="179" t="s">
        <v>58</v>
      </c>
      <c r="C163" s="179"/>
      <c r="D163" s="179"/>
      <c r="E163" s="179"/>
      <c r="F163" s="179"/>
      <c r="G163" s="179"/>
      <c r="H163" s="179"/>
      <c r="I163" s="179"/>
      <c r="J163" s="179"/>
      <c r="K163" s="179"/>
      <c r="L163" s="179"/>
      <c r="M163" s="179"/>
      <c r="N163" s="72"/>
      <c r="O163" s="72"/>
      <c r="P163" s="72"/>
      <c r="Q163" s="72"/>
      <c r="R163" s="72"/>
      <c r="S163" s="72"/>
      <c r="T163" s="72"/>
      <c r="U163" s="72"/>
      <c r="V163" s="72"/>
      <c r="W163" s="72"/>
      <c r="X163" s="72"/>
      <c r="Y163" s="72"/>
      <c r="Z163" s="72"/>
    </row>
    <row r="164" spans="2:26"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row>
    <row r="165" spans="2:13" s="72" customFormat="1" ht="30.75" customHeight="1">
      <c r="B165" s="102" t="s">
        <v>323</v>
      </c>
      <c r="C165" s="102" t="s">
        <v>273</v>
      </c>
      <c r="D165" s="102" t="s">
        <v>61</v>
      </c>
      <c r="E165" s="104" t="s">
        <v>176</v>
      </c>
      <c r="F165" s="180" t="s">
        <v>259</v>
      </c>
      <c r="G165" s="180"/>
      <c r="H165" s="180"/>
      <c r="I165" s="180" t="s">
        <v>260</v>
      </c>
      <c r="J165" s="180"/>
      <c r="K165" s="180"/>
      <c r="L165" s="180"/>
      <c r="M165" s="180"/>
    </row>
    <row r="166" spans="2:13" s="72" customFormat="1" ht="15.75" customHeight="1">
      <c r="B166" s="105"/>
      <c r="C166" s="105"/>
      <c r="D166" s="105"/>
      <c r="E166" s="106">
        <f>+E134</f>
        <v>2008</v>
      </c>
      <c r="F166" s="181" t="str">
        <f>+F134</f>
        <v>Enero-diciembre</v>
      </c>
      <c r="G166" s="181"/>
      <c r="H166" s="105" t="s">
        <v>177</v>
      </c>
      <c r="I166" s="181" t="str">
        <f>+F166</f>
        <v>Enero-diciembre</v>
      </c>
      <c r="J166" s="181"/>
      <c r="K166" s="105" t="s">
        <v>177</v>
      </c>
      <c r="L166" s="107"/>
      <c r="M166" s="108" t="s">
        <v>261</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ene-dic</v>
      </c>
    </row>
    <row r="168" spans="1:26" s="71" customFormat="1" ht="12.75">
      <c r="A168" s="71">
        <v>1</v>
      </c>
      <c r="B168" s="68" t="s">
        <v>78</v>
      </c>
      <c r="C168" s="92" t="s">
        <v>306</v>
      </c>
      <c r="D168" s="68" t="s">
        <v>63</v>
      </c>
      <c r="E168" s="91">
        <v>27.89</v>
      </c>
      <c r="F168" s="69">
        <v>256641.305</v>
      </c>
      <c r="G168" s="69">
        <v>261318.973</v>
      </c>
      <c r="H168" s="70">
        <f aca="true" t="shared" si="12" ref="H168:H187">+(G168-F168)/F168</f>
        <v>0.018226481508890415</v>
      </c>
      <c r="I168" s="69">
        <v>378301.671</v>
      </c>
      <c r="J168" s="69">
        <v>334179.982</v>
      </c>
      <c r="K168" s="70">
        <f aca="true" t="shared" si="13" ref="K168:K187">+(J168-I168)/I168</f>
        <v>-0.11663096513258583</v>
      </c>
      <c r="L168" s="68">
        <v>1</v>
      </c>
      <c r="M168" s="86">
        <v>0.30143159204708325</v>
      </c>
      <c r="N168" s="72"/>
      <c r="O168" s="72"/>
      <c r="P168" s="72"/>
      <c r="Q168" s="72"/>
      <c r="R168" s="72"/>
      <c r="S168" s="72"/>
      <c r="T168" s="72"/>
      <c r="U168" s="72"/>
      <c r="V168" s="72"/>
      <c r="W168" s="72"/>
      <c r="X168" s="72"/>
      <c r="Y168" s="72"/>
      <c r="Z168" s="72"/>
    </row>
    <row r="169" spans="1:26" s="71" customFormat="1" ht="12.75">
      <c r="A169" s="71">
        <v>2</v>
      </c>
      <c r="B169" s="68" t="s">
        <v>71</v>
      </c>
      <c r="C169" s="92" t="s">
        <v>312</v>
      </c>
      <c r="D169" s="68" t="s">
        <v>63</v>
      </c>
      <c r="E169" s="91">
        <v>9.89</v>
      </c>
      <c r="F169" s="69">
        <v>136392.065</v>
      </c>
      <c r="G169" s="69">
        <v>116664.992</v>
      </c>
      <c r="H169" s="70">
        <f t="shared" si="12"/>
        <v>-0.1446350489671082</v>
      </c>
      <c r="I169" s="69">
        <v>132550.611</v>
      </c>
      <c r="J169" s="69">
        <v>95859.184</v>
      </c>
      <c r="K169" s="70">
        <f t="shared" si="13"/>
        <v>-0.2768106968590285</v>
      </c>
      <c r="L169" s="68">
        <v>2</v>
      </c>
      <c r="M169" s="86">
        <v>0.20112812985603937</v>
      </c>
      <c r="N169" s="72"/>
      <c r="O169" s="72"/>
      <c r="P169" s="72"/>
      <c r="Q169" s="72"/>
      <c r="R169" s="72"/>
      <c r="S169" s="72"/>
      <c r="T169" s="72"/>
      <c r="U169" s="72"/>
      <c r="V169" s="72"/>
      <c r="W169" s="72"/>
      <c r="X169" s="72"/>
      <c r="Y169" s="72"/>
      <c r="Z169" s="72"/>
    </row>
    <row r="170" spans="1:26" s="71" customFormat="1" ht="12.75">
      <c r="A170" s="71">
        <v>3</v>
      </c>
      <c r="B170" s="68" t="s">
        <v>111</v>
      </c>
      <c r="C170" s="92" t="s">
        <v>317</v>
      </c>
      <c r="D170" s="68" t="s">
        <v>63</v>
      </c>
      <c r="E170" s="91">
        <v>7.71</v>
      </c>
      <c r="F170" s="69">
        <v>59334.504</v>
      </c>
      <c r="G170" s="69">
        <v>69313.944</v>
      </c>
      <c r="H170" s="70">
        <f t="shared" si="12"/>
        <v>0.1681894905534224</v>
      </c>
      <c r="I170" s="69">
        <v>102670.689</v>
      </c>
      <c r="J170" s="69">
        <v>98756.071</v>
      </c>
      <c r="K170" s="70">
        <f t="shared" si="13"/>
        <v>-0.03812790230715216</v>
      </c>
      <c r="L170" s="68">
        <v>3</v>
      </c>
      <c r="M170" s="86">
        <v>0.8329505454482764</v>
      </c>
      <c r="N170" s="72"/>
      <c r="O170" s="72"/>
      <c r="P170" s="72"/>
      <c r="Q170" s="72"/>
      <c r="R170" s="72"/>
      <c r="S170" s="72"/>
      <c r="T170" s="72"/>
      <c r="U170" s="72"/>
      <c r="V170" s="72"/>
      <c r="W170" s="72"/>
      <c r="X170" s="72"/>
      <c r="Y170" s="72"/>
      <c r="Z170" s="72"/>
    </row>
    <row r="171" spans="1:26" s="71" customFormat="1" ht="12.75">
      <c r="A171" s="71">
        <v>4</v>
      </c>
      <c r="B171" s="68" t="s">
        <v>87</v>
      </c>
      <c r="C171" s="93">
        <v>22042110</v>
      </c>
      <c r="D171" s="68" t="s">
        <v>88</v>
      </c>
      <c r="E171" s="91">
        <v>6.63</v>
      </c>
      <c r="F171" s="69">
        <v>21454.194</v>
      </c>
      <c r="G171" s="69">
        <v>25158.331</v>
      </c>
      <c r="H171" s="70">
        <f t="shared" si="12"/>
        <v>0.1726532816846906</v>
      </c>
      <c r="I171" s="69">
        <v>88250.974</v>
      </c>
      <c r="J171" s="69">
        <v>95443.628</v>
      </c>
      <c r="K171" s="70">
        <f t="shared" si="13"/>
        <v>0.08150226194670661</v>
      </c>
      <c r="L171" s="68">
        <v>4</v>
      </c>
      <c r="M171" s="86">
        <v>0.08926311190198032</v>
      </c>
      <c r="N171" s="72"/>
      <c r="O171" s="72"/>
      <c r="P171" s="72"/>
      <c r="Q171" s="72"/>
      <c r="R171" s="72"/>
      <c r="S171" s="72"/>
      <c r="T171" s="72"/>
      <c r="U171" s="72"/>
      <c r="V171" s="72"/>
      <c r="W171" s="72"/>
      <c r="X171" s="72"/>
      <c r="Y171" s="72"/>
      <c r="Z171" s="72"/>
    </row>
    <row r="172" spans="1:26" s="71" customFormat="1" ht="12.75">
      <c r="A172" s="71">
        <v>5</v>
      </c>
      <c r="B172" s="68" t="s">
        <v>67</v>
      </c>
      <c r="C172" s="92" t="s">
        <v>308</v>
      </c>
      <c r="D172" s="68" t="s">
        <v>63</v>
      </c>
      <c r="E172" s="91">
        <v>5.95</v>
      </c>
      <c r="F172" s="69">
        <v>50191.943</v>
      </c>
      <c r="G172" s="69">
        <v>95033.858</v>
      </c>
      <c r="H172" s="70">
        <f t="shared" si="12"/>
        <v>0.8934086293491367</v>
      </c>
      <c r="I172" s="69">
        <v>89478.518</v>
      </c>
      <c r="J172" s="69">
        <v>127477.082</v>
      </c>
      <c r="K172" s="70">
        <f t="shared" si="13"/>
        <v>0.42466689043732264</v>
      </c>
      <c r="L172" s="68">
        <v>5</v>
      </c>
      <c r="M172" s="86">
        <v>0.6070214590854719</v>
      </c>
      <c r="N172" s="72"/>
      <c r="O172" s="72"/>
      <c r="P172" s="72"/>
      <c r="Q172" s="72"/>
      <c r="R172" s="72"/>
      <c r="S172" s="72"/>
      <c r="T172" s="72"/>
      <c r="U172" s="72"/>
      <c r="V172" s="72"/>
      <c r="W172" s="72"/>
      <c r="X172" s="72"/>
      <c r="Y172" s="72"/>
      <c r="Z172" s="72"/>
    </row>
    <row r="173" spans="1:26" s="71" customFormat="1" ht="12.75">
      <c r="A173" s="71">
        <v>6</v>
      </c>
      <c r="B173" s="68" t="s">
        <v>110</v>
      </c>
      <c r="C173" s="93">
        <v>44012200</v>
      </c>
      <c r="D173" s="68" t="s">
        <v>63</v>
      </c>
      <c r="E173" s="91">
        <v>3.48</v>
      </c>
      <c r="F173" s="69">
        <v>400236.841</v>
      </c>
      <c r="G173" s="69">
        <v>408088.74</v>
      </c>
      <c r="H173" s="70">
        <f t="shared" si="12"/>
        <v>0.01961813155526074</v>
      </c>
      <c r="I173" s="69">
        <v>46349.314</v>
      </c>
      <c r="J173" s="69">
        <v>35263.864</v>
      </c>
      <c r="K173" s="70">
        <f t="shared" si="13"/>
        <v>-0.23917182463585107</v>
      </c>
      <c r="L173" s="68">
        <v>6</v>
      </c>
      <c r="M173" s="86">
        <v>0.12864924997278268</v>
      </c>
      <c r="N173" s="72"/>
      <c r="O173" s="72"/>
      <c r="P173" s="72"/>
      <c r="Q173" s="72"/>
      <c r="R173" s="72"/>
      <c r="S173" s="72"/>
      <c r="T173" s="72"/>
      <c r="U173" s="72"/>
      <c r="V173" s="72"/>
      <c r="W173" s="72"/>
      <c r="X173" s="72"/>
      <c r="Y173" s="72"/>
      <c r="Z173" s="72"/>
    </row>
    <row r="174" spans="1:26" s="71" customFormat="1" ht="12.75">
      <c r="A174" s="71">
        <v>7</v>
      </c>
      <c r="B174" s="68" t="s">
        <v>115</v>
      </c>
      <c r="C174" s="93">
        <v>20087010</v>
      </c>
      <c r="D174" s="68" t="s">
        <v>63</v>
      </c>
      <c r="E174" s="91">
        <v>2.85</v>
      </c>
      <c r="F174" s="69">
        <v>27790.622</v>
      </c>
      <c r="G174" s="69">
        <v>23394.531</v>
      </c>
      <c r="H174" s="70">
        <f t="shared" si="12"/>
        <v>-0.15818613199805318</v>
      </c>
      <c r="I174" s="69">
        <v>37883.626</v>
      </c>
      <c r="J174" s="69">
        <v>26170.571</v>
      </c>
      <c r="K174" s="70">
        <f t="shared" si="13"/>
        <v>-0.3091851608924657</v>
      </c>
      <c r="L174" s="68">
        <v>7</v>
      </c>
      <c r="M174" s="86">
        <v>0.3868103561638644</v>
      </c>
      <c r="N174" s="72"/>
      <c r="O174" s="72"/>
      <c r="P174" s="72"/>
      <c r="Q174" s="72"/>
      <c r="R174" s="72"/>
      <c r="S174" s="72"/>
      <c r="T174" s="72"/>
      <c r="U174" s="72"/>
      <c r="V174" s="72"/>
      <c r="W174" s="72"/>
      <c r="X174" s="72"/>
      <c r="Y174" s="72"/>
      <c r="Z174" s="72"/>
    </row>
    <row r="175" spans="1:26" s="71" customFormat="1" ht="12.75">
      <c r="A175" s="71">
        <v>8</v>
      </c>
      <c r="B175" s="68" t="s">
        <v>103</v>
      </c>
      <c r="C175" s="92" t="s">
        <v>310</v>
      </c>
      <c r="D175" s="68" t="s">
        <v>63</v>
      </c>
      <c r="E175" s="91">
        <v>2.75</v>
      </c>
      <c r="F175" s="69">
        <v>29810.267</v>
      </c>
      <c r="G175" s="69">
        <v>29556.193</v>
      </c>
      <c r="H175" s="70">
        <f t="shared" si="12"/>
        <v>-0.008523036710808412</v>
      </c>
      <c r="I175" s="69">
        <v>36710.328</v>
      </c>
      <c r="J175" s="69">
        <v>27122.261</v>
      </c>
      <c r="K175" s="70">
        <f t="shared" si="13"/>
        <v>-0.2611817306562884</v>
      </c>
      <c r="L175" s="68">
        <v>8</v>
      </c>
      <c r="M175" s="86">
        <v>0.24265758079251226</v>
      </c>
      <c r="N175" s="72"/>
      <c r="O175" s="72"/>
      <c r="P175" s="72"/>
      <c r="Q175" s="72"/>
      <c r="R175" s="72"/>
      <c r="S175" s="72"/>
      <c r="T175" s="72"/>
      <c r="U175" s="72"/>
      <c r="V175" s="72"/>
      <c r="W175" s="72"/>
      <c r="X175" s="72"/>
      <c r="Y175" s="72"/>
      <c r="Z175" s="72"/>
    </row>
    <row r="176" spans="1:26" s="71" customFormat="1" ht="12.75">
      <c r="A176" s="71">
        <v>9</v>
      </c>
      <c r="B176" s="68" t="s">
        <v>89</v>
      </c>
      <c r="C176" s="92" t="s">
        <v>315</v>
      </c>
      <c r="D176" s="68" t="s">
        <v>63</v>
      </c>
      <c r="E176" s="91">
        <v>2.41</v>
      </c>
      <c r="F176" s="69">
        <v>26491.201</v>
      </c>
      <c r="G176" s="69">
        <v>29706.51</v>
      </c>
      <c r="H176" s="70">
        <f t="shared" si="12"/>
        <v>0.12137271541596009</v>
      </c>
      <c r="I176" s="69">
        <v>32047.824</v>
      </c>
      <c r="J176" s="69">
        <v>25347.314</v>
      </c>
      <c r="K176" s="70">
        <f t="shared" si="13"/>
        <v>-0.20907846972699307</v>
      </c>
      <c r="L176" s="68">
        <v>9</v>
      </c>
      <c r="M176" s="86">
        <v>0.17751113659014062</v>
      </c>
      <c r="N176" s="72"/>
      <c r="O176" s="72"/>
      <c r="P176" s="72"/>
      <c r="Q176" s="72"/>
      <c r="R176" s="72"/>
      <c r="S176" s="72"/>
      <c r="T176" s="72"/>
      <c r="U176" s="72"/>
      <c r="V176" s="72"/>
      <c r="W176" s="72"/>
      <c r="X176" s="72"/>
      <c r="Y176" s="72"/>
      <c r="Z176" s="72"/>
    </row>
    <row r="177" spans="1:13" s="72" customFormat="1" ht="12.75">
      <c r="A177" s="71">
        <v>10</v>
      </c>
      <c r="B177" s="68" t="s">
        <v>283</v>
      </c>
      <c r="C177" s="93">
        <v>16023100</v>
      </c>
      <c r="D177" s="68" t="s">
        <v>63</v>
      </c>
      <c r="E177" s="91">
        <v>2.39</v>
      </c>
      <c r="F177" s="69">
        <v>7125.585</v>
      </c>
      <c r="G177" s="69">
        <v>4941.323</v>
      </c>
      <c r="H177" s="70">
        <f t="shared" si="12"/>
        <v>-0.3065379193427627</v>
      </c>
      <c r="I177" s="69">
        <v>31750.33</v>
      </c>
      <c r="J177" s="69">
        <v>14814.831</v>
      </c>
      <c r="K177" s="70">
        <f t="shared" si="13"/>
        <v>-0.5333959993486682</v>
      </c>
      <c r="L177" s="68">
        <v>10</v>
      </c>
      <c r="M177" s="86">
        <v>0.7174408643287626</v>
      </c>
    </row>
    <row r="178" spans="1:13" s="72" customFormat="1" ht="12.75">
      <c r="A178" s="71">
        <v>11</v>
      </c>
      <c r="B178" s="68" t="s">
        <v>113</v>
      </c>
      <c r="C178" s="92" t="s">
        <v>339</v>
      </c>
      <c r="D178" s="68" t="s">
        <v>63</v>
      </c>
      <c r="E178" s="91">
        <v>2.03</v>
      </c>
      <c r="F178" s="69">
        <v>2058.96</v>
      </c>
      <c r="G178" s="69">
        <v>1531.105</v>
      </c>
      <c r="H178" s="70">
        <f t="shared" si="12"/>
        <v>-0.2563697206356607</v>
      </c>
      <c r="I178" s="69">
        <v>27058.398</v>
      </c>
      <c r="J178" s="69">
        <v>11897.796</v>
      </c>
      <c r="K178" s="70">
        <f t="shared" si="13"/>
        <v>-0.5602919285908944</v>
      </c>
      <c r="L178" s="68">
        <v>11</v>
      </c>
      <c r="M178" s="86">
        <v>0.2284210190643436</v>
      </c>
    </row>
    <row r="179" spans="1:13" s="72" customFormat="1" ht="12.75">
      <c r="A179" s="71">
        <v>12</v>
      </c>
      <c r="B179" s="68" t="s">
        <v>109</v>
      </c>
      <c r="C179" s="92" t="s">
        <v>340</v>
      </c>
      <c r="D179" s="68" t="s">
        <v>63</v>
      </c>
      <c r="E179" s="91">
        <v>1.64</v>
      </c>
      <c r="F179" s="69">
        <v>8944.567</v>
      </c>
      <c r="G179" s="69">
        <v>11400.935</v>
      </c>
      <c r="H179" s="70">
        <f t="shared" si="12"/>
        <v>0.27462123096623914</v>
      </c>
      <c r="I179" s="69">
        <v>21872.492</v>
      </c>
      <c r="J179" s="69">
        <v>22967.209</v>
      </c>
      <c r="K179" s="70">
        <f t="shared" si="13"/>
        <v>0.050049944011866625</v>
      </c>
      <c r="L179" s="68">
        <v>12</v>
      </c>
      <c r="M179" s="86">
        <v>0.6938926701285957</v>
      </c>
    </row>
    <row r="180" spans="1:13" s="72" customFormat="1" ht="12.75">
      <c r="A180" s="71">
        <v>13</v>
      </c>
      <c r="B180" s="68" t="s">
        <v>85</v>
      </c>
      <c r="C180" s="92" t="s">
        <v>328</v>
      </c>
      <c r="D180" s="68" t="s">
        <v>63</v>
      </c>
      <c r="E180" s="91">
        <v>1.51</v>
      </c>
      <c r="F180" s="69">
        <v>14748.804</v>
      </c>
      <c r="G180" s="69">
        <v>13539.303</v>
      </c>
      <c r="H180" s="70">
        <f t="shared" si="12"/>
        <v>-0.08200671729043252</v>
      </c>
      <c r="I180" s="69">
        <v>20213.468</v>
      </c>
      <c r="J180" s="69">
        <v>15878.713</v>
      </c>
      <c r="K180" s="70">
        <f t="shared" si="13"/>
        <v>-0.21444885162704394</v>
      </c>
      <c r="L180" s="68">
        <v>13</v>
      </c>
      <c r="M180" s="86">
        <v>0.15164009862600453</v>
      </c>
    </row>
    <row r="181" spans="1:13" s="72" customFormat="1" ht="12.75">
      <c r="A181" s="71">
        <v>14</v>
      </c>
      <c r="B181" s="68" t="s">
        <v>64</v>
      </c>
      <c r="C181" s="92" t="s">
        <v>327</v>
      </c>
      <c r="D181" s="68" t="s">
        <v>63</v>
      </c>
      <c r="E181" s="91">
        <v>1.48</v>
      </c>
      <c r="F181" s="69">
        <v>3844.104</v>
      </c>
      <c r="G181" s="69">
        <v>3236.503</v>
      </c>
      <c r="H181" s="70">
        <f t="shared" si="12"/>
        <v>-0.15806049992403942</v>
      </c>
      <c r="I181" s="69">
        <v>21354.004</v>
      </c>
      <c r="J181" s="69">
        <v>11993.816</v>
      </c>
      <c r="K181" s="70">
        <f t="shared" si="13"/>
        <v>-0.43833409415864116</v>
      </c>
      <c r="L181" s="68">
        <v>14</v>
      </c>
      <c r="M181" s="86">
        <v>0.0711259047039276</v>
      </c>
    </row>
    <row r="182" spans="1:13" s="72" customFormat="1" ht="12.75">
      <c r="A182" s="71">
        <v>15</v>
      </c>
      <c r="B182" s="68" t="s">
        <v>114</v>
      </c>
      <c r="C182" s="93">
        <v>21012000</v>
      </c>
      <c r="D182" s="68" t="s">
        <v>63</v>
      </c>
      <c r="E182" s="91">
        <v>1.47</v>
      </c>
      <c r="F182" s="69">
        <v>3108.716</v>
      </c>
      <c r="G182" s="69">
        <v>2038.125</v>
      </c>
      <c r="H182" s="70">
        <f t="shared" si="12"/>
        <v>-0.34438366193631065</v>
      </c>
      <c r="I182" s="69">
        <v>19520.07</v>
      </c>
      <c r="J182" s="69">
        <v>13406.695</v>
      </c>
      <c r="K182" s="70">
        <f t="shared" si="13"/>
        <v>-0.31318407157351386</v>
      </c>
      <c r="L182" s="68">
        <v>15</v>
      </c>
      <c r="M182" s="86">
        <v>0.9835392268825792</v>
      </c>
    </row>
    <row r="183" spans="1:13" s="72" customFormat="1" ht="12.75">
      <c r="A183" s="71">
        <v>16</v>
      </c>
      <c r="B183" s="68" t="s">
        <v>102</v>
      </c>
      <c r="C183" s="92" t="s">
        <v>316</v>
      </c>
      <c r="D183" s="68" t="s">
        <v>63</v>
      </c>
      <c r="E183" s="91">
        <v>1.07</v>
      </c>
      <c r="F183" s="69">
        <v>15814.748</v>
      </c>
      <c r="G183" s="69">
        <v>12573.899</v>
      </c>
      <c r="H183" s="70">
        <f t="shared" si="12"/>
        <v>-0.20492574399541494</v>
      </c>
      <c r="I183" s="69">
        <v>15523.045</v>
      </c>
      <c r="J183" s="69">
        <v>9013.565</v>
      </c>
      <c r="K183" s="70">
        <f t="shared" si="13"/>
        <v>-0.41934298328710634</v>
      </c>
      <c r="L183" s="68">
        <v>16</v>
      </c>
      <c r="M183" s="86">
        <v>0.3204358151622515</v>
      </c>
    </row>
    <row r="184" spans="1:13" s="72" customFormat="1" ht="12.75">
      <c r="A184" s="71">
        <v>17</v>
      </c>
      <c r="B184" s="68" t="s">
        <v>101</v>
      </c>
      <c r="C184" s="92" t="s">
        <v>335</v>
      </c>
      <c r="D184" s="68" t="s">
        <v>63</v>
      </c>
      <c r="E184" s="91">
        <v>0.97</v>
      </c>
      <c r="F184" s="69">
        <v>19642.097</v>
      </c>
      <c r="G184" s="69">
        <v>18755.805</v>
      </c>
      <c r="H184" s="70">
        <f t="shared" si="12"/>
        <v>-0.04512206614191963</v>
      </c>
      <c r="I184" s="69">
        <v>11976.913</v>
      </c>
      <c r="J184" s="69">
        <v>16204.77</v>
      </c>
      <c r="K184" s="70">
        <f t="shared" si="13"/>
        <v>0.3530005603280244</v>
      </c>
      <c r="L184" s="68">
        <v>17</v>
      </c>
      <c r="M184" s="86">
        <v>0.5065700457207447</v>
      </c>
    </row>
    <row r="185" spans="1:13" s="72" customFormat="1" ht="12.75">
      <c r="A185" s="71">
        <v>18</v>
      </c>
      <c r="B185" s="68" t="s">
        <v>116</v>
      </c>
      <c r="C185" s="93">
        <v>12093000</v>
      </c>
      <c r="D185" s="68" t="s">
        <v>63</v>
      </c>
      <c r="E185" s="91">
        <v>0.84</v>
      </c>
      <c r="F185" s="69">
        <v>15.766</v>
      </c>
      <c r="G185" s="69">
        <v>14.726</v>
      </c>
      <c r="H185" s="70">
        <f t="shared" si="12"/>
        <v>-0.06596473423823412</v>
      </c>
      <c r="I185" s="69">
        <v>11162.97</v>
      </c>
      <c r="J185" s="69">
        <v>12531.182</v>
      </c>
      <c r="K185" s="70">
        <f t="shared" si="13"/>
        <v>0.12256702293386092</v>
      </c>
      <c r="L185" s="68">
        <v>18</v>
      </c>
      <c r="M185" s="86">
        <v>0.7638290766628584</v>
      </c>
    </row>
    <row r="186" spans="1:13" s="72" customFormat="1" ht="12.75">
      <c r="A186" s="71">
        <v>19</v>
      </c>
      <c r="B186" s="68" t="s">
        <v>112</v>
      </c>
      <c r="C186" s="92" t="s">
        <v>311</v>
      </c>
      <c r="D186" s="68" t="s">
        <v>63</v>
      </c>
      <c r="E186" s="91">
        <v>0.83</v>
      </c>
      <c r="F186" s="69">
        <v>23676.972</v>
      </c>
      <c r="G186" s="69">
        <v>7304.809</v>
      </c>
      <c r="H186" s="70">
        <f t="shared" si="12"/>
        <v>-0.6914804393061748</v>
      </c>
      <c r="I186" s="69">
        <v>10986.793</v>
      </c>
      <c r="J186" s="69">
        <v>3737.576</v>
      </c>
      <c r="K186" s="70">
        <f t="shared" si="13"/>
        <v>-0.6598119214587914</v>
      </c>
      <c r="L186" s="68">
        <v>19</v>
      </c>
      <c r="M186" s="86">
        <v>0.29011376808090017</v>
      </c>
    </row>
    <row r="187" spans="1:13" s="72" customFormat="1" ht="12.75">
      <c r="A187" s="71">
        <v>20</v>
      </c>
      <c r="B187" s="68" t="s">
        <v>122</v>
      </c>
      <c r="C187" s="93">
        <v>20079910</v>
      </c>
      <c r="D187" s="68" t="s">
        <v>63</v>
      </c>
      <c r="E187" s="91">
        <v>0.83</v>
      </c>
      <c r="F187" s="69">
        <v>6190.114</v>
      </c>
      <c r="G187" s="69">
        <v>4995.549</v>
      </c>
      <c r="H187" s="70">
        <f t="shared" si="12"/>
        <v>-0.1929794830919107</v>
      </c>
      <c r="I187" s="69">
        <v>11005.264</v>
      </c>
      <c r="J187" s="69">
        <v>4473.137</v>
      </c>
      <c r="K187" s="70">
        <f t="shared" si="13"/>
        <v>-0.5935456886813437</v>
      </c>
      <c r="L187" s="68">
        <v>20</v>
      </c>
      <c r="M187" s="86">
        <v>0.11427938350907285</v>
      </c>
    </row>
    <row r="188" spans="2:13" s="72" customFormat="1" ht="12.75">
      <c r="B188" s="68"/>
      <c r="C188" s="68"/>
      <c r="D188" s="68"/>
      <c r="E188" s="91"/>
      <c r="F188" s="69"/>
      <c r="G188" s="69"/>
      <c r="H188" s="70"/>
      <c r="I188" s="69"/>
      <c r="J188" s="69"/>
      <c r="K188" s="69"/>
      <c r="L188" s="70"/>
      <c r="M188" s="118"/>
    </row>
    <row r="189" spans="2:26" s="73" customFormat="1" ht="12.75">
      <c r="B189" s="84" t="s">
        <v>178</v>
      </c>
      <c r="C189" s="84"/>
      <c r="D189" s="84"/>
      <c r="E189" s="119">
        <f>SUM(E168:E188)</f>
        <v>84.62</v>
      </c>
      <c r="F189" s="120"/>
      <c r="G189" s="85"/>
      <c r="H189" s="85"/>
      <c r="I189" s="85">
        <f>SUM(I168:I188)</f>
        <v>1146667.3020000001</v>
      </c>
      <c r="J189" s="120">
        <f>SUM(J168:J188)</f>
        <v>1002539.2469999999</v>
      </c>
      <c r="K189" s="121">
        <f>+(J189-I189)/I189</f>
        <v>-0.12569300157823832</v>
      </c>
      <c r="L189" s="85"/>
      <c r="M189" s="122"/>
      <c r="N189" s="72"/>
      <c r="O189" s="72"/>
      <c r="P189" s="72"/>
      <c r="Q189" s="72"/>
      <c r="R189" s="72"/>
      <c r="S189" s="72"/>
      <c r="T189" s="72"/>
      <c r="U189" s="72"/>
      <c r="V189" s="72"/>
      <c r="W189" s="72"/>
      <c r="X189" s="72"/>
      <c r="Y189" s="72"/>
      <c r="Z189" s="72"/>
    </row>
    <row r="190" spans="5:13" s="72" customFormat="1" ht="12.75">
      <c r="E190" s="123"/>
      <c r="F190" s="124"/>
      <c r="G190" s="117"/>
      <c r="H190" s="117"/>
      <c r="I190" s="117"/>
      <c r="J190" s="124"/>
      <c r="K190" s="117"/>
      <c r="L190" s="117"/>
      <c r="M190" s="118"/>
    </row>
    <row r="191" spans="2:13" s="72" customFormat="1" ht="21" customHeight="1">
      <c r="B191" s="184" t="s">
        <v>423</v>
      </c>
      <c r="C191" s="184"/>
      <c r="D191" s="184"/>
      <c r="E191" s="184"/>
      <c r="F191" s="184"/>
      <c r="G191" s="184"/>
      <c r="H191" s="184"/>
      <c r="I191" s="184"/>
      <c r="J191" s="184"/>
      <c r="K191" s="184"/>
      <c r="L191" s="184"/>
      <c r="M191" s="184"/>
    </row>
    <row r="192" spans="13:26" ht="12.75">
      <c r="M192" s="118"/>
      <c r="N192" s="72"/>
      <c r="O192" s="72"/>
      <c r="P192" s="72"/>
      <c r="Q192" s="72"/>
      <c r="R192" s="72"/>
      <c r="S192" s="72"/>
      <c r="T192" s="72"/>
      <c r="U192" s="72"/>
      <c r="V192" s="72"/>
      <c r="W192" s="72"/>
      <c r="X192" s="72"/>
      <c r="Y192" s="72"/>
      <c r="Z192" s="72"/>
    </row>
    <row r="193" spans="2:26" s="98" customFormat="1" ht="15.75" customHeight="1">
      <c r="B193" s="182" t="s">
        <v>222</v>
      </c>
      <c r="C193" s="182"/>
      <c r="D193" s="182"/>
      <c r="E193" s="182"/>
      <c r="F193" s="182"/>
      <c r="G193" s="182"/>
      <c r="H193" s="182"/>
      <c r="I193" s="182"/>
      <c r="J193" s="182"/>
      <c r="K193" s="182"/>
      <c r="L193" s="182"/>
      <c r="M193" s="182"/>
      <c r="N193" s="72"/>
      <c r="O193" s="72"/>
      <c r="P193" s="72"/>
      <c r="Q193" s="72"/>
      <c r="R193" s="72"/>
      <c r="S193" s="72"/>
      <c r="T193" s="72"/>
      <c r="U193" s="72"/>
      <c r="V193" s="72"/>
      <c r="W193" s="72"/>
      <c r="X193" s="72"/>
      <c r="Y193" s="72"/>
      <c r="Z193" s="72"/>
    </row>
    <row r="194" spans="2:26" s="98" customFormat="1" ht="15.75" customHeight="1">
      <c r="B194" s="179" t="s">
        <v>54</v>
      </c>
      <c r="C194" s="179"/>
      <c r="D194" s="179"/>
      <c r="E194" s="179"/>
      <c r="F194" s="179"/>
      <c r="G194" s="179"/>
      <c r="H194" s="179"/>
      <c r="I194" s="179"/>
      <c r="J194" s="179"/>
      <c r="K194" s="179"/>
      <c r="L194" s="179"/>
      <c r="M194" s="179"/>
      <c r="N194" s="72"/>
      <c r="O194" s="72"/>
      <c r="P194" s="72"/>
      <c r="Q194" s="72"/>
      <c r="R194" s="72"/>
      <c r="S194" s="72"/>
      <c r="T194" s="72"/>
      <c r="U194" s="72"/>
      <c r="V194" s="72"/>
      <c r="W194" s="72"/>
      <c r="X194" s="72"/>
      <c r="Y194" s="72"/>
      <c r="Z194" s="72"/>
    </row>
    <row r="195" spans="2:26" s="99" customFormat="1" ht="15.75" customHeight="1">
      <c r="B195" s="179" t="s">
        <v>41</v>
      </c>
      <c r="C195" s="179"/>
      <c r="D195" s="179"/>
      <c r="E195" s="179"/>
      <c r="F195" s="179"/>
      <c r="G195" s="179"/>
      <c r="H195" s="179"/>
      <c r="I195" s="179"/>
      <c r="J195" s="179"/>
      <c r="K195" s="179"/>
      <c r="L195" s="179"/>
      <c r="M195" s="179"/>
      <c r="N195" s="72"/>
      <c r="O195" s="72"/>
      <c r="P195" s="72"/>
      <c r="Q195" s="72"/>
      <c r="R195" s="72"/>
      <c r="S195" s="72"/>
      <c r="T195" s="72"/>
      <c r="U195" s="72"/>
      <c r="V195" s="72"/>
      <c r="W195" s="72"/>
      <c r="X195" s="72"/>
      <c r="Y195" s="72"/>
      <c r="Z195" s="72"/>
    </row>
    <row r="196" spans="2:26"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row>
    <row r="197" spans="2:13" s="72" customFormat="1" ht="30.75" customHeight="1">
      <c r="B197" s="102" t="s">
        <v>322</v>
      </c>
      <c r="C197" s="102" t="s">
        <v>273</v>
      </c>
      <c r="D197" s="102" t="s">
        <v>61</v>
      </c>
      <c r="E197" s="104" t="s">
        <v>176</v>
      </c>
      <c r="F197" s="180" t="s">
        <v>259</v>
      </c>
      <c r="G197" s="180"/>
      <c r="H197" s="180"/>
      <c r="I197" s="180" t="s">
        <v>260</v>
      </c>
      <c r="J197" s="180"/>
      <c r="K197" s="180"/>
      <c r="L197" s="180"/>
      <c r="M197" s="180"/>
    </row>
    <row r="198" spans="2:13" s="72" customFormat="1" ht="15.75" customHeight="1">
      <c r="B198" s="105"/>
      <c r="C198" s="105"/>
      <c r="D198" s="105"/>
      <c r="E198" s="106">
        <f>+E166</f>
        <v>2008</v>
      </c>
      <c r="F198" s="181" t="str">
        <f>+F166</f>
        <v>Enero-diciembre</v>
      </c>
      <c r="G198" s="181"/>
      <c r="H198" s="105" t="s">
        <v>177</v>
      </c>
      <c r="I198" s="181" t="str">
        <f>+F198</f>
        <v>Enero-diciembre</v>
      </c>
      <c r="J198" s="181"/>
      <c r="K198" s="105" t="s">
        <v>177</v>
      </c>
      <c r="L198" s="107"/>
      <c r="M198" s="108" t="s">
        <v>261</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ene-dic</v>
      </c>
    </row>
    <row r="200" spans="1:26" s="71" customFormat="1" ht="12.75">
      <c r="A200" s="71">
        <v>1</v>
      </c>
      <c r="B200" s="68" t="s">
        <v>87</v>
      </c>
      <c r="C200" s="93">
        <v>22042110</v>
      </c>
      <c r="D200" s="68" t="s">
        <v>88</v>
      </c>
      <c r="E200" s="91">
        <v>34.2</v>
      </c>
      <c r="F200" s="69">
        <v>192797.92</v>
      </c>
      <c r="G200" s="69">
        <v>208713.064</v>
      </c>
      <c r="H200" s="70">
        <f aca="true" t="shared" si="15" ref="H200:H219">+(G200-F200)/F200</f>
        <v>0.08254831794865836</v>
      </c>
      <c r="I200" s="69">
        <v>633027.04</v>
      </c>
      <c r="J200" s="69">
        <v>620841.556</v>
      </c>
      <c r="K200" s="70">
        <f aca="true" t="shared" si="16" ref="K200:K219">+(J200-I200)/I200</f>
        <v>-0.01924954738110406</v>
      </c>
      <c r="L200" s="68">
        <v>1</v>
      </c>
      <c r="M200" s="86">
        <v>0.5806385449495652</v>
      </c>
      <c r="N200" s="72"/>
      <c r="O200" s="72"/>
      <c r="P200" s="72"/>
      <c r="Q200" s="72"/>
      <c r="R200" s="72"/>
      <c r="S200" s="72"/>
      <c r="T200" s="72"/>
      <c r="U200" s="72"/>
      <c r="V200" s="72"/>
      <c r="W200" s="72"/>
      <c r="X200" s="72"/>
      <c r="Y200" s="72"/>
      <c r="Z200" s="72"/>
    </row>
    <row r="201" spans="1:26" s="71" customFormat="1" ht="12.75">
      <c r="A201" s="71">
        <v>2</v>
      </c>
      <c r="B201" s="68" t="s">
        <v>90</v>
      </c>
      <c r="C201" s="93">
        <v>10051000</v>
      </c>
      <c r="D201" s="68" t="s">
        <v>63</v>
      </c>
      <c r="E201" s="91">
        <v>5.38</v>
      </c>
      <c r="F201" s="69">
        <v>42020.708</v>
      </c>
      <c r="G201" s="69">
        <v>47465.793</v>
      </c>
      <c r="H201" s="70">
        <f t="shared" si="15"/>
        <v>0.12958099135312046</v>
      </c>
      <c r="I201" s="69">
        <v>100699.299</v>
      </c>
      <c r="J201" s="69">
        <v>113145.388</v>
      </c>
      <c r="K201" s="70">
        <f t="shared" si="16"/>
        <v>0.12359658034958125</v>
      </c>
      <c r="L201" s="68">
        <v>2</v>
      </c>
      <c r="M201" s="86">
        <v>0.5907926195835587</v>
      </c>
      <c r="N201" s="72"/>
      <c r="O201" s="72"/>
      <c r="P201" s="72"/>
      <c r="Q201" s="72"/>
      <c r="R201" s="72"/>
      <c r="S201" s="72"/>
      <c r="T201" s="72"/>
      <c r="U201" s="72"/>
      <c r="V201" s="72"/>
      <c r="W201" s="72"/>
      <c r="X201" s="72"/>
      <c r="Y201" s="72"/>
      <c r="Z201" s="72"/>
    </row>
    <row r="202" spans="1:26" s="71" customFormat="1" ht="12.75">
      <c r="A202" s="71">
        <v>3</v>
      </c>
      <c r="B202" s="68" t="s">
        <v>118</v>
      </c>
      <c r="C202" s="92" t="s">
        <v>341</v>
      </c>
      <c r="D202" s="68" t="s">
        <v>63</v>
      </c>
      <c r="E202" s="91">
        <v>4.71</v>
      </c>
      <c r="F202" s="69">
        <v>30268.877</v>
      </c>
      <c r="G202" s="69">
        <v>32204.281</v>
      </c>
      <c r="H202" s="70">
        <f t="shared" si="15"/>
        <v>0.06394039659945093</v>
      </c>
      <c r="I202" s="69">
        <v>87369.875</v>
      </c>
      <c r="J202" s="69">
        <v>66548.98</v>
      </c>
      <c r="K202" s="70">
        <f t="shared" si="16"/>
        <v>-0.2383074829854112</v>
      </c>
      <c r="L202" s="68">
        <v>3</v>
      </c>
      <c r="M202" s="86">
        <v>0.6655975602450036</v>
      </c>
      <c r="N202" s="72"/>
      <c r="O202" s="72"/>
      <c r="P202" s="72"/>
      <c r="Q202" s="72"/>
      <c r="R202" s="72"/>
      <c r="S202" s="72"/>
      <c r="T202" s="72"/>
      <c r="U202" s="72"/>
      <c r="V202" s="72"/>
      <c r="W202" s="72"/>
      <c r="X202" s="72"/>
      <c r="Y202" s="72"/>
      <c r="Z202" s="72"/>
    </row>
    <row r="203" spans="1:26" s="71" customFormat="1" ht="12.75">
      <c r="A203" s="71">
        <v>4</v>
      </c>
      <c r="B203" s="68" t="s">
        <v>78</v>
      </c>
      <c r="C203" s="92" t="s">
        <v>306</v>
      </c>
      <c r="D203" s="68" t="s">
        <v>63</v>
      </c>
      <c r="E203" s="91">
        <v>4.54</v>
      </c>
      <c r="F203" s="69">
        <v>56349.67</v>
      </c>
      <c r="G203" s="69">
        <v>55805.577</v>
      </c>
      <c r="H203" s="70">
        <f t="shared" si="15"/>
        <v>-0.009655655481212238</v>
      </c>
      <c r="I203" s="69">
        <v>85248.302</v>
      </c>
      <c r="J203" s="69">
        <v>71663.129</v>
      </c>
      <c r="K203" s="70">
        <f t="shared" si="16"/>
        <v>-0.15936004215075153</v>
      </c>
      <c r="L203" s="68">
        <v>4</v>
      </c>
      <c r="M203" s="86">
        <v>0.06464041004570256</v>
      </c>
      <c r="N203" s="72"/>
      <c r="O203" s="72"/>
      <c r="P203" s="72"/>
      <c r="Q203" s="72"/>
      <c r="R203" s="72"/>
      <c r="S203" s="72"/>
      <c r="T203" s="72"/>
      <c r="U203" s="72"/>
      <c r="V203" s="72"/>
      <c r="W203" s="72"/>
      <c r="X203" s="72"/>
      <c r="Y203" s="72"/>
      <c r="Z203" s="72"/>
    </row>
    <row r="204" spans="1:26" s="71" customFormat="1" ht="12.75">
      <c r="A204" s="71">
        <v>5</v>
      </c>
      <c r="B204" s="68" t="s">
        <v>172</v>
      </c>
      <c r="C204" s="93">
        <v>22042190</v>
      </c>
      <c r="D204" s="68" t="s">
        <v>88</v>
      </c>
      <c r="E204" s="91">
        <v>3.46</v>
      </c>
      <c r="F204" s="69">
        <v>35470.575</v>
      </c>
      <c r="G204" s="69">
        <v>39495.818</v>
      </c>
      <c r="H204" s="70">
        <f t="shared" si="15"/>
        <v>0.1134811882807088</v>
      </c>
      <c r="I204" s="69">
        <v>64060.181</v>
      </c>
      <c r="J204" s="69">
        <v>68019.177</v>
      </c>
      <c r="K204" s="70">
        <f t="shared" si="16"/>
        <v>0.06180119909433286</v>
      </c>
      <c r="L204" s="68">
        <v>5</v>
      </c>
      <c r="M204" s="86">
        <v>0.8262197888325751</v>
      </c>
      <c r="N204" s="72"/>
      <c r="O204" s="72"/>
      <c r="P204" s="72"/>
      <c r="Q204" s="72"/>
      <c r="R204" s="72"/>
      <c r="S204" s="72"/>
      <c r="T204" s="72"/>
      <c r="U204" s="72"/>
      <c r="V204" s="72"/>
      <c r="W204" s="72"/>
      <c r="X204" s="72"/>
      <c r="Y204" s="72"/>
      <c r="Z204" s="72"/>
    </row>
    <row r="205" spans="1:26" s="71" customFormat="1" ht="12.75">
      <c r="A205" s="71">
        <v>6</v>
      </c>
      <c r="B205" s="68" t="s">
        <v>105</v>
      </c>
      <c r="C205" s="93">
        <v>22042990</v>
      </c>
      <c r="D205" s="68" t="s">
        <v>88</v>
      </c>
      <c r="E205" s="91">
        <v>3.17</v>
      </c>
      <c r="F205" s="69">
        <v>57087.799</v>
      </c>
      <c r="G205" s="69">
        <v>78701.448</v>
      </c>
      <c r="H205" s="70">
        <f t="shared" si="15"/>
        <v>0.378603648741126</v>
      </c>
      <c r="I205" s="69">
        <v>58651.958</v>
      </c>
      <c r="J205" s="69">
        <v>66370.212</v>
      </c>
      <c r="K205" s="70">
        <f t="shared" si="16"/>
        <v>0.13159414047183218</v>
      </c>
      <c r="L205" s="68">
        <v>6</v>
      </c>
      <c r="M205" s="86">
        <v>0.3142365342168404</v>
      </c>
      <c r="N205" s="72"/>
      <c r="O205" s="72"/>
      <c r="P205" s="72"/>
      <c r="Q205" s="72"/>
      <c r="R205" s="72"/>
      <c r="S205" s="72"/>
      <c r="T205" s="72"/>
      <c r="U205" s="72"/>
      <c r="V205" s="72"/>
      <c r="W205" s="72"/>
      <c r="X205" s="72"/>
      <c r="Y205" s="72"/>
      <c r="Z205" s="72"/>
    </row>
    <row r="206" spans="1:26" s="71" customFormat="1" ht="12.75">
      <c r="A206" s="71">
        <v>7</v>
      </c>
      <c r="B206" s="68" t="s">
        <v>113</v>
      </c>
      <c r="C206" s="92" t="s">
        <v>339</v>
      </c>
      <c r="D206" s="68" t="s">
        <v>63</v>
      </c>
      <c r="E206" s="91">
        <v>3.01</v>
      </c>
      <c r="F206" s="69">
        <v>4340.854</v>
      </c>
      <c r="G206" s="69">
        <v>4228.693</v>
      </c>
      <c r="H206" s="70">
        <f t="shared" si="15"/>
        <v>-0.025838464044171967</v>
      </c>
      <c r="I206" s="69">
        <v>55637.913</v>
      </c>
      <c r="J206" s="69">
        <v>32181.316</v>
      </c>
      <c r="K206" s="70">
        <f t="shared" si="16"/>
        <v>-0.42159376107439545</v>
      </c>
      <c r="L206" s="68">
        <v>7</v>
      </c>
      <c r="M206" s="86">
        <v>0.6178361938254501</v>
      </c>
      <c r="N206" s="72"/>
      <c r="O206" s="72"/>
      <c r="P206" s="72"/>
      <c r="Q206" s="72"/>
      <c r="R206" s="72"/>
      <c r="S206" s="72"/>
      <c r="T206" s="72"/>
      <c r="U206" s="72"/>
      <c r="V206" s="72"/>
      <c r="W206" s="72"/>
      <c r="X206" s="72"/>
      <c r="Y206" s="72"/>
      <c r="Z206" s="72"/>
    </row>
    <row r="207" spans="1:26" s="71" customFormat="1" ht="12.75">
      <c r="A207" s="71">
        <v>8</v>
      </c>
      <c r="B207" s="68" t="s">
        <v>68</v>
      </c>
      <c r="C207" s="92" t="s">
        <v>313</v>
      </c>
      <c r="D207" s="68" t="s">
        <v>63</v>
      </c>
      <c r="E207" s="91">
        <v>2.74</v>
      </c>
      <c r="F207" s="69">
        <v>19099.281</v>
      </c>
      <c r="G207" s="69">
        <v>21066.456</v>
      </c>
      <c r="H207" s="70">
        <f t="shared" si="15"/>
        <v>0.10299733272681832</v>
      </c>
      <c r="I207" s="69">
        <v>50670.447</v>
      </c>
      <c r="J207" s="69">
        <v>48319.97</v>
      </c>
      <c r="K207" s="70">
        <f t="shared" si="16"/>
        <v>-0.04638753236181238</v>
      </c>
      <c r="L207" s="68">
        <v>8</v>
      </c>
      <c r="M207" s="86">
        <v>0.2951975441259663</v>
      </c>
      <c r="N207" s="72"/>
      <c r="O207" s="72"/>
      <c r="P207" s="72"/>
      <c r="Q207" s="72"/>
      <c r="R207" s="72"/>
      <c r="S207" s="72"/>
      <c r="T207" s="72"/>
      <c r="U207" s="72"/>
      <c r="V207" s="72"/>
      <c r="W207" s="72"/>
      <c r="X207" s="72"/>
      <c r="Y207" s="72"/>
      <c r="Z207" s="72"/>
    </row>
    <row r="208" spans="1:26" s="71" customFormat="1" ht="12.75">
      <c r="A208" s="71">
        <v>9</v>
      </c>
      <c r="B208" s="68" t="s">
        <v>115</v>
      </c>
      <c r="C208" s="93">
        <v>20087010</v>
      </c>
      <c r="D208" s="68" t="s">
        <v>63</v>
      </c>
      <c r="E208" s="91">
        <v>1.48</v>
      </c>
      <c r="F208" s="69">
        <v>20703.301</v>
      </c>
      <c r="G208" s="69">
        <v>18004.491</v>
      </c>
      <c r="H208" s="70">
        <f t="shared" si="15"/>
        <v>-0.1303565069164573</v>
      </c>
      <c r="I208" s="69">
        <v>27355.871</v>
      </c>
      <c r="J208" s="69">
        <v>22210.235</v>
      </c>
      <c r="K208" s="70">
        <f t="shared" si="16"/>
        <v>-0.18809987808467143</v>
      </c>
      <c r="L208" s="68">
        <v>9</v>
      </c>
      <c r="M208" s="86">
        <v>0.3282751801950797</v>
      </c>
      <c r="N208" s="72"/>
      <c r="O208" s="72"/>
      <c r="P208" s="72"/>
      <c r="Q208" s="72"/>
      <c r="R208" s="72"/>
      <c r="S208" s="72"/>
      <c r="T208" s="72"/>
      <c r="U208" s="72"/>
      <c r="V208" s="72"/>
      <c r="W208" s="72"/>
      <c r="X208" s="72"/>
      <c r="Y208" s="72"/>
      <c r="Z208" s="72"/>
    </row>
    <row r="209" spans="1:13" s="72" customFormat="1" ht="12.75">
      <c r="A209" s="71">
        <v>10</v>
      </c>
      <c r="B209" s="68" t="s">
        <v>75</v>
      </c>
      <c r="C209" s="92" t="s">
        <v>330</v>
      </c>
      <c r="D209" s="68" t="s">
        <v>63</v>
      </c>
      <c r="E209" s="91">
        <v>1.44</v>
      </c>
      <c r="F209" s="69">
        <v>7490.733</v>
      </c>
      <c r="G209" s="69">
        <v>8982.32</v>
      </c>
      <c r="H209" s="70">
        <f t="shared" si="15"/>
        <v>0.19912430465750142</v>
      </c>
      <c r="I209" s="69">
        <v>26605.141</v>
      </c>
      <c r="J209" s="69">
        <v>26942.836</v>
      </c>
      <c r="K209" s="70">
        <f t="shared" si="16"/>
        <v>0.012692847596635541</v>
      </c>
      <c r="L209" s="68">
        <v>10</v>
      </c>
      <c r="M209" s="86">
        <v>0.08654391876371656</v>
      </c>
    </row>
    <row r="210" spans="1:13" s="72" customFormat="1" ht="12.75">
      <c r="A210" s="71">
        <v>11</v>
      </c>
      <c r="B210" s="68" t="s">
        <v>111</v>
      </c>
      <c r="C210" s="92" t="s">
        <v>317</v>
      </c>
      <c r="D210" s="68" t="s">
        <v>63</v>
      </c>
      <c r="E210" s="91">
        <v>1.25</v>
      </c>
      <c r="F210" s="69">
        <v>5621.325</v>
      </c>
      <c r="G210" s="69">
        <v>6616.036</v>
      </c>
      <c r="H210" s="70">
        <f t="shared" si="15"/>
        <v>0.17695312048316017</v>
      </c>
      <c r="I210" s="69">
        <v>23058.257</v>
      </c>
      <c r="J210" s="69">
        <v>16051.133</v>
      </c>
      <c r="K210" s="70">
        <f t="shared" si="16"/>
        <v>-0.30388784373424244</v>
      </c>
      <c r="L210" s="68">
        <v>11</v>
      </c>
      <c r="M210" s="86">
        <v>0.1353820565361782</v>
      </c>
    </row>
    <row r="211" spans="1:13" s="72" customFormat="1" ht="12.75">
      <c r="A211" s="71">
        <v>12</v>
      </c>
      <c r="B211" s="68" t="s">
        <v>174</v>
      </c>
      <c r="C211" s="92" t="s">
        <v>343</v>
      </c>
      <c r="D211" s="68" t="s">
        <v>63</v>
      </c>
      <c r="E211" s="91">
        <v>1.04</v>
      </c>
      <c r="F211" s="69">
        <v>4035.075</v>
      </c>
      <c r="G211" s="69">
        <v>5826.992</v>
      </c>
      <c r="H211" s="70">
        <f t="shared" si="15"/>
        <v>0.44408517809458325</v>
      </c>
      <c r="I211" s="69">
        <v>19351.93</v>
      </c>
      <c r="J211" s="69">
        <v>16311.236</v>
      </c>
      <c r="K211" s="70">
        <f t="shared" si="16"/>
        <v>-0.15712613677292134</v>
      </c>
      <c r="L211" s="68">
        <v>12</v>
      </c>
      <c r="M211" s="86">
        <v>0.5039957718237039</v>
      </c>
    </row>
    <row r="212" spans="1:13" s="72" customFormat="1" ht="12.75">
      <c r="A212" s="71">
        <v>13</v>
      </c>
      <c r="B212" s="68" t="s">
        <v>173</v>
      </c>
      <c r="C212" s="92" t="s">
        <v>342</v>
      </c>
      <c r="D212" s="68" t="s">
        <v>63</v>
      </c>
      <c r="E212" s="91">
        <v>1.02</v>
      </c>
      <c r="F212" s="69">
        <v>3228.322</v>
      </c>
      <c r="G212" s="69">
        <v>4070.484</v>
      </c>
      <c r="H212" s="70">
        <f t="shared" si="15"/>
        <v>0.26086679085915215</v>
      </c>
      <c r="I212" s="69">
        <v>18819.439</v>
      </c>
      <c r="J212" s="69">
        <v>17640.564</v>
      </c>
      <c r="K212" s="70">
        <f t="shared" si="16"/>
        <v>-0.06264134653535634</v>
      </c>
      <c r="L212" s="68">
        <v>13</v>
      </c>
      <c r="M212" s="86">
        <v>0.5189928999981199</v>
      </c>
    </row>
    <row r="213" spans="1:13" s="72" customFormat="1" ht="12.75">
      <c r="A213" s="71">
        <v>14</v>
      </c>
      <c r="B213" s="68" t="s">
        <v>171</v>
      </c>
      <c r="C213" s="93">
        <v>21069090</v>
      </c>
      <c r="D213" s="68" t="s">
        <v>63</v>
      </c>
      <c r="E213" s="91">
        <v>0.97</v>
      </c>
      <c r="F213" s="69">
        <v>2352.384</v>
      </c>
      <c r="G213" s="69">
        <v>1767.95</v>
      </c>
      <c r="H213" s="70">
        <f t="shared" si="15"/>
        <v>-0.24844328136902818</v>
      </c>
      <c r="I213" s="69">
        <v>18024.187</v>
      </c>
      <c r="J213" s="69">
        <v>14649.749</v>
      </c>
      <c r="K213" s="70">
        <f t="shared" si="16"/>
        <v>-0.1872172098525166</v>
      </c>
      <c r="L213" s="68">
        <v>14</v>
      </c>
      <c r="M213" s="86">
        <v>0.7948513691997033</v>
      </c>
    </row>
    <row r="214" spans="1:13" s="72" customFormat="1" ht="12.75">
      <c r="A214" s="71">
        <v>15</v>
      </c>
      <c r="B214" s="68" t="s">
        <v>98</v>
      </c>
      <c r="C214" s="92" t="s">
        <v>368</v>
      </c>
      <c r="D214" s="68" t="s">
        <v>63</v>
      </c>
      <c r="E214" s="91">
        <v>0.92</v>
      </c>
      <c r="F214" s="69">
        <v>5830.693</v>
      </c>
      <c r="G214" s="69">
        <v>5823.143</v>
      </c>
      <c r="H214" s="70">
        <f t="shared" si="15"/>
        <v>-0.001294871810263408</v>
      </c>
      <c r="I214" s="69">
        <v>17072.129</v>
      </c>
      <c r="J214" s="69">
        <v>17346.981</v>
      </c>
      <c r="K214" s="70">
        <f t="shared" si="16"/>
        <v>0.016099456605558622</v>
      </c>
      <c r="L214" s="68">
        <v>15</v>
      </c>
      <c r="M214" s="86">
        <v>0.5984455784269016</v>
      </c>
    </row>
    <row r="215" spans="1:13" s="72" customFormat="1" ht="12.75">
      <c r="A215" s="71">
        <v>16</v>
      </c>
      <c r="B215" s="68" t="s">
        <v>85</v>
      </c>
      <c r="C215" s="92" t="s">
        <v>328</v>
      </c>
      <c r="D215" s="68" t="s">
        <v>63</v>
      </c>
      <c r="E215" s="91">
        <v>0.92</v>
      </c>
      <c r="F215" s="69">
        <v>13492.407</v>
      </c>
      <c r="G215" s="69">
        <v>13549.36</v>
      </c>
      <c r="H215" s="70">
        <f t="shared" si="15"/>
        <v>0.004221114883356345</v>
      </c>
      <c r="I215" s="69">
        <v>16942.982</v>
      </c>
      <c r="J215" s="69">
        <v>15630.964</v>
      </c>
      <c r="K215" s="70">
        <f t="shared" si="16"/>
        <v>-0.07743725396155175</v>
      </c>
      <c r="L215" s="68">
        <v>16</v>
      </c>
      <c r="M215" s="86">
        <v>0.14927412080434518</v>
      </c>
    </row>
    <row r="216" spans="1:13" s="72" customFormat="1" ht="12.75">
      <c r="A216" s="71">
        <v>17</v>
      </c>
      <c r="B216" s="68" t="s">
        <v>120</v>
      </c>
      <c r="C216" s="93">
        <v>20079990</v>
      </c>
      <c r="D216" s="68" t="s">
        <v>63</v>
      </c>
      <c r="E216" s="91">
        <v>0.92</v>
      </c>
      <c r="F216" s="69">
        <v>14378.013</v>
      </c>
      <c r="G216" s="69">
        <v>6343.144</v>
      </c>
      <c r="H216" s="70">
        <f t="shared" si="15"/>
        <v>-0.5588302778694108</v>
      </c>
      <c r="I216" s="69">
        <v>16948.311</v>
      </c>
      <c r="J216" s="69">
        <v>6734.834</v>
      </c>
      <c r="K216" s="70">
        <f t="shared" si="16"/>
        <v>-0.6026250639370496</v>
      </c>
      <c r="L216" s="68">
        <v>17</v>
      </c>
      <c r="M216" s="86">
        <v>0.12488569478563505</v>
      </c>
    </row>
    <row r="217" spans="1:13" s="72" customFormat="1" ht="12.75">
      <c r="A217" s="71">
        <v>18</v>
      </c>
      <c r="B217" s="68" t="s">
        <v>106</v>
      </c>
      <c r="C217" s="93">
        <v>20096000</v>
      </c>
      <c r="D217" s="68" t="s">
        <v>63</v>
      </c>
      <c r="E217" s="91">
        <v>0.91</v>
      </c>
      <c r="F217" s="69">
        <v>8474.139</v>
      </c>
      <c r="G217" s="69">
        <v>7564.178</v>
      </c>
      <c r="H217" s="70">
        <f t="shared" si="15"/>
        <v>-0.10738093864167196</v>
      </c>
      <c r="I217" s="69">
        <v>16792.884</v>
      </c>
      <c r="J217" s="69">
        <v>13933.417</v>
      </c>
      <c r="K217" s="70">
        <f t="shared" si="16"/>
        <v>-0.1702784941526422</v>
      </c>
      <c r="L217" s="68">
        <v>18</v>
      </c>
      <c r="M217" s="86">
        <v>0.20455701753078837</v>
      </c>
    </row>
    <row r="218" spans="1:26" s="73" customFormat="1" ht="12.75">
      <c r="A218" s="71">
        <v>19</v>
      </c>
      <c r="B218" s="68" t="s">
        <v>122</v>
      </c>
      <c r="C218" s="93">
        <v>20079910</v>
      </c>
      <c r="D218" s="68" t="s">
        <v>63</v>
      </c>
      <c r="E218" s="91">
        <v>0.85</v>
      </c>
      <c r="F218" s="69">
        <v>8870.834</v>
      </c>
      <c r="G218" s="69">
        <v>8979.053</v>
      </c>
      <c r="H218" s="70">
        <f t="shared" si="15"/>
        <v>0.012199416650114198</v>
      </c>
      <c r="I218" s="69">
        <v>15664.905</v>
      </c>
      <c r="J218" s="69">
        <v>8686.325</v>
      </c>
      <c r="K218" s="70">
        <f t="shared" si="16"/>
        <v>-0.4454913706785965</v>
      </c>
      <c r="L218" s="68">
        <v>19</v>
      </c>
      <c r="M218" s="86">
        <v>0.22191760859536547</v>
      </c>
      <c r="N218" s="72"/>
      <c r="O218" s="72"/>
      <c r="P218" s="72"/>
      <c r="Q218" s="72"/>
      <c r="R218" s="72"/>
      <c r="S218" s="72"/>
      <c r="T218" s="72"/>
      <c r="U218" s="72"/>
      <c r="V218" s="72"/>
      <c r="W218" s="72"/>
      <c r="X218" s="72"/>
      <c r="Y218" s="72"/>
      <c r="Z218" s="72"/>
    </row>
    <row r="219" spans="1:26" ht="12.75">
      <c r="A219" s="71">
        <v>20</v>
      </c>
      <c r="B219" s="68" t="s">
        <v>80</v>
      </c>
      <c r="C219" s="93">
        <v>20029010</v>
      </c>
      <c r="D219" s="68" t="s">
        <v>63</v>
      </c>
      <c r="E219" s="91">
        <v>0.76</v>
      </c>
      <c r="F219" s="69">
        <v>11370.153</v>
      </c>
      <c r="G219" s="69">
        <v>2079.034</v>
      </c>
      <c r="H219" s="70">
        <f t="shared" si="15"/>
        <v>-0.8171498659692619</v>
      </c>
      <c r="I219" s="69">
        <v>14008.854</v>
      </c>
      <c r="J219" s="69">
        <v>2715.868</v>
      </c>
      <c r="K219" s="70">
        <f t="shared" si="16"/>
        <v>-0.8061320362108135</v>
      </c>
      <c r="L219" s="68">
        <v>20</v>
      </c>
      <c r="M219" s="86">
        <v>0.0326949203432493</v>
      </c>
      <c r="N219" s="72"/>
      <c r="O219" s="72"/>
      <c r="P219" s="72"/>
      <c r="Q219" s="72"/>
      <c r="R219" s="72"/>
      <c r="S219" s="72"/>
      <c r="T219" s="72"/>
      <c r="U219" s="72"/>
      <c r="V219" s="72"/>
      <c r="W219" s="72"/>
      <c r="X219" s="72"/>
      <c r="Y219" s="72"/>
      <c r="Z219" s="72"/>
    </row>
    <row r="220" spans="13:26" ht="12.75">
      <c r="M220" s="118"/>
      <c r="N220" s="72"/>
      <c r="O220" s="72"/>
      <c r="P220" s="72"/>
      <c r="Q220" s="72"/>
      <c r="R220" s="72"/>
      <c r="S220" s="72"/>
      <c r="T220" s="72"/>
      <c r="U220" s="72"/>
      <c r="V220" s="72"/>
      <c r="W220" s="72"/>
      <c r="X220" s="72"/>
      <c r="Y220" s="72"/>
      <c r="Z220" s="72"/>
    </row>
    <row r="221" spans="2:26" s="73" customFormat="1" ht="12.75">
      <c r="B221" s="84" t="s">
        <v>178</v>
      </c>
      <c r="C221" s="84"/>
      <c r="D221" s="84"/>
      <c r="E221" s="119">
        <f>SUM(E200:E220)</f>
        <v>73.69000000000001</v>
      </c>
      <c r="F221" s="120"/>
      <c r="G221" s="85"/>
      <c r="H221" s="85"/>
      <c r="I221" s="85">
        <f>SUM(I200:I220)</f>
        <v>1366009.905</v>
      </c>
      <c r="J221" s="120">
        <f>SUM(J200:J220)</f>
        <v>1265943.8699999999</v>
      </c>
      <c r="K221" s="121">
        <f>+(J221-I221)/I221</f>
        <v>-0.07325425286722217</v>
      </c>
      <c r="L221" s="85"/>
      <c r="M221" s="122"/>
      <c r="N221" s="72"/>
      <c r="O221" s="72"/>
      <c r="P221" s="72"/>
      <c r="Q221" s="72"/>
      <c r="R221" s="72"/>
      <c r="S221" s="72"/>
      <c r="T221" s="72"/>
      <c r="U221" s="72"/>
      <c r="V221" s="72"/>
      <c r="W221" s="72"/>
      <c r="X221" s="72"/>
      <c r="Y221" s="72"/>
      <c r="Z221" s="72"/>
    </row>
    <row r="222" spans="5:13" s="72" customFormat="1" ht="12.75">
      <c r="E222" s="123"/>
      <c r="F222" s="124"/>
      <c r="G222" s="117"/>
      <c r="H222" s="117"/>
      <c r="I222" s="117"/>
      <c r="J222" s="124"/>
      <c r="K222" s="117"/>
      <c r="L222" s="117"/>
      <c r="M222" s="118"/>
    </row>
    <row r="223" spans="2:13" s="72" customFormat="1" ht="21" customHeight="1">
      <c r="B223" s="184" t="s">
        <v>423</v>
      </c>
      <c r="C223" s="184"/>
      <c r="D223" s="184"/>
      <c r="E223" s="184"/>
      <c r="F223" s="184"/>
      <c r="G223" s="184"/>
      <c r="H223" s="184"/>
      <c r="I223" s="184"/>
      <c r="J223" s="184"/>
      <c r="K223" s="184"/>
      <c r="L223" s="184"/>
      <c r="M223" s="184"/>
    </row>
    <row r="224" spans="13:26" ht="12.75">
      <c r="M224" s="118"/>
      <c r="N224" s="72"/>
      <c r="O224" s="72"/>
      <c r="P224" s="72"/>
      <c r="Q224" s="72"/>
      <c r="R224" s="72"/>
      <c r="S224" s="72"/>
      <c r="T224" s="72"/>
      <c r="U224" s="72"/>
      <c r="V224" s="72"/>
      <c r="W224" s="72"/>
      <c r="X224" s="72"/>
      <c r="Y224" s="72"/>
      <c r="Z224" s="72"/>
    </row>
    <row r="225" spans="2:26" s="98" customFormat="1" ht="15.75" customHeight="1">
      <c r="B225" s="182" t="s">
        <v>223</v>
      </c>
      <c r="C225" s="182"/>
      <c r="D225" s="182"/>
      <c r="E225" s="182"/>
      <c r="F225" s="182"/>
      <c r="G225" s="182"/>
      <c r="H225" s="182"/>
      <c r="I225" s="182"/>
      <c r="J225" s="182"/>
      <c r="K225" s="182"/>
      <c r="L225" s="182"/>
      <c r="M225" s="182"/>
      <c r="N225" s="72"/>
      <c r="O225" s="72"/>
      <c r="P225" s="72"/>
      <c r="Q225" s="72"/>
      <c r="R225" s="72"/>
      <c r="S225" s="72"/>
      <c r="T225" s="72"/>
      <c r="U225" s="72"/>
      <c r="V225" s="72"/>
      <c r="W225" s="72"/>
      <c r="X225" s="72"/>
      <c r="Y225" s="72"/>
      <c r="Z225" s="72"/>
    </row>
    <row r="226" spans="2:26" s="98" customFormat="1" ht="15.75" customHeight="1">
      <c r="B226" s="179" t="s">
        <v>54</v>
      </c>
      <c r="C226" s="179"/>
      <c r="D226" s="179"/>
      <c r="E226" s="179"/>
      <c r="F226" s="179"/>
      <c r="G226" s="179"/>
      <c r="H226" s="179"/>
      <c r="I226" s="179"/>
      <c r="J226" s="179"/>
      <c r="K226" s="179"/>
      <c r="L226" s="179"/>
      <c r="M226" s="179"/>
      <c r="N226" s="72"/>
      <c r="O226" s="72"/>
      <c r="P226" s="72"/>
      <c r="Q226" s="72"/>
      <c r="R226" s="72"/>
      <c r="S226" s="72"/>
      <c r="T226" s="72"/>
      <c r="U226" s="72"/>
      <c r="V226" s="72"/>
      <c r="W226" s="72"/>
      <c r="X226" s="72"/>
      <c r="Y226" s="72"/>
      <c r="Z226" s="72"/>
    </row>
    <row r="227" spans="2:26" s="99" customFormat="1" ht="15.75" customHeight="1">
      <c r="B227" s="179" t="s">
        <v>59</v>
      </c>
      <c r="C227" s="179"/>
      <c r="D227" s="179"/>
      <c r="E227" s="179"/>
      <c r="F227" s="179"/>
      <c r="G227" s="179"/>
      <c r="H227" s="179"/>
      <c r="I227" s="179"/>
      <c r="J227" s="179"/>
      <c r="K227" s="179"/>
      <c r="L227" s="179"/>
      <c r="M227" s="179"/>
      <c r="N227" s="72"/>
      <c r="O227" s="72"/>
      <c r="P227" s="72"/>
      <c r="Q227" s="72"/>
      <c r="R227" s="72"/>
      <c r="S227" s="72"/>
      <c r="T227" s="72"/>
      <c r="U227" s="72"/>
      <c r="V227" s="72"/>
      <c r="W227" s="72"/>
      <c r="X227" s="72"/>
      <c r="Y227" s="72"/>
      <c r="Z227" s="72"/>
    </row>
    <row r="228" spans="2:26"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row>
    <row r="229" spans="2:13" s="72" customFormat="1" ht="30.75" customHeight="1">
      <c r="B229" s="102" t="s">
        <v>321</v>
      </c>
      <c r="C229" s="102" t="s">
        <v>273</v>
      </c>
      <c r="D229" s="102" t="s">
        <v>61</v>
      </c>
      <c r="E229" s="104" t="s">
        <v>176</v>
      </c>
      <c r="F229" s="180" t="s">
        <v>259</v>
      </c>
      <c r="G229" s="180"/>
      <c r="H229" s="180"/>
      <c r="I229" s="180" t="s">
        <v>260</v>
      </c>
      <c r="J229" s="180"/>
      <c r="K229" s="180"/>
      <c r="L229" s="180"/>
      <c r="M229" s="180"/>
    </row>
    <row r="230" spans="2:13" s="72" customFormat="1" ht="15.75" customHeight="1">
      <c r="B230" s="105"/>
      <c r="C230" s="105"/>
      <c r="D230" s="105"/>
      <c r="E230" s="106">
        <f>+E198</f>
        <v>2008</v>
      </c>
      <c r="F230" s="181" t="str">
        <f>+F198</f>
        <v>Enero-diciembre</v>
      </c>
      <c r="G230" s="181"/>
      <c r="H230" s="105" t="s">
        <v>177</v>
      </c>
      <c r="I230" s="181" t="str">
        <f>+F230</f>
        <v>Enero-diciembre</v>
      </c>
      <c r="J230" s="181"/>
      <c r="K230" s="105" t="s">
        <v>177</v>
      </c>
      <c r="L230" s="107"/>
      <c r="M230" s="108" t="s">
        <v>261</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ene-dic</v>
      </c>
    </row>
    <row r="232" spans="1:26" s="71" customFormat="1" ht="12.75">
      <c r="A232" s="71">
        <v>1</v>
      </c>
      <c r="B232" s="68" t="s">
        <v>78</v>
      </c>
      <c r="C232" s="92" t="s">
        <v>306</v>
      </c>
      <c r="D232" s="68" t="s">
        <v>63</v>
      </c>
      <c r="E232" s="91">
        <v>13.54</v>
      </c>
      <c r="F232" s="69">
        <v>204070.84</v>
      </c>
      <c r="G232" s="69">
        <v>212306.304</v>
      </c>
      <c r="H232" s="70">
        <f aca="true" t="shared" si="18" ref="H232:H251">+(G232-F232)/F232</f>
        <v>0.04035590778182717</v>
      </c>
      <c r="I232" s="69">
        <v>283679.961</v>
      </c>
      <c r="J232" s="69">
        <v>256199.625</v>
      </c>
      <c r="K232" s="70">
        <f aca="true" t="shared" si="19" ref="K232:K251">+(J232-I232)/I232</f>
        <v>-0.09687091010281128</v>
      </c>
      <c r="L232" s="68">
        <v>1</v>
      </c>
      <c r="M232" s="86">
        <v>0.23109301874824958</v>
      </c>
      <c r="N232" s="72"/>
      <c r="O232" s="72"/>
      <c r="P232" s="72"/>
      <c r="Q232" s="72"/>
      <c r="R232" s="72"/>
      <c r="S232" s="72"/>
      <c r="T232" s="72"/>
      <c r="U232" s="72"/>
      <c r="V232" s="72"/>
      <c r="W232" s="72"/>
      <c r="X232" s="72"/>
      <c r="Y232" s="72"/>
      <c r="Z232" s="72"/>
    </row>
    <row r="233" spans="1:26" s="71" customFormat="1" ht="12.75">
      <c r="A233" s="71">
        <v>2</v>
      </c>
      <c r="B233" s="68" t="s">
        <v>75</v>
      </c>
      <c r="C233" s="92" t="s">
        <v>330</v>
      </c>
      <c r="D233" s="68" t="s">
        <v>63</v>
      </c>
      <c r="E233" s="91">
        <v>12.9</v>
      </c>
      <c r="F233" s="69">
        <v>72483.964</v>
      </c>
      <c r="G233" s="69">
        <v>80203.262</v>
      </c>
      <c r="H233" s="70">
        <f t="shared" si="18"/>
        <v>0.10649663144802614</v>
      </c>
      <c r="I233" s="69">
        <v>260147.763</v>
      </c>
      <c r="J233" s="69">
        <v>273452.771</v>
      </c>
      <c r="K233" s="70">
        <f t="shared" si="19"/>
        <v>0.051144041549955596</v>
      </c>
      <c r="L233" s="68">
        <v>2</v>
      </c>
      <c r="M233" s="86">
        <v>0.878366122970024</v>
      </c>
      <c r="N233" s="72"/>
      <c r="O233" s="72"/>
      <c r="P233" s="72"/>
      <c r="Q233" s="72"/>
      <c r="R233" s="72"/>
      <c r="S233" s="72"/>
      <c r="T233" s="72"/>
      <c r="U233" s="72"/>
      <c r="V233" s="72"/>
      <c r="W233" s="72"/>
      <c r="X233" s="72"/>
      <c r="Y233" s="72"/>
      <c r="Z233" s="72"/>
    </row>
    <row r="234" spans="1:26" s="71" customFormat="1" ht="12.75">
      <c r="A234" s="71">
        <v>3</v>
      </c>
      <c r="B234" s="68" t="s">
        <v>71</v>
      </c>
      <c r="C234" s="92" t="s">
        <v>312</v>
      </c>
      <c r="D234" s="68" t="s">
        <v>63</v>
      </c>
      <c r="E234" s="91">
        <v>11.66</v>
      </c>
      <c r="F234" s="69">
        <v>283319.428</v>
      </c>
      <c r="G234" s="69">
        <v>251269.421</v>
      </c>
      <c r="H234" s="70">
        <f t="shared" si="18"/>
        <v>-0.11312322358634724</v>
      </c>
      <c r="I234" s="69">
        <v>239976.799</v>
      </c>
      <c r="J234" s="69">
        <v>166438.785</v>
      </c>
      <c r="K234" s="70">
        <f t="shared" si="19"/>
        <v>-0.3064380152849693</v>
      </c>
      <c r="L234" s="68">
        <v>3</v>
      </c>
      <c r="M234" s="86">
        <v>0.34921559067894237</v>
      </c>
      <c r="N234" s="72"/>
      <c r="O234" s="72"/>
      <c r="P234" s="72"/>
      <c r="Q234" s="72"/>
      <c r="R234" s="72"/>
      <c r="S234" s="72"/>
      <c r="T234" s="72"/>
      <c r="U234" s="72"/>
      <c r="V234" s="72"/>
      <c r="W234" s="72"/>
      <c r="X234" s="72"/>
      <c r="Y234" s="72"/>
      <c r="Z234" s="72"/>
    </row>
    <row r="235" spans="1:26" s="71" customFormat="1" ht="12.75">
      <c r="A235" s="71">
        <v>4</v>
      </c>
      <c r="B235" s="68" t="s">
        <v>87</v>
      </c>
      <c r="C235" s="93">
        <v>22042110</v>
      </c>
      <c r="D235" s="68" t="s">
        <v>88</v>
      </c>
      <c r="E235" s="91">
        <v>9.65</v>
      </c>
      <c r="F235" s="69">
        <v>58975.256</v>
      </c>
      <c r="G235" s="69">
        <v>60622.825</v>
      </c>
      <c r="H235" s="70">
        <f t="shared" si="18"/>
        <v>0.027936614637162335</v>
      </c>
      <c r="I235" s="69">
        <v>194610.026</v>
      </c>
      <c r="J235" s="69">
        <v>188372.547</v>
      </c>
      <c r="K235" s="70">
        <f t="shared" si="19"/>
        <v>-0.032051169861104796</v>
      </c>
      <c r="L235" s="68">
        <v>4</v>
      </c>
      <c r="M235" s="86">
        <v>0.17617435647062837</v>
      </c>
      <c r="N235" s="72"/>
      <c r="O235" s="72"/>
      <c r="P235" s="72"/>
      <c r="Q235" s="72"/>
      <c r="R235" s="72"/>
      <c r="S235" s="72"/>
      <c r="T235" s="72"/>
      <c r="U235" s="72"/>
      <c r="V235" s="72"/>
      <c r="W235" s="72"/>
      <c r="X235" s="72"/>
      <c r="Y235" s="72"/>
      <c r="Z235" s="72"/>
    </row>
    <row r="236" spans="1:26" s="71" customFormat="1" ht="12.75">
      <c r="A236" s="71">
        <v>5</v>
      </c>
      <c r="B236" s="68" t="s">
        <v>96</v>
      </c>
      <c r="C236" s="92" t="s">
        <v>305</v>
      </c>
      <c r="D236" s="68" t="s">
        <v>63</v>
      </c>
      <c r="E236" s="91">
        <v>5.65</v>
      </c>
      <c r="F236" s="69">
        <v>30838.618</v>
      </c>
      <c r="G236" s="69">
        <v>13617.781</v>
      </c>
      <c r="H236" s="70">
        <f t="shared" si="18"/>
        <v>-0.5584179226189708</v>
      </c>
      <c r="I236" s="69">
        <v>128132.08</v>
      </c>
      <c r="J236" s="69">
        <v>53375.38</v>
      </c>
      <c r="K236" s="70">
        <f t="shared" si="19"/>
        <v>-0.5834346870822671</v>
      </c>
      <c r="L236" s="68">
        <v>5</v>
      </c>
      <c r="M236" s="86">
        <v>0.5629655474393582</v>
      </c>
      <c r="N236" s="72"/>
      <c r="O236" s="72"/>
      <c r="P236" s="72"/>
      <c r="Q236" s="72"/>
      <c r="R236" s="72"/>
      <c r="S236" s="72"/>
      <c r="T236" s="72"/>
      <c r="U236" s="72"/>
      <c r="V236" s="72"/>
      <c r="W236" s="72"/>
      <c r="X236" s="72"/>
      <c r="Y236" s="72"/>
      <c r="Z236" s="72"/>
    </row>
    <row r="237" spans="1:26" s="71" customFormat="1" ht="12.75">
      <c r="A237" s="71">
        <v>6</v>
      </c>
      <c r="B237" s="68" t="s">
        <v>68</v>
      </c>
      <c r="C237" s="92" t="s">
        <v>313</v>
      </c>
      <c r="D237" s="68" t="s">
        <v>63</v>
      </c>
      <c r="E237" s="91">
        <v>4.15</v>
      </c>
      <c r="F237" s="69">
        <v>36535.714</v>
      </c>
      <c r="G237" s="69">
        <v>57172.704</v>
      </c>
      <c r="H237" s="70">
        <f t="shared" si="18"/>
        <v>0.5648443054924285</v>
      </c>
      <c r="I237" s="69">
        <v>83765.622</v>
      </c>
      <c r="J237" s="69">
        <v>112235.13</v>
      </c>
      <c r="K237" s="70">
        <f t="shared" si="19"/>
        <v>0.33987102728133506</v>
      </c>
      <c r="L237" s="68">
        <v>6</v>
      </c>
      <c r="M237" s="86">
        <v>0.6856696049409502</v>
      </c>
      <c r="N237" s="72"/>
      <c r="O237" s="72"/>
      <c r="P237" s="72"/>
      <c r="Q237" s="72"/>
      <c r="R237" s="72"/>
      <c r="S237" s="72"/>
      <c r="T237" s="72"/>
      <c r="U237" s="72"/>
      <c r="V237" s="72"/>
      <c r="W237" s="72"/>
      <c r="X237" s="72"/>
      <c r="Y237" s="72"/>
      <c r="Z237" s="72"/>
    </row>
    <row r="238" spans="1:26" s="71" customFormat="1" ht="12.75">
      <c r="A238" s="71">
        <v>7</v>
      </c>
      <c r="B238" s="68" t="s">
        <v>89</v>
      </c>
      <c r="C238" s="92" t="s">
        <v>315</v>
      </c>
      <c r="D238" s="68" t="s">
        <v>63</v>
      </c>
      <c r="E238" s="91">
        <v>3.88</v>
      </c>
      <c r="F238" s="69">
        <v>71427.709</v>
      </c>
      <c r="G238" s="69">
        <v>75812.402</v>
      </c>
      <c r="H238" s="70">
        <f t="shared" si="18"/>
        <v>0.06138644317991494</v>
      </c>
      <c r="I238" s="69">
        <v>79728.871</v>
      </c>
      <c r="J238" s="69">
        <v>60265.278</v>
      </c>
      <c r="K238" s="70">
        <f t="shared" si="19"/>
        <v>-0.24412227033793069</v>
      </c>
      <c r="L238" s="68">
        <v>7</v>
      </c>
      <c r="M238" s="86">
        <v>0.4220470064284049</v>
      </c>
      <c r="N238" s="72"/>
      <c r="O238" s="72"/>
      <c r="P238" s="72"/>
      <c r="Q238" s="72"/>
      <c r="R238" s="72"/>
      <c r="S238" s="72"/>
      <c r="T238" s="72"/>
      <c r="U238" s="72"/>
      <c r="V238" s="72"/>
      <c r="W238" s="72"/>
      <c r="X238" s="72"/>
      <c r="Y238" s="72"/>
      <c r="Z238" s="72"/>
    </row>
    <row r="239" spans="1:26" s="71" customFormat="1" ht="12.75">
      <c r="A239" s="71">
        <v>8</v>
      </c>
      <c r="B239" s="68" t="s">
        <v>103</v>
      </c>
      <c r="C239" s="92" t="s">
        <v>310</v>
      </c>
      <c r="D239" s="68" t="s">
        <v>63</v>
      </c>
      <c r="E239" s="91">
        <v>3.09</v>
      </c>
      <c r="F239" s="69">
        <v>64987.581</v>
      </c>
      <c r="G239" s="69">
        <v>63658.373</v>
      </c>
      <c r="H239" s="70">
        <f t="shared" si="18"/>
        <v>-0.020453261677796545</v>
      </c>
      <c r="I239" s="69">
        <v>63689.781</v>
      </c>
      <c r="J239" s="69">
        <v>52154.312</v>
      </c>
      <c r="K239" s="70">
        <f t="shared" si="19"/>
        <v>-0.18111962105820406</v>
      </c>
      <c r="L239" s="68">
        <v>8</v>
      </c>
      <c r="M239" s="86">
        <v>0.4666144602700303</v>
      </c>
      <c r="N239" s="72"/>
      <c r="O239" s="72"/>
      <c r="P239" s="72"/>
      <c r="Q239" s="72"/>
      <c r="R239" s="72"/>
      <c r="S239" s="72"/>
      <c r="T239" s="72"/>
      <c r="U239" s="72"/>
      <c r="V239" s="72"/>
      <c r="W239" s="72"/>
      <c r="X239" s="72"/>
      <c r="Y239" s="72"/>
      <c r="Z239" s="72"/>
    </row>
    <row r="240" spans="1:26" s="71" customFormat="1" ht="12.75">
      <c r="A240" s="71">
        <v>9</v>
      </c>
      <c r="B240" s="68" t="s">
        <v>85</v>
      </c>
      <c r="C240" s="92" t="s">
        <v>328</v>
      </c>
      <c r="D240" s="68" t="s">
        <v>63</v>
      </c>
      <c r="E240" s="91">
        <v>3</v>
      </c>
      <c r="F240" s="69">
        <v>49252.876</v>
      </c>
      <c r="G240" s="69">
        <v>57000.187</v>
      </c>
      <c r="H240" s="70">
        <f t="shared" si="18"/>
        <v>0.15729662162266428</v>
      </c>
      <c r="I240" s="69">
        <v>61333.19</v>
      </c>
      <c r="J240" s="69">
        <v>61766.52</v>
      </c>
      <c r="K240" s="70">
        <f t="shared" si="19"/>
        <v>0.007065179554495608</v>
      </c>
      <c r="L240" s="68">
        <v>9</v>
      </c>
      <c r="M240" s="86">
        <v>0.5898640012314021</v>
      </c>
      <c r="N240" s="72"/>
      <c r="O240" s="72"/>
      <c r="P240" s="72"/>
      <c r="Q240" s="72"/>
      <c r="R240" s="72"/>
      <c r="S240" s="72"/>
      <c r="T240" s="72"/>
      <c r="U240" s="72"/>
      <c r="V240" s="72"/>
      <c r="W240" s="72"/>
      <c r="X240" s="72"/>
      <c r="Y240" s="72"/>
      <c r="Z240" s="72"/>
    </row>
    <row r="241" spans="1:13" s="72" customFormat="1" ht="12.75">
      <c r="A241" s="71">
        <v>10</v>
      </c>
      <c r="B241" s="68" t="s">
        <v>117</v>
      </c>
      <c r="C241" s="93">
        <v>20097000</v>
      </c>
      <c r="D241" s="68" t="s">
        <v>63</v>
      </c>
      <c r="E241" s="91">
        <v>2.64</v>
      </c>
      <c r="F241" s="69">
        <v>30560.84</v>
      </c>
      <c r="G241" s="69">
        <v>32240.945</v>
      </c>
      <c r="H241" s="70">
        <f t="shared" si="18"/>
        <v>0.05497574673994562</v>
      </c>
      <c r="I241" s="69">
        <v>53205.159</v>
      </c>
      <c r="J241" s="69">
        <v>34556.879</v>
      </c>
      <c r="K241" s="70">
        <f t="shared" si="19"/>
        <v>-0.3504975899047684</v>
      </c>
      <c r="L241" s="68">
        <v>10</v>
      </c>
      <c r="M241" s="86">
        <v>0.8571097098813486</v>
      </c>
    </row>
    <row r="242" spans="1:13" s="72" customFormat="1" ht="12.75">
      <c r="A242" s="71">
        <v>11</v>
      </c>
      <c r="B242" s="68" t="s">
        <v>90</v>
      </c>
      <c r="C242" s="93">
        <v>10051000</v>
      </c>
      <c r="D242" s="68" t="s">
        <v>63</v>
      </c>
      <c r="E242" s="91">
        <v>2.49</v>
      </c>
      <c r="F242" s="69">
        <v>21982.026</v>
      </c>
      <c r="G242" s="69">
        <v>21351.408</v>
      </c>
      <c r="H242" s="70">
        <f t="shared" si="18"/>
        <v>-0.028687892553670994</v>
      </c>
      <c r="I242" s="69">
        <v>50549.113</v>
      </c>
      <c r="J242" s="69">
        <v>56837.479</v>
      </c>
      <c r="K242" s="70">
        <f t="shared" si="19"/>
        <v>0.12440111461500822</v>
      </c>
      <c r="L242" s="68">
        <v>11</v>
      </c>
      <c r="M242" s="86">
        <v>0.2967788939743218</v>
      </c>
    </row>
    <row r="243" spans="1:13" s="72" customFormat="1" ht="12.75">
      <c r="A243" s="71">
        <v>12</v>
      </c>
      <c r="B243" s="68" t="s">
        <v>94</v>
      </c>
      <c r="C243" s="92" t="s">
        <v>326</v>
      </c>
      <c r="D243" s="68" t="s">
        <v>63</v>
      </c>
      <c r="E243" s="91">
        <v>2.45</v>
      </c>
      <c r="F243" s="69">
        <v>41348.124</v>
      </c>
      <c r="G243" s="69">
        <v>39081.933</v>
      </c>
      <c r="H243" s="70">
        <f t="shared" si="18"/>
        <v>-0.054807589335854896</v>
      </c>
      <c r="I243" s="69">
        <v>50089.861</v>
      </c>
      <c r="J243" s="69">
        <v>43981.408</v>
      </c>
      <c r="K243" s="70">
        <f t="shared" si="19"/>
        <v>-0.12194988922009575</v>
      </c>
      <c r="L243" s="68">
        <v>12</v>
      </c>
      <c r="M243" s="86">
        <v>0.6998609186320929</v>
      </c>
    </row>
    <row r="244" spans="1:13" s="72" customFormat="1" ht="12.75">
      <c r="A244" s="71">
        <v>13</v>
      </c>
      <c r="B244" s="68" t="s">
        <v>105</v>
      </c>
      <c r="C244" s="93">
        <v>22042990</v>
      </c>
      <c r="D244" s="68" t="s">
        <v>88</v>
      </c>
      <c r="E244" s="91">
        <v>1.66</v>
      </c>
      <c r="F244" s="69">
        <v>34792.979</v>
      </c>
      <c r="G244" s="69">
        <v>50902.239</v>
      </c>
      <c r="H244" s="70">
        <f t="shared" si="18"/>
        <v>0.4630031823374481</v>
      </c>
      <c r="I244" s="69">
        <v>33418.469</v>
      </c>
      <c r="J244" s="69">
        <v>38795.719</v>
      </c>
      <c r="K244" s="70">
        <f t="shared" si="19"/>
        <v>0.16090653345011108</v>
      </c>
      <c r="L244" s="68">
        <v>13</v>
      </c>
      <c r="M244" s="86">
        <v>0.18368228627942945</v>
      </c>
    </row>
    <row r="245" spans="1:13" s="72" customFormat="1" ht="12.75">
      <c r="A245" s="71">
        <v>14</v>
      </c>
      <c r="B245" s="68" t="s">
        <v>84</v>
      </c>
      <c r="C245" s="92" t="s">
        <v>325</v>
      </c>
      <c r="D245" s="68" t="s">
        <v>63</v>
      </c>
      <c r="E245" s="91">
        <v>1.55</v>
      </c>
      <c r="F245" s="69">
        <v>29639.848</v>
      </c>
      <c r="G245" s="69">
        <v>26089.676</v>
      </c>
      <c r="H245" s="70">
        <f t="shared" si="18"/>
        <v>-0.11977699750686988</v>
      </c>
      <c r="I245" s="69">
        <v>31268.517</v>
      </c>
      <c r="J245" s="69">
        <v>24310.309</v>
      </c>
      <c r="K245" s="70">
        <f t="shared" si="19"/>
        <v>-0.2225307967115933</v>
      </c>
      <c r="L245" s="68">
        <v>14</v>
      </c>
      <c r="M245" s="86">
        <v>0.6366014858053158</v>
      </c>
    </row>
    <row r="246" spans="1:13" s="72" customFormat="1" ht="12.75">
      <c r="A246" s="71">
        <v>15</v>
      </c>
      <c r="B246" s="68" t="s">
        <v>284</v>
      </c>
      <c r="C246" s="92" t="s">
        <v>345</v>
      </c>
      <c r="D246" s="68" t="s">
        <v>63</v>
      </c>
      <c r="E246" s="91">
        <v>1.48</v>
      </c>
      <c r="F246" s="69">
        <v>8493.51</v>
      </c>
      <c r="G246" s="69">
        <v>3412.184</v>
      </c>
      <c r="H246" s="70">
        <f t="shared" si="18"/>
        <v>-0.5982598478132126</v>
      </c>
      <c r="I246" s="69">
        <v>29854.203</v>
      </c>
      <c r="J246" s="69">
        <v>9305.802</v>
      </c>
      <c r="K246" s="70">
        <f t="shared" si="19"/>
        <v>-0.688291728973639</v>
      </c>
      <c r="L246" s="68">
        <v>15</v>
      </c>
      <c r="M246" s="86">
        <v>0.3493696514304694</v>
      </c>
    </row>
    <row r="247" spans="1:13" s="72" customFormat="1" ht="12.75">
      <c r="A247" s="71">
        <v>16</v>
      </c>
      <c r="B247" s="68" t="s">
        <v>285</v>
      </c>
      <c r="C247" s="92" t="s">
        <v>344</v>
      </c>
      <c r="D247" s="68" t="s">
        <v>63</v>
      </c>
      <c r="E247" s="91">
        <v>1.33</v>
      </c>
      <c r="F247" s="69">
        <v>15447.821</v>
      </c>
      <c r="G247" s="69">
        <v>15813.902</v>
      </c>
      <c r="H247" s="70">
        <f t="shared" si="18"/>
        <v>0.023697905355065944</v>
      </c>
      <c r="I247" s="69">
        <v>26917.567</v>
      </c>
      <c r="J247" s="69">
        <v>22897.499</v>
      </c>
      <c r="K247" s="70">
        <f t="shared" si="19"/>
        <v>-0.14934737600913187</v>
      </c>
      <c r="L247" s="68">
        <v>16</v>
      </c>
      <c r="M247" s="86">
        <v>0.8601412679025655</v>
      </c>
    </row>
    <row r="248" spans="1:13" s="72" customFormat="1" ht="12.75">
      <c r="A248" s="71">
        <v>17</v>
      </c>
      <c r="B248" s="68" t="s">
        <v>93</v>
      </c>
      <c r="C248" s="93">
        <v>20098000</v>
      </c>
      <c r="D248" s="68" t="s">
        <v>63</v>
      </c>
      <c r="E248" s="91">
        <v>1.31</v>
      </c>
      <c r="F248" s="69">
        <v>7742.212</v>
      </c>
      <c r="G248" s="69">
        <v>6202.212</v>
      </c>
      <c r="H248" s="70">
        <f t="shared" si="18"/>
        <v>-0.19890956228013387</v>
      </c>
      <c r="I248" s="69">
        <v>26332.007</v>
      </c>
      <c r="J248" s="69">
        <v>15718.191</v>
      </c>
      <c r="K248" s="70">
        <f t="shared" si="19"/>
        <v>-0.4030766055925779</v>
      </c>
      <c r="L248" s="68">
        <v>17</v>
      </c>
      <c r="M248" s="86">
        <v>0.22068487408478946</v>
      </c>
    </row>
    <row r="249" spans="1:13" s="72" customFormat="1" ht="12.75">
      <c r="A249" s="71">
        <v>18</v>
      </c>
      <c r="B249" s="68" t="s">
        <v>64</v>
      </c>
      <c r="C249" s="92" t="s">
        <v>327</v>
      </c>
      <c r="D249" s="68" t="s">
        <v>63</v>
      </c>
      <c r="E249" s="91">
        <v>1.24</v>
      </c>
      <c r="F249" s="69">
        <v>4851.353</v>
      </c>
      <c r="G249" s="69">
        <v>6304.735</v>
      </c>
      <c r="H249" s="70">
        <f t="shared" si="18"/>
        <v>0.29958281741196724</v>
      </c>
      <c r="I249" s="69">
        <v>25907.948</v>
      </c>
      <c r="J249" s="69">
        <v>26002.143</v>
      </c>
      <c r="K249" s="70">
        <f t="shared" si="19"/>
        <v>0.0036357568727557934</v>
      </c>
      <c r="L249" s="68">
        <v>18</v>
      </c>
      <c r="M249" s="86">
        <v>0.15419829227961293</v>
      </c>
    </row>
    <row r="250" spans="1:26" s="73" customFormat="1" ht="12.75">
      <c r="A250" s="71">
        <v>19</v>
      </c>
      <c r="B250" s="68" t="s">
        <v>80</v>
      </c>
      <c r="C250" s="93">
        <v>20029010</v>
      </c>
      <c r="D250" s="68" t="s">
        <v>63</v>
      </c>
      <c r="E250" s="91">
        <v>1.14</v>
      </c>
      <c r="F250" s="69">
        <v>21544.898</v>
      </c>
      <c r="G250" s="69">
        <v>20725.224</v>
      </c>
      <c r="H250" s="70">
        <f t="shared" si="18"/>
        <v>-0.038044923675201556</v>
      </c>
      <c r="I250" s="69">
        <v>22994.029</v>
      </c>
      <c r="J250" s="69">
        <v>25666.455</v>
      </c>
      <c r="K250" s="70">
        <f t="shared" si="19"/>
        <v>0.11622260718206467</v>
      </c>
      <c r="L250" s="68">
        <v>19</v>
      </c>
      <c r="M250" s="86">
        <v>0.30898508385480916</v>
      </c>
      <c r="N250" s="72"/>
      <c r="O250" s="72"/>
      <c r="P250" s="72"/>
      <c r="Q250" s="72"/>
      <c r="R250" s="72"/>
      <c r="S250" s="72"/>
      <c r="T250" s="72"/>
      <c r="U250" s="72"/>
      <c r="V250" s="72"/>
      <c r="W250" s="72"/>
      <c r="X250" s="72"/>
      <c r="Y250" s="72"/>
      <c r="Z250" s="72"/>
    </row>
    <row r="251" spans="1:26" ht="12.75">
      <c r="A251" s="71">
        <v>20</v>
      </c>
      <c r="B251" s="68" t="s">
        <v>118</v>
      </c>
      <c r="C251" s="92" t="s">
        <v>341</v>
      </c>
      <c r="D251" s="68" t="s">
        <v>63</v>
      </c>
      <c r="E251" s="91">
        <v>1.13</v>
      </c>
      <c r="F251" s="69">
        <v>9020.488</v>
      </c>
      <c r="G251" s="69">
        <v>9984.44</v>
      </c>
      <c r="H251" s="70">
        <f t="shared" si="18"/>
        <v>0.10686251120781949</v>
      </c>
      <c r="I251" s="69">
        <v>22993.418</v>
      </c>
      <c r="J251" s="69">
        <v>22145.75</v>
      </c>
      <c r="K251" s="70">
        <f t="shared" si="19"/>
        <v>-0.03686568043080857</v>
      </c>
      <c r="L251" s="68">
        <v>20</v>
      </c>
      <c r="M251" s="86">
        <v>0.22149335977494758</v>
      </c>
      <c r="N251" s="72"/>
      <c r="O251" s="72"/>
      <c r="P251" s="72"/>
      <c r="Q251" s="72"/>
      <c r="R251" s="72"/>
      <c r="S251" s="72"/>
      <c r="T251" s="72"/>
      <c r="U251" s="72"/>
      <c r="V251" s="72"/>
      <c r="W251" s="72"/>
      <c r="X251" s="72"/>
      <c r="Y251" s="72"/>
      <c r="Z251" s="72"/>
    </row>
    <row r="252" spans="13:26" ht="12.75">
      <c r="M252" s="118"/>
      <c r="N252" s="72"/>
      <c r="O252" s="72"/>
      <c r="P252" s="72"/>
      <c r="Q252" s="72"/>
      <c r="R252" s="72"/>
      <c r="S252" s="72"/>
      <c r="T252" s="72"/>
      <c r="U252" s="72"/>
      <c r="V252" s="72"/>
      <c r="W252" s="72"/>
      <c r="X252" s="72"/>
      <c r="Y252" s="72"/>
      <c r="Z252" s="72"/>
    </row>
    <row r="253" spans="2:26" s="73" customFormat="1" ht="12.75">
      <c r="B253" s="84" t="s">
        <v>178</v>
      </c>
      <c r="C253" s="84"/>
      <c r="D253" s="84"/>
      <c r="E253" s="119">
        <f>SUM(E232:E252)</f>
        <v>85.93999999999998</v>
      </c>
      <c r="F253" s="120"/>
      <c r="G253" s="85"/>
      <c r="H253" s="85"/>
      <c r="I253" s="85">
        <f>SUM(I232:I252)</f>
        <v>1768594.3840000003</v>
      </c>
      <c r="J253" s="120">
        <f>SUM(J232:J252)</f>
        <v>1544477.9819999998</v>
      </c>
      <c r="K253" s="121">
        <f>+(J253-I253)/I253</f>
        <v>-0.12672006878881983</v>
      </c>
      <c r="L253" s="85"/>
      <c r="M253" s="122"/>
      <c r="N253" s="72"/>
      <c r="O253" s="72"/>
      <c r="P253" s="72"/>
      <c r="Q253" s="72"/>
      <c r="R253" s="72"/>
      <c r="S253" s="72"/>
      <c r="T253" s="72"/>
      <c r="U253" s="72"/>
      <c r="V253" s="72"/>
      <c r="W253" s="72"/>
      <c r="X253" s="72"/>
      <c r="Y253" s="72"/>
      <c r="Z253" s="72"/>
    </row>
    <row r="254" spans="5:13" s="72" customFormat="1" ht="12.75">
      <c r="E254" s="123"/>
      <c r="F254" s="124"/>
      <c r="G254" s="117"/>
      <c r="H254" s="117"/>
      <c r="I254" s="117"/>
      <c r="J254" s="124"/>
      <c r="K254" s="117"/>
      <c r="L254" s="117"/>
      <c r="M254" s="118"/>
    </row>
    <row r="255" spans="2:13" s="72" customFormat="1" ht="21" customHeight="1">
      <c r="B255" s="184" t="s">
        <v>423</v>
      </c>
      <c r="C255" s="184"/>
      <c r="D255" s="184"/>
      <c r="E255" s="184"/>
      <c r="F255" s="184"/>
      <c r="G255" s="184"/>
      <c r="H255" s="184"/>
      <c r="I255" s="184"/>
      <c r="J255" s="184"/>
      <c r="K255" s="184"/>
      <c r="L255" s="184"/>
      <c r="M255" s="184"/>
    </row>
    <row r="256" spans="13:26" ht="12.75">
      <c r="M256" s="118"/>
      <c r="N256" s="72"/>
      <c r="O256" s="72"/>
      <c r="P256" s="72"/>
      <c r="Q256" s="72"/>
      <c r="R256" s="72"/>
      <c r="S256" s="72"/>
      <c r="T256" s="72"/>
      <c r="U256" s="72"/>
      <c r="V256" s="72"/>
      <c r="W256" s="72"/>
      <c r="X256" s="72"/>
      <c r="Y256" s="72"/>
      <c r="Z256" s="72"/>
    </row>
    <row r="257" spans="2:26" s="98" customFormat="1" ht="15.75" customHeight="1">
      <c r="B257" s="182" t="s">
        <v>224</v>
      </c>
      <c r="C257" s="182"/>
      <c r="D257" s="182"/>
      <c r="E257" s="182"/>
      <c r="F257" s="182"/>
      <c r="G257" s="182"/>
      <c r="H257" s="182"/>
      <c r="I257" s="182"/>
      <c r="J257" s="182"/>
      <c r="K257" s="182"/>
      <c r="L257" s="182"/>
      <c r="M257" s="182"/>
      <c r="N257" s="72"/>
      <c r="O257" s="72"/>
      <c r="P257" s="72"/>
      <c r="Q257" s="72"/>
      <c r="R257" s="72"/>
      <c r="S257" s="72"/>
      <c r="T257" s="72"/>
      <c r="U257" s="72"/>
      <c r="V257" s="72"/>
      <c r="W257" s="72"/>
      <c r="X257" s="72"/>
      <c r="Y257" s="72"/>
      <c r="Z257" s="72"/>
    </row>
    <row r="258" spans="2:26" s="98" customFormat="1" ht="15.75" customHeight="1">
      <c r="B258" s="179" t="s">
        <v>54</v>
      </c>
      <c r="C258" s="179"/>
      <c r="D258" s="179"/>
      <c r="E258" s="179"/>
      <c r="F258" s="179"/>
      <c r="G258" s="179"/>
      <c r="H258" s="179"/>
      <c r="I258" s="179"/>
      <c r="J258" s="179"/>
      <c r="K258" s="179"/>
      <c r="L258" s="179"/>
      <c r="M258" s="179"/>
      <c r="N258" s="72"/>
      <c r="O258" s="72"/>
      <c r="P258" s="72"/>
      <c r="Q258" s="72"/>
      <c r="R258" s="72"/>
      <c r="S258" s="72"/>
      <c r="T258" s="72"/>
      <c r="U258" s="72"/>
      <c r="V258" s="72"/>
      <c r="W258" s="72"/>
      <c r="X258" s="72"/>
      <c r="Y258" s="72"/>
      <c r="Z258" s="72"/>
    </row>
    <row r="259" spans="2:26" s="99" customFormat="1" ht="15.75" customHeight="1">
      <c r="B259" s="179" t="s">
        <v>43</v>
      </c>
      <c r="C259" s="179"/>
      <c r="D259" s="179"/>
      <c r="E259" s="179"/>
      <c r="F259" s="179"/>
      <c r="G259" s="179"/>
      <c r="H259" s="179"/>
      <c r="I259" s="179"/>
      <c r="J259" s="179"/>
      <c r="K259" s="179"/>
      <c r="L259" s="179"/>
      <c r="M259" s="179"/>
      <c r="N259" s="72"/>
      <c r="O259" s="72"/>
      <c r="P259" s="72"/>
      <c r="Q259" s="72"/>
      <c r="R259" s="72"/>
      <c r="S259" s="72"/>
      <c r="T259" s="72"/>
      <c r="U259" s="72"/>
      <c r="V259" s="72"/>
      <c r="W259" s="72"/>
      <c r="X259" s="72"/>
      <c r="Y259" s="72"/>
      <c r="Z259" s="72"/>
    </row>
    <row r="260" spans="2:26"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row>
    <row r="261" spans="2:13" s="72" customFormat="1" ht="30.75" customHeight="1">
      <c r="B261" s="102" t="s">
        <v>320</v>
      </c>
      <c r="C261" s="102" t="s">
        <v>273</v>
      </c>
      <c r="D261" s="102" t="s">
        <v>61</v>
      </c>
      <c r="E261" s="104" t="s">
        <v>176</v>
      </c>
      <c r="F261" s="180" t="s">
        <v>259</v>
      </c>
      <c r="G261" s="180"/>
      <c r="H261" s="180"/>
      <c r="I261" s="180" t="s">
        <v>260</v>
      </c>
      <c r="J261" s="180"/>
      <c r="K261" s="180"/>
      <c r="L261" s="180"/>
      <c r="M261" s="180"/>
    </row>
    <row r="262" spans="2:13" s="72" customFormat="1" ht="15.75" customHeight="1">
      <c r="B262" s="105"/>
      <c r="C262" s="105"/>
      <c r="D262" s="105"/>
      <c r="E262" s="106">
        <f>+E230</f>
        <v>2008</v>
      </c>
      <c r="F262" s="181" t="str">
        <f>+F230</f>
        <v>Enero-diciembre</v>
      </c>
      <c r="G262" s="181"/>
      <c r="H262" s="105" t="s">
        <v>177</v>
      </c>
      <c r="I262" s="181" t="str">
        <f>+F262</f>
        <v>Enero-diciembre</v>
      </c>
      <c r="J262" s="181"/>
      <c r="K262" s="105" t="s">
        <v>177</v>
      </c>
      <c r="L262" s="107"/>
      <c r="M262" s="108" t="s">
        <v>261</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ene-dic</v>
      </c>
    </row>
    <row r="264" spans="1:26" s="71" customFormat="1" ht="12.75">
      <c r="A264" s="71">
        <v>1</v>
      </c>
      <c r="B264" s="68" t="s">
        <v>71</v>
      </c>
      <c r="C264" s="92" t="s">
        <v>312</v>
      </c>
      <c r="D264" s="68" t="s">
        <v>63</v>
      </c>
      <c r="E264" s="91">
        <v>18.14</v>
      </c>
      <c r="F264" s="69">
        <v>291309.256</v>
      </c>
      <c r="G264" s="69">
        <v>257137.02</v>
      </c>
      <c r="H264" s="70">
        <f aca="true" t="shared" si="21" ref="H264:H283">+(G264-F264)/F264</f>
        <v>-0.11730569934241981</v>
      </c>
      <c r="I264" s="69">
        <v>249438.158</v>
      </c>
      <c r="J264" s="69">
        <v>174389.383</v>
      </c>
      <c r="K264" s="70">
        <f aca="true" t="shared" si="22" ref="K264:K283">+(J264-I264)/I264</f>
        <v>-0.3008712684608583</v>
      </c>
      <c r="L264" s="68">
        <v>1</v>
      </c>
      <c r="M264" s="86">
        <v>0.36589723598668006</v>
      </c>
      <c r="N264" s="72"/>
      <c r="O264" s="72"/>
      <c r="P264" s="72"/>
      <c r="Q264" s="72"/>
      <c r="R264" s="72"/>
      <c r="S264" s="72"/>
      <c r="T264" s="72"/>
      <c r="U264" s="72"/>
      <c r="V264" s="72"/>
      <c r="W264" s="72"/>
      <c r="X264" s="72"/>
      <c r="Y264" s="72"/>
      <c r="Z264" s="72"/>
    </row>
    <row r="265" spans="1:26" s="71" customFormat="1" ht="12.75">
      <c r="A265" s="71">
        <v>2</v>
      </c>
      <c r="B265" s="68" t="s">
        <v>87</v>
      </c>
      <c r="C265" s="93">
        <v>22042110</v>
      </c>
      <c r="D265" s="68" t="s">
        <v>88</v>
      </c>
      <c r="E265" s="91">
        <v>12.85</v>
      </c>
      <c r="F265" s="69">
        <v>51489.338</v>
      </c>
      <c r="G265" s="69">
        <v>51785.677</v>
      </c>
      <c r="H265" s="70">
        <f t="shared" si="21"/>
        <v>0.005755346864238183</v>
      </c>
      <c r="I265" s="69">
        <v>171630.007</v>
      </c>
      <c r="J265" s="69">
        <v>157843.687</v>
      </c>
      <c r="K265" s="70">
        <f t="shared" si="22"/>
        <v>-0.08032581388871007</v>
      </c>
      <c r="L265" s="68">
        <v>2</v>
      </c>
      <c r="M265" s="86">
        <v>0.14762241326054953</v>
      </c>
      <c r="N265" s="72"/>
      <c r="O265" s="72"/>
      <c r="P265" s="72"/>
      <c r="Q265" s="72"/>
      <c r="R265" s="72"/>
      <c r="S265" s="72"/>
      <c r="T265" s="72"/>
      <c r="U265" s="72"/>
      <c r="V265" s="72"/>
      <c r="W265" s="72"/>
      <c r="X265" s="72"/>
      <c r="Y265" s="72"/>
      <c r="Z265" s="72"/>
    </row>
    <row r="266" spans="1:26" s="71" customFormat="1" ht="12.75">
      <c r="A266" s="71">
        <v>3</v>
      </c>
      <c r="B266" s="68" t="s">
        <v>119</v>
      </c>
      <c r="C266" s="93">
        <v>47031100</v>
      </c>
      <c r="D266" s="68" t="s">
        <v>63</v>
      </c>
      <c r="E266" s="91">
        <v>12.51</v>
      </c>
      <c r="F266" s="69">
        <v>315745.08</v>
      </c>
      <c r="G266" s="69">
        <v>383456.291</v>
      </c>
      <c r="H266" s="70">
        <f t="shared" si="21"/>
        <v>0.21444898207123292</v>
      </c>
      <c r="I266" s="69">
        <v>164647.579</v>
      </c>
      <c r="J266" s="69">
        <v>166540.343</v>
      </c>
      <c r="K266" s="70">
        <f t="shared" si="22"/>
        <v>0.011495850783205233</v>
      </c>
      <c r="L266" s="68">
        <v>3</v>
      </c>
      <c r="M266" s="86">
        <v>0.9890196126033477</v>
      </c>
      <c r="N266" s="72"/>
      <c r="O266" s="72"/>
      <c r="P266" s="72"/>
      <c r="Q266" s="72"/>
      <c r="R266" s="72"/>
      <c r="S266" s="72"/>
      <c r="T266" s="72"/>
      <c r="U266" s="72"/>
      <c r="V266" s="72"/>
      <c r="W266" s="72"/>
      <c r="X266" s="72"/>
      <c r="Y266" s="72"/>
      <c r="Z266" s="72"/>
    </row>
    <row r="267" spans="1:26" s="71" customFormat="1" ht="12.75">
      <c r="A267" s="71">
        <v>4</v>
      </c>
      <c r="B267" s="68" t="s">
        <v>105</v>
      </c>
      <c r="C267" s="93">
        <v>22042990</v>
      </c>
      <c r="D267" s="68" t="s">
        <v>88</v>
      </c>
      <c r="E267" s="91">
        <v>6.14</v>
      </c>
      <c r="F267" s="69">
        <v>102358.348</v>
      </c>
      <c r="G267" s="69">
        <v>138919.751</v>
      </c>
      <c r="H267" s="70">
        <f t="shared" si="21"/>
        <v>0.35719024109298825</v>
      </c>
      <c r="I267" s="69">
        <v>82004.938</v>
      </c>
      <c r="J267" s="69">
        <v>94595.992</v>
      </c>
      <c r="K267" s="70">
        <f t="shared" si="22"/>
        <v>0.15354019290887097</v>
      </c>
      <c r="L267" s="68">
        <v>4</v>
      </c>
      <c r="M267" s="86">
        <v>0.4478743668452341</v>
      </c>
      <c r="N267" s="72"/>
      <c r="O267" s="72"/>
      <c r="P267" s="72"/>
      <c r="Q267" s="72"/>
      <c r="R267" s="72"/>
      <c r="S267" s="72"/>
      <c r="T267" s="72"/>
      <c r="U267" s="72"/>
      <c r="V267" s="72"/>
      <c r="W267" s="72"/>
      <c r="X267" s="72"/>
      <c r="Y267" s="72"/>
      <c r="Z267" s="72"/>
    </row>
    <row r="268" spans="1:26" s="71" customFormat="1" ht="12.75">
      <c r="A268" s="71">
        <v>5</v>
      </c>
      <c r="B268" s="68" t="s">
        <v>64</v>
      </c>
      <c r="C268" s="92" t="s">
        <v>327</v>
      </c>
      <c r="D268" s="68" t="s">
        <v>63</v>
      </c>
      <c r="E268" s="91">
        <v>5.53</v>
      </c>
      <c r="F268" s="69">
        <v>12327.63</v>
      </c>
      <c r="G268" s="69">
        <v>14600.989</v>
      </c>
      <c r="H268" s="70">
        <f t="shared" si="21"/>
        <v>0.18441168334870536</v>
      </c>
      <c r="I268" s="69">
        <v>74543.305</v>
      </c>
      <c r="J268" s="69">
        <v>59525.365</v>
      </c>
      <c r="K268" s="70">
        <f t="shared" si="22"/>
        <v>-0.20146598007694985</v>
      </c>
      <c r="L268" s="68">
        <v>5</v>
      </c>
      <c r="M268" s="86">
        <v>0.3529981982762206</v>
      </c>
      <c r="N268" s="72"/>
      <c r="O268" s="72"/>
      <c r="P268" s="72"/>
      <c r="Q268" s="72"/>
      <c r="R268" s="72"/>
      <c r="S268" s="72"/>
      <c r="T268" s="72"/>
      <c r="U268" s="72"/>
      <c r="V268" s="72"/>
      <c r="W268" s="72"/>
      <c r="X268" s="72"/>
      <c r="Y268" s="72"/>
      <c r="Z268" s="72"/>
    </row>
    <row r="269" spans="1:26" s="71" customFormat="1" ht="12.75">
      <c r="A269" s="71">
        <v>6</v>
      </c>
      <c r="B269" s="68" t="s">
        <v>121</v>
      </c>
      <c r="C269" s="92" t="s">
        <v>331</v>
      </c>
      <c r="D269" s="68" t="s">
        <v>63</v>
      </c>
      <c r="E269" s="91">
        <v>4.46</v>
      </c>
      <c r="F269" s="69">
        <v>18934.129</v>
      </c>
      <c r="G269" s="69">
        <v>13821.422</v>
      </c>
      <c r="H269" s="70">
        <f t="shared" si="21"/>
        <v>-0.27002599380198583</v>
      </c>
      <c r="I269" s="69">
        <v>59571.302</v>
      </c>
      <c r="J269" s="69">
        <v>46849.633</v>
      </c>
      <c r="K269" s="70">
        <f t="shared" si="22"/>
        <v>-0.21355365038017804</v>
      </c>
      <c r="L269" s="68">
        <v>6</v>
      </c>
      <c r="M269" s="86">
        <v>0.3755928129619963</v>
      </c>
      <c r="N269" s="72"/>
      <c r="O269" s="72"/>
      <c r="P269" s="72"/>
      <c r="Q269" s="72"/>
      <c r="R269" s="72"/>
      <c r="S269" s="72"/>
      <c r="T269" s="72"/>
      <c r="U269" s="72"/>
      <c r="V269" s="72"/>
      <c r="W269" s="72"/>
      <c r="X269" s="72"/>
      <c r="Y269" s="72"/>
      <c r="Z269" s="72"/>
    </row>
    <row r="270" spans="1:26" s="71" customFormat="1" ht="12.75">
      <c r="A270" s="71">
        <v>7</v>
      </c>
      <c r="B270" s="68" t="s">
        <v>120</v>
      </c>
      <c r="C270" s="93">
        <v>20079990</v>
      </c>
      <c r="D270" s="68" t="s">
        <v>63</v>
      </c>
      <c r="E270" s="91">
        <v>4.39</v>
      </c>
      <c r="F270" s="69">
        <v>66070.95</v>
      </c>
      <c r="G270" s="69">
        <v>51847.145</v>
      </c>
      <c r="H270" s="70">
        <f t="shared" si="21"/>
        <v>-0.21528077014179456</v>
      </c>
      <c r="I270" s="69">
        <v>58603.362</v>
      </c>
      <c r="J270" s="69">
        <v>41551.059</v>
      </c>
      <c r="K270" s="70">
        <f t="shared" si="22"/>
        <v>-0.2909782377331867</v>
      </c>
      <c r="L270" s="68">
        <v>7</v>
      </c>
      <c r="M270" s="86">
        <v>0.7704915774158524</v>
      </c>
      <c r="N270" s="72"/>
      <c r="O270" s="72"/>
      <c r="P270" s="72"/>
      <c r="Q270" s="72"/>
      <c r="R270" s="72"/>
      <c r="S270" s="72"/>
      <c r="T270" s="72"/>
      <c r="U270" s="72"/>
      <c r="V270" s="72"/>
      <c r="W270" s="72"/>
      <c r="X270" s="72"/>
      <c r="Y270" s="72"/>
      <c r="Z270" s="72"/>
    </row>
    <row r="271" spans="1:26" s="71" customFormat="1" ht="12.75">
      <c r="A271" s="71">
        <v>8</v>
      </c>
      <c r="B271" s="68" t="s">
        <v>89</v>
      </c>
      <c r="C271" s="92" t="s">
        <v>315</v>
      </c>
      <c r="D271" s="68" t="s">
        <v>63</v>
      </c>
      <c r="E271" s="91">
        <v>4.08</v>
      </c>
      <c r="F271" s="69">
        <v>53552.055</v>
      </c>
      <c r="G271" s="69">
        <v>63903.461</v>
      </c>
      <c r="H271" s="70">
        <f t="shared" si="21"/>
        <v>0.1932961489526406</v>
      </c>
      <c r="I271" s="69">
        <v>56145.54</v>
      </c>
      <c r="J271" s="69">
        <v>46482.918</v>
      </c>
      <c r="K271" s="70">
        <f t="shared" si="22"/>
        <v>-0.17209954699874652</v>
      </c>
      <c r="L271" s="68">
        <v>8</v>
      </c>
      <c r="M271" s="86">
        <v>0.3255270205831792</v>
      </c>
      <c r="N271" s="72"/>
      <c r="O271" s="72"/>
      <c r="P271" s="72"/>
      <c r="Q271" s="72"/>
      <c r="R271" s="72"/>
      <c r="S271" s="72"/>
      <c r="T271" s="72"/>
      <c r="U271" s="72"/>
      <c r="V271" s="72"/>
      <c r="W271" s="72"/>
      <c r="X271" s="72"/>
      <c r="Y271" s="72"/>
      <c r="Z271" s="72"/>
    </row>
    <row r="272" spans="1:26" s="71" customFormat="1" ht="12.75">
      <c r="A272" s="71">
        <v>9</v>
      </c>
      <c r="B272" s="68" t="s">
        <v>122</v>
      </c>
      <c r="C272" s="93">
        <v>20079910</v>
      </c>
      <c r="D272" s="68" t="s">
        <v>63</v>
      </c>
      <c r="E272" s="91">
        <v>3.91</v>
      </c>
      <c r="F272" s="69">
        <v>33043.893</v>
      </c>
      <c r="G272" s="69">
        <v>23592.803</v>
      </c>
      <c r="H272" s="70">
        <f t="shared" si="21"/>
        <v>-0.2860162390672309</v>
      </c>
      <c r="I272" s="69">
        <v>52186.472</v>
      </c>
      <c r="J272" s="69">
        <v>23224.722</v>
      </c>
      <c r="K272" s="70">
        <f t="shared" si="22"/>
        <v>-0.5549666204682316</v>
      </c>
      <c r="L272" s="68">
        <v>9</v>
      </c>
      <c r="M272" s="86">
        <v>0.5933435332585614</v>
      </c>
      <c r="N272" s="72"/>
      <c r="O272" s="72"/>
      <c r="P272" s="72"/>
      <c r="Q272" s="72"/>
      <c r="R272" s="72"/>
      <c r="S272" s="72"/>
      <c r="T272" s="72"/>
      <c r="U272" s="72"/>
      <c r="V272" s="72"/>
      <c r="W272" s="72"/>
      <c r="X272" s="72"/>
      <c r="Y272" s="72"/>
      <c r="Z272" s="72"/>
    </row>
    <row r="273" spans="1:13" s="72" customFormat="1" ht="12.75">
      <c r="A273" s="71">
        <v>10</v>
      </c>
      <c r="B273" s="68" t="s">
        <v>96</v>
      </c>
      <c r="C273" s="92" t="s">
        <v>305</v>
      </c>
      <c r="D273" s="68" t="s">
        <v>63</v>
      </c>
      <c r="E273" s="91">
        <v>3.58</v>
      </c>
      <c r="F273" s="69">
        <v>13267.911</v>
      </c>
      <c r="G273" s="69">
        <v>6648.738</v>
      </c>
      <c r="H273" s="70">
        <f t="shared" si="21"/>
        <v>-0.4988858457069843</v>
      </c>
      <c r="I273" s="69">
        <v>53502.757</v>
      </c>
      <c r="J273" s="69">
        <v>27560.273</v>
      </c>
      <c r="K273" s="70">
        <f t="shared" si="22"/>
        <v>-0.48488125574538143</v>
      </c>
      <c r="L273" s="68">
        <v>10</v>
      </c>
      <c r="M273" s="86">
        <v>0.29068615861888314</v>
      </c>
    </row>
    <row r="274" spans="1:13" s="72" customFormat="1" ht="12.75">
      <c r="A274" s="71">
        <v>11</v>
      </c>
      <c r="B274" s="68" t="s">
        <v>103</v>
      </c>
      <c r="C274" s="92" t="s">
        <v>310</v>
      </c>
      <c r="D274" s="68" t="s">
        <v>63</v>
      </c>
      <c r="E274" s="91">
        <v>2.2</v>
      </c>
      <c r="F274" s="69">
        <v>28511.425</v>
      </c>
      <c r="G274" s="69">
        <v>27733.733</v>
      </c>
      <c r="H274" s="70">
        <f t="shared" si="21"/>
        <v>-0.027276504068106</v>
      </c>
      <c r="I274" s="69">
        <v>29862.486</v>
      </c>
      <c r="J274" s="69">
        <v>24935.365</v>
      </c>
      <c r="K274" s="70">
        <f t="shared" si="22"/>
        <v>-0.16499366462658197</v>
      </c>
      <c r="L274" s="68">
        <v>11</v>
      </c>
      <c r="M274" s="86">
        <v>0.22309184868762538</v>
      </c>
    </row>
    <row r="275" spans="1:13" s="72" customFormat="1" ht="12.75">
      <c r="A275" s="71">
        <v>12</v>
      </c>
      <c r="B275" s="68" t="s">
        <v>80</v>
      </c>
      <c r="C275" s="93">
        <v>20029010</v>
      </c>
      <c r="D275" s="68" t="s">
        <v>63</v>
      </c>
      <c r="E275" s="91">
        <v>2.02</v>
      </c>
      <c r="F275" s="69">
        <v>24966.286</v>
      </c>
      <c r="G275" s="69">
        <v>41823.198</v>
      </c>
      <c r="H275" s="70">
        <f t="shared" si="21"/>
        <v>0.6751870101944677</v>
      </c>
      <c r="I275" s="69">
        <v>26963.399</v>
      </c>
      <c r="J275" s="69">
        <v>52677.309</v>
      </c>
      <c r="K275" s="70">
        <f t="shared" si="22"/>
        <v>0.9536598112129705</v>
      </c>
      <c r="L275" s="68">
        <v>12</v>
      </c>
      <c r="M275" s="86">
        <v>0.634154687065693</v>
      </c>
    </row>
    <row r="276" spans="1:25" s="72" customFormat="1" ht="12.75">
      <c r="A276" s="71">
        <v>13</v>
      </c>
      <c r="B276" s="68" t="s">
        <v>90</v>
      </c>
      <c r="C276" s="93">
        <v>10051000</v>
      </c>
      <c r="D276" s="68" t="s">
        <v>63</v>
      </c>
      <c r="E276" s="91">
        <v>1.74</v>
      </c>
      <c r="F276" s="69">
        <v>8586.556</v>
      </c>
      <c r="G276" s="69">
        <v>3772.405</v>
      </c>
      <c r="H276" s="70">
        <f t="shared" si="21"/>
        <v>-0.5606614572827568</v>
      </c>
      <c r="I276" s="69">
        <v>23847.231</v>
      </c>
      <c r="J276" s="69">
        <v>13970.511</v>
      </c>
      <c r="K276" s="70">
        <f t="shared" si="22"/>
        <v>-0.4141663239644049</v>
      </c>
      <c r="L276" s="68">
        <v>13</v>
      </c>
      <c r="M276" s="86">
        <v>0.07294751413651011</v>
      </c>
      <c r="N276" s="152"/>
      <c r="O276" s="152"/>
      <c r="P276" s="152"/>
      <c r="Q276" s="152"/>
      <c r="R276" s="153"/>
      <c r="S276" s="153"/>
      <c r="T276" s="153"/>
      <c r="U276" s="153"/>
      <c r="V276" s="154"/>
      <c r="W276" s="154"/>
      <c r="X276" s="154"/>
      <c r="Y276" s="154"/>
    </row>
    <row r="277" spans="1:25" s="72" customFormat="1" ht="12.75">
      <c r="A277" s="71">
        <v>14</v>
      </c>
      <c r="B277" s="68" t="s">
        <v>124</v>
      </c>
      <c r="C277" s="92" t="s">
        <v>346</v>
      </c>
      <c r="D277" s="68" t="s">
        <v>63</v>
      </c>
      <c r="E277" s="91">
        <v>1.46</v>
      </c>
      <c r="F277" s="69">
        <v>3579.727</v>
      </c>
      <c r="G277" s="69">
        <v>3024.739</v>
      </c>
      <c r="H277" s="70">
        <f t="shared" si="21"/>
        <v>-0.15503640361401858</v>
      </c>
      <c r="I277" s="69">
        <v>19544.004</v>
      </c>
      <c r="J277" s="69">
        <v>15809.973</v>
      </c>
      <c r="K277" s="70">
        <f t="shared" si="22"/>
        <v>-0.19105762565337178</v>
      </c>
      <c r="L277" s="68">
        <v>14</v>
      </c>
      <c r="M277" s="86">
        <v>0.5391187041160096</v>
      </c>
      <c r="N277" s="152"/>
      <c r="O277" s="152"/>
      <c r="P277" s="152"/>
      <c r="Q277" s="152"/>
      <c r="R277" s="153"/>
      <c r="S277" s="153"/>
      <c r="T277" s="153"/>
      <c r="U277" s="153"/>
      <c r="V277" s="154"/>
      <c r="W277" s="154"/>
      <c r="X277" s="154"/>
      <c r="Y277" s="154"/>
    </row>
    <row r="278" spans="1:25" s="72" customFormat="1" ht="12.75">
      <c r="A278" s="71">
        <v>15</v>
      </c>
      <c r="B278" s="68" t="s">
        <v>123</v>
      </c>
      <c r="C278" s="92" t="s">
        <v>334</v>
      </c>
      <c r="D278" s="68" t="s">
        <v>63</v>
      </c>
      <c r="E278" s="91">
        <v>1.21</v>
      </c>
      <c r="F278" s="69">
        <v>9087.748</v>
      </c>
      <c r="G278" s="69">
        <v>6356.282</v>
      </c>
      <c r="H278" s="70">
        <f t="shared" si="21"/>
        <v>-0.3005657727304938</v>
      </c>
      <c r="I278" s="69">
        <v>16153.096</v>
      </c>
      <c r="J278" s="69">
        <v>7308.022</v>
      </c>
      <c r="K278" s="70">
        <f t="shared" si="22"/>
        <v>-0.5475776284620608</v>
      </c>
      <c r="L278" s="68">
        <v>15</v>
      </c>
      <c r="M278" s="86">
        <v>0.4702035760457092</v>
      </c>
      <c r="N278" s="152"/>
      <c r="O278" s="152"/>
      <c r="P278" s="152"/>
      <c r="Q278" s="152"/>
      <c r="R278" s="153"/>
      <c r="S278" s="153"/>
      <c r="T278" s="153"/>
      <c r="U278" s="153"/>
      <c r="V278" s="154"/>
      <c r="W278" s="154"/>
      <c r="X278" s="154"/>
      <c r="Y278" s="154"/>
    </row>
    <row r="279" spans="1:25" s="72" customFormat="1" ht="12.75">
      <c r="A279" s="71">
        <v>16</v>
      </c>
      <c r="B279" s="68" t="s">
        <v>75</v>
      </c>
      <c r="C279" s="92" t="s">
        <v>330</v>
      </c>
      <c r="D279" s="68" t="s">
        <v>63</v>
      </c>
      <c r="E279" s="91">
        <v>1.18</v>
      </c>
      <c r="F279" s="69">
        <v>4348.286</v>
      </c>
      <c r="G279" s="69">
        <v>3336.694</v>
      </c>
      <c r="H279" s="70">
        <f t="shared" si="21"/>
        <v>-0.23264155117671656</v>
      </c>
      <c r="I279" s="69">
        <v>15813.541</v>
      </c>
      <c r="J279" s="69">
        <v>10185.775</v>
      </c>
      <c r="K279" s="70">
        <f t="shared" si="22"/>
        <v>-0.35588272101738627</v>
      </c>
      <c r="L279" s="68">
        <v>16</v>
      </c>
      <c r="M279" s="86">
        <v>0.03271804364416185</v>
      </c>
      <c r="N279" s="152"/>
      <c r="O279" s="152"/>
      <c r="P279" s="152"/>
      <c r="Q279" s="152"/>
      <c r="R279" s="153"/>
      <c r="S279" s="153"/>
      <c r="T279" s="153"/>
      <c r="U279" s="153"/>
      <c r="V279" s="154"/>
      <c r="W279" s="154"/>
      <c r="X279" s="154"/>
      <c r="Y279" s="154"/>
    </row>
    <row r="280" spans="1:25" s="72" customFormat="1" ht="12.75">
      <c r="A280" s="71">
        <v>17</v>
      </c>
      <c r="B280" s="68" t="s">
        <v>125</v>
      </c>
      <c r="C280" s="92" t="s">
        <v>347</v>
      </c>
      <c r="D280" s="68" t="s">
        <v>63</v>
      </c>
      <c r="E280" s="91">
        <v>0.86</v>
      </c>
      <c r="F280" s="69">
        <v>7492.11</v>
      </c>
      <c r="G280" s="69">
        <v>10022.856</v>
      </c>
      <c r="H280" s="70">
        <f t="shared" si="21"/>
        <v>0.33778815313710026</v>
      </c>
      <c r="I280" s="69">
        <v>11490.089</v>
      </c>
      <c r="J280" s="69">
        <v>12926.839</v>
      </c>
      <c r="K280" s="70">
        <f t="shared" si="22"/>
        <v>0.12504254753814353</v>
      </c>
      <c r="L280" s="68">
        <v>17</v>
      </c>
      <c r="M280" s="86">
        <v>0.4483535971312227</v>
      </c>
      <c r="N280" s="152"/>
      <c r="O280" s="152"/>
      <c r="P280" s="152"/>
      <c r="Q280" s="152"/>
      <c r="R280" s="153"/>
      <c r="S280" s="153"/>
      <c r="T280" s="153"/>
      <c r="U280" s="153"/>
      <c r="V280" s="154"/>
      <c r="W280" s="154"/>
      <c r="X280" s="154"/>
      <c r="Y280" s="154"/>
    </row>
    <row r="281" spans="1:25" s="72" customFormat="1" ht="12.75">
      <c r="A281" s="71">
        <v>18</v>
      </c>
      <c r="B281" s="68" t="s">
        <v>85</v>
      </c>
      <c r="C281" s="92" t="s">
        <v>328</v>
      </c>
      <c r="D281" s="68" t="s">
        <v>63</v>
      </c>
      <c r="E281" s="91">
        <v>0.85</v>
      </c>
      <c r="F281" s="69">
        <v>9362.595</v>
      </c>
      <c r="G281" s="69">
        <v>8192.445</v>
      </c>
      <c r="H281" s="70">
        <f t="shared" si="21"/>
        <v>-0.12498137535587085</v>
      </c>
      <c r="I281" s="69">
        <v>11121.742</v>
      </c>
      <c r="J281" s="69">
        <v>8811.323</v>
      </c>
      <c r="K281" s="70">
        <f t="shared" si="22"/>
        <v>-0.2077389495278707</v>
      </c>
      <c r="L281" s="68">
        <v>18</v>
      </c>
      <c r="M281" s="86">
        <v>0.08414724094739807</v>
      </c>
      <c r="N281" s="152"/>
      <c r="O281" s="152"/>
      <c r="P281" s="152"/>
      <c r="Q281" s="152"/>
      <c r="R281" s="153"/>
      <c r="S281" s="153"/>
      <c r="T281" s="153"/>
      <c r="U281" s="153"/>
      <c r="V281" s="154"/>
      <c r="W281" s="154"/>
      <c r="X281" s="154"/>
      <c r="Y281" s="154"/>
    </row>
    <row r="282" spans="1:26" s="73" customFormat="1" ht="12.75">
      <c r="A282" s="71">
        <v>19</v>
      </c>
      <c r="B282" s="68" t="s">
        <v>82</v>
      </c>
      <c r="C282" s="93">
        <v>20086010</v>
      </c>
      <c r="D282" s="68" t="s">
        <v>63</v>
      </c>
      <c r="E282" s="91">
        <v>0.75</v>
      </c>
      <c r="F282" s="69">
        <v>4095.847</v>
      </c>
      <c r="G282" s="69">
        <v>4589.592</v>
      </c>
      <c r="H282" s="70">
        <f t="shared" si="21"/>
        <v>0.12054771577160948</v>
      </c>
      <c r="I282" s="69">
        <v>9960.458</v>
      </c>
      <c r="J282" s="69">
        <v>10107.88</v>
      </c>
      <c r="K282" s="70">
        <f t="shared" si="22"/>
        <v>0.014800725026901239</v>
      </c>
      <c r="L282" s="68">
        <v>19</v>
      </c>
      <c r="M282" s="86">
        <v>0.9277919107297177</v>
      </c>
      <c r="N282" s="152"/>
      <c r="O282" s="152"/>
      <c r="P282" s="152"/>
      <c r="Q282" s="152"/>
      <c r="R282" s="153"/>
      <c r="S282" s="153"/>
      <c r="T282" s="153"/>
      <c r="U282" s="153"/>
      <c r="V282" s="154"/>
      <c r="W282" s="154"/>
      <c r="X282" s="154"/>
      <c r="Y282" s="154"/>
      <c r="Z282" s="72"/>
    </row>
    <row r="283" spans="1:26" ht="12.75">
      <c r="A283" s="71">
        <v>20</v>
      </c>
      <c r="B283" s="68" t="s">
        <v>286</v>
      </c>
      <c r="C283" s="92" t="s">
        <v>348</v>
      </c>
      <c r="D283" s="68" t="s">
        <v>63</v>
      </c>
      <c r="E283" s="91">
        <v>0.68</v>
      </c>
      <c r="F283" s="69">
        <v>4121.04</v>
      </c>
      <c r="G283" s="69">
        <v>4660.7</v>
      </c>
      <c r="H283" s="70">
        <f t="shared" si="21"/>
        <v>0.13095238095238093</v>
      </c>
      <c r="I283" s="69">
        <v>9105.845</v>
      </c>
      <c r="J283" s="69">
        <v>9376.953</v>
      </c>
      <c r="K283" s="70">
        <f t="shared" si="22"/>
        <v>0.029772964507961665</v>
      </c>
      <c r="L283" s="68">
        <v>20</v>
      </c>
      <c r="M283" s="86">
        <v>0.8863934194246192</v>
      </c>
      <c r="N283" s="152"/>
      <c r="O283" s="152"/>
      <c r="P283" s="152"/>
      <c r="Q283" s="152"/>
      <c r="R283" s="153"/>
      <c r="S283" s="153"/>
      <c r="T283" s="153"/>
      <c r="U283" s="153"/>
      <c r="V283" s="154"/>
      <c r="W283" s="154"/>
      <c r="X283" s="154"/>
      <c r="Y283" s="154"/>
      <c r="Z283" s="72"/>
    </row>
    <row r="284" spans="13:26" ht="12.75">
      <c r="M284" s="118"/>
      <c r="N284" s="152"/>
      <c r="O284" s="152"/>
      <c r="P284" s="152"/>
      <c r="Q284" s="152"/>
      <c r="R284" s="153"/>
      <c r="S284" s="153"/>
      <c r="T284" s="153"/>
      <c r="U284" s="153"/>
      <c r="V284" s="154"/>
      <c r="W284" s="154"/>
      <c r="X284" s="154"/>
      <c r="Y284" s="154"/>
      <c r="Z284" s="72"/>
    </row>
    <row r="285" spans="2:26" s="73" customFormat="1" ht="12.75">
      <c r="B285" s="84" t="s">
        <v>178</v>
      </c>
      <c r="C285" s="84"/>
      <c r="D285" s="84"/>
      <c r="E285" s="119">
        <f>SUM(E264:E284)</f>
        <v>88.53999999999998</v>
      </c>
      <c r="F285" s="120"/>
      <c r="G285" s="85"/>
      <c r="H285" s="85"/>
      <c r="I285" s="85">
        <f>SUM(I264:I284)</f>
        <v>1196135.3109999998</v>
      </c>
      <c r="J285" s="120">
        <f>SUM(J264:J284)</f>
        <v>1004673.3250000001</v>
      </c>
      <c r="K285" s="121">
        <f>+(J285-I285)/I285</f>
        <v>-0.16006716317063874</v>
      </c>
      <c r="L285" s="85"/>
      <c r="M285" s="122"/>
      <c r="N285" s="152"/>
      <c r="O285" s="152"/>
      <c r="P285" s="152"/>
      <c r="Q285" s="152"/>
      <c r="R285" s="153"/>
      <c r="S285" s="153"/>
      <c r="T285" s="153"/>
      <c r="U285" s="153"/>
      <c r="V285" s="154"/>
      <c r="W285" s="154"/>
      <c r="X285" s="154"/>
      <c r="Y285" s="154"/>
      <c r="Z285" s="72"/>
    </row>
    <row r="286" spans="5:25" s="72" customFormat="1" ht="12.75">
      <c r="E286" s="123"/>
      <c r="F286" s="124"/>
      <c r="G286" s="117"/>
      <c r="H286" s="117"/>
      <c r="I286" s="117"/>
      <c r="J286" s="124"/>
      <c r="K286" s="117"/>
      <c r="L286" s="117"/>
      <c r="M286" s="118"/>
      <c r="N286" s="152"/>
      <c r="O286" s="152"/>
      <c r="P286" s="152"/>
      <c r="Q286" s="152"/>
      <c r="R286" s="153"/>
      <c r="S286" s="153"/>
      <c r="T286" s="153"/>
      <c r="U286" s="153"/>
      <c r="V286" s="154"/>
      <c r="W286" s="154"/>
      <c r="X286" s="154"/>
      <c r="Y286" s="154"/>
    </row>
    <row r="287" spans="2:25" s="72" customFormat="1" ht="21" customHeight="1">
      <c r="B287" s="184" t="s">
        <v>423</v>
      </c>
      <c r="C287" s="184"/>
      <c r="D287" s="184"/>
      <c r="E287" s="184"/>
      <c r="F287" s="184"/>
      <c r="G287" s="184"/>
      <c r="H287" s="184"/>
      <c r="I287" s="184"/>
      <c r="J287" s="184"/>
      <c r="K287" s="184"/>
      <c r="L287" s="184"/>
      <c r="M287" s="184"/>
      <c r="N287" s="152"/>
      <c r="O287" s="152"/>
      <c r="P287" s="152"/>
      <c r="Q287" s="152"/>
      <c r="R287" s="153"/>
      <c r="S287" s="153"/>
      <c r="T287" s="153"/>
      <c r="U287" s="153"/>
      <c r="V287" s="154"/>
      <c r="W287" s="154"/>
      <c r="X287" s="154"/>
      <c r="Y287" s="154"/>
    </row>
    <row r="288" spans="13:26" ht="12.75">
      <c r="M288" s="118"/>
      <c r="N288" s="152"/>
      <c r="O288" s="152"/>
      <c r="P288" s="152"/>
      <c r="Q288" s="152"/>
      <c r="R288" s="153"/>
      <c r="S288" s="153"/>
      <c r="T288" s="153"/>
      <c r="U288" s="153"/>
      <c r="V288" s="154"/>
      <c r="W288" s="154"/>
      <c r="X288" s="154"/>
      <c r="Y288" s="154"/>
      <c r="Z288" s="72"/>
    </row>
    <row r="289" spans="2:26" s="98" customFormat="1" ht="15.75" customHeight="1">
      <c r="B289" s="182" t="s">
        <v>225</v>
      </c>
      <c r="C289" s="182"/>
      <c r="D289" s="182"/>
      <c r="E289" s="182"/>
      <c r="F289" s="182"/>
      <c r="G289" s="182"/>
      <c r="H289" s="182"/>
      <c r="I289" s="182"/>
      <c r="J289" s="182"/>
      <c r="K289" s="182"/>
      <c r="L289" s="182"/>
      <c r="M289" s="182"/>
      <c r="N289" s="152"/>
      <c r="O289" s="152"/>
      <c r="P289" s="152"/>
      <c r="Q289" s="152"/>
      <c r="R289" s="153"/>
      <c r="S289" s="153"/>
      <c r="T289" s="153"/>
      <c r="U289" s="153"/>
      <c r="V289" s="154"/>
      <c r="W289" s="154"/>
      <c r="X289" s="154"/>
      <c r="Y289" s="154"/>
      <c r="Z289" s="72"/>
    </row>
    <row r="290" spans="2:26" s="98" customFormat="1" ht="15.75" customHeight="1">
      <c r="B290" s="179" t="s">
        <v>54</v>
      </c>
      <c r="C290" s="179"/>
      <c r="D290" s="179"/>
      <c r="E290" s="179"/>
      <c r="F290" s="179"/>
      <c r="G290" s="179"/>
      <c r="H290" s="179"/>
      <c r="I290" s="179"/>
      <c r="J290" s="179"/>
      <c r="K290" s="179"/>
      <c r="L290" s="179"/>
      <c r="M290" s="179"/>
      <c r="N290" s="152"/>
      <c r="O290" s="152"/>
      <c r="P290" s="152"/>
      <c r="Q290" s="152"/>
      <c r="R290" s="153"/>
      <c r="S290" s="153"/>
      <c r="T290" s="153"/>
      <c r="U290" s="153"/>
      <c r="V290" s="154"/>
      <c r="W290" s="154"/>
      <c r="X290" s="154"/>
      <c r="Y290" s="154"/>
      <c r="Z290" s="72"/>
    </row>
    <row r="291" spans="2:26" s="99" customFormat="1" ht="15.75" customHeight="1">
      <c r="B291" s="179" t="s">
        <v>44</v>
      </c>
      <c r="C291" s="179"/>
      <c r="D291" s="179"/>
      <c r="E291" s="179"/>
      <c r="F291" s="179"/>
      <c r="G291" s="179"/>
      <c r="H291" s="179"/>
      <c r="I291" s="179"/>
      <c r="J291" s="179"/>
      <c r="K291" s="179"/>
      <c r="L291" s="179"/>
      <c r="M291" s="179"/>
      <c r="N291" s="152"/>
      <c r="O291" s="152"/>
      <c r="P291" s="152"/>
      <c r="Q291" s="152"/>
      <c r="R291" s="153"/>
      <c r="S291" s="153"/>
      <c r="T291" s="153"/>
      <c r="U291" s="153"/>
      <c r="V291" s="154"/>
      <c r="W291" s="154"/>
      <c r="X291" s="154"/>
      <c r="Y291" s="154"/>
      <c r="Z291" s="72"/>
    </row>
    <row r="292" spans="2:26" s="99" customFormat="1" ht="15.75" customHeight="1">
      <c r="B292" s="100"/>
      <c r="C292" s="100"/>
      <c r="D292" s="100"/>
      <c r="E292" s="101"/>
      <c r="F292" s="100"/>
      <c r="G292" s="100"/>
      <c r="H292" s="100"/>
      <c r="I292" s="100"/>
      <c r="J292" s="100"/>
      <c r="K292" s="100"/>
      <c r="L292" s="100"/>
      <c r="M292" s="100"/>
      <c r="N292" s="152"/>
      <c r="O292" s="152"/>
      <c r="P292" s="152"/>
      <c r="Q292" s="152"/>
      <c r="R292" s="153"/>
      <c r="S292" s="153"/>
      <c r="T292" s="153"/>
      <c r="U292" s="153"/>
      <c r="V292" s="154"/>
      <c r="W292" s="154"/>
      <c r="X292" s="154"/>
      <c r="Y292" s="154"/>
      <c r="Z292" s="72"/>
    </row>
    <row r="293" spans="2:25" s="72" customFormat="1" ht="30.75" customHeight="1">
      <c r="B293" s="102" t="s">
        <v>319</v>
      </c>
      <c r="C293" s="102" t="s">
        <v>273</v>
      </c>
      <c r="D293" s="102" t="s">
        <v>61</v>
      </c>
      <c r="E293" s="104" t="s">
        <v>176</v>
      </c>
      <c r="F293" s="180" t="s">
        <v>259</v>
      </c>
      <c r="G293" s="180"/>
      <c r="H293" s="180"/>
      <c r="I293" s="180" t="s">
        <v>260</v>
      </c>
      <c r="J293" s="180"/>
      <c r="K293" s="180"/>
      <c r="L293" s="180"/>
      <c r="M293" s="180"/>
      <c r="N293" s="152"/>
      <c r="O293" s="152"/>
      <c r="P293" s="152"/>
      <c r="Q293" s="152"/>
      <c r="R293" s="153"/>
      <c r="S293" s="153"/>
      <c r="T293" s="153"/>
      <c r="U293" s="153"/>
      <c r="V293" s="154"/>
      <c r="W293" s="154"/>
      <c r="X293" s="154"/>
      <c r="Y293" s="154"/>
    </row>
    <row r="294" spans="2:25" s="72" customFormat="1" ht="15.75" customHeight="1">
      <c r="B294" s="105"/>
      <c r="C294" s="105"/>
      <c r="D294" s="105"/>
      <c r="E294" s="106">
        <f>+E262</f>
        <v>2008</v>
      </c>
      <c r="F294" s="181" t="str">
        <f>+F262</f>
        <v>Enero-diciembre</v>
      </c>
      <c r="G294" s="181"/>
      <c r="H294" s="105" t="s">
        <v>177</v>
      </c>
      <c r="I294" s="181" t="str">
        <f>+F294</f>
        <v>Enero-diciembre</v>
      </c>
      <c r="J294" s="181"/>
      <c r="K294" s="105" t="s">
        <v>177</v>
      </c>
      <c r="L294" s="107"/>
      <c r="M294" s="108" t="s">
        <v>261</v>
      </c>
      <c r="N294" s="152"/>
      <c r="O294" s="152"/>
      <c r="P294" s="152"/>
      <c r="Q294" s="152"/>
      <c r="R294" s="153"/>
      <c r="S294" s="153"/>
      <c r="T294" s="153"/>
      <c r="U294" s="153"/>
      <c r="V294" s="154"/>
      <c r="W294" s="154"/>
      <c r="X294" s="154"/>
      <c r="Y294" s="154"/>
    </row>
    <row r="295" spans="2:25"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ene-dic</v>
      </c>
      <c r="N295" s="152"/>
      <c r="O295" s="152"/>
      <c r="P295" s="152"/>
      <c r="Q295" s="152"/>
      <c r="R295" s="153"/>
      <c r="S295" s="153"/>
      <c r="T295" s="153"/>
      <c r="U295" s="153"/>
      <c r="V295" s="154"/>
      <c r="W295" s="154"/>
      <c r="X295" s="154"/>
      <c r="Y295" s="154"/>
    </row>
    <row r="296" spans="1:26" s="71" customFormat="1" ht="12.75">
      <c r="A296" s="71">
        <v>1</v>
      </c>
      <c r="B296" s="68" t="s">
        <v>136</v>
      </c>
      <c r="C296" s="68">
        <v>47032900</v>
      </c>
      <c r="D296" s="68" t="s">
        <v>63</v>
      </c>
      <c r="E296" s="91">
        <v>26.19</v>
      </c>
      <c r="F296" s="127">
        <v>1847710.133</v>
      </c>
      <c r="G296" s="127">
        <v>1865166.209</v>
      </c>
      <c r="H296" s="70">
        <f aca="true" t="shared" si="24" ref="H296:H315">+(G296-F296)/F296</f>
        <v>0.009447410439676427</v>
      </c>
      <c r="I296" s="69">
        <v>1170085.578</v>
      </c>
      <c r="J296" s="69">
        <v>811052.563</v>
      </c>
      <c r="K296" s="70">
        <f aca="true" t="shared" si="25" ref="K296:K315">+(J296-I296)/I296</f>
        <v>-0.3068433811599377</v>
      </c>
      <c r="L296" s="68">
        <v>1</v>
      </c>
      <c r="M296" s="86">
        <v>0.9961292667478854</v>
      </c>
      <c r="N296" s="72"/>
      <c r="O296" s="72"/>
      <c r="P296" s="72"/>
      <c r="Q296" s="72"/>
      <c r="R296" s="117"/>
      <c r="S296" s="117"/>
      <c r="T296" s="117"/>
      <c r="U296" s="117"/>
      <c r="V296" s="72"/>
      <c r="W296" s="72"/>
      <c r="X296" s="72"/>
      <c r="Y296" s="72"/>
      <c r="Z296" s="72"/>
    </row>
    <row r="297" spans="1:26" s="71" customFormat="1" ht="12.75">
      <c r="A297" s="71">
        <v>2</v>
      </c>
      <c r="B297" s="68" t="s">
        <v>134</v>
      </c>
      <c r="C297" s="68">
        <v>47032100</v>
      </c>
      <c r="D297" s="68" t="s">
        <v>63</v>
      </c>
      <c r="E297" s="91">
        <v>20.89</v>
      </c>
      <c r="F297" s="127">
        <v>1452945.23</v>
      </c>
      <c r="G297" s="127">
        <v>1606730.642</v>
      </c>
      <c r="H297" s="70">
        <f t="shared" si="24"/>
        <v>0.1058439153965907</v>
      </c>
      <c r="I297" s="69">
        <v>926818.74</v>
      </c>
      <c r="J297" s="69">
        <v>776255.632</v>
      </c>
      <c r="K297" s="70">
        <f t="shared" si="25"/>
        <v>-0.16245151452159892</v>
      </c>
      <c r="L297" s="68">
        <v>2</v>
      </c>
      <c r="M297" s="86">
        <v>0.7846182264425229</v>
      </c>
      <c r="N297" s="72"/>
      <c r="O297" s="72"/>
      <c r="P297" s="72"/>
      <c r="Q297" s="72"/>
      <c r="R297" s="117"/>
      <c r="S297" s="117"/>
      <c r="T297" s="117"/>
      <c r="U297" s="117"/>
      <c r="V297" s="72"/>
      <c r="W297" s="72"/>
      <c r="X297" s="72"/>
      <c r="Y297" s="72"/>
      <c r="Z297" s="72"/>
    </row>
    <row r="298" spans="1:26" s="71" customFormat="1" ht="12.75">
      <c r="A298" s="71">
        <v>3</v>
      </c>
      <c r="B298" s="68" t="s">
        <v>127</v>
      </c>
      <c r="C298" s="68">
        <v>44071012</v>
      </c>
      <c r="D298" s="68" t="s">
        <v>92</v>
      </c>
      <c r="E298" s="91">
        <v>10.98</v>
      </c>
      <c r="F298" s="127">
        <v>4041.119</v>
      </c>
      <c r="G298" s="127">
        <v>2008.161</v>
      </c>
      <c r="H298" s="70">
        <f t="shared" si="24"/>
        <v>-0.5030680858445395</v>
      </c>
      <c r="I298" s="69">
        <v>504762.681</v>
      </c>
      <c r="J298" s="69">
        <v>269302.517</v>
      </c>
      <c r="K298" s="70">
        <f t="shared" si="25"/>
        <v>-0.46647696603386574</v>
      </c>
      <c r="L298" s="68">
        <v>3</v>
      </c>
      <c r="M298" s="86">
        <v>0.9875711355362302</v>
      </c>
      <c r="N298" s="72"/>
      <c r="O298" s="72"/>
      <c r="P298" s="72"/>
      <c r="Q298" s="72"/>
      <c r="R298" s="117"/>
      <c r="S298" s="117"/>
      <c r="T298" s="117"/>
      <c r="U298" s="117"/>
      <c r="V298" s="72"/>
      <c r="W298" s="72"/>
      <c r="X298" s="72"/>
      <c r="Y298" s="72"/>
      <c r="Z298" s="72"/>
    </row>
    <row r="299" spans="1:26" s="71" customFormat="1" ht="12.75">
      <c r="A299" s="71">
        <v>4</v>
      </c>
      <c r="B299" s="68" t="s">
        <v>81</v>
      </c>
      <c r="C299" s="68">
        <v>44123910</v>
      </c>
      <c r="D299" s="68" t="s">
        <v>92</v>
      </c>
      <c r="E299" s="91">
        <v>6.81</v>
      </c>
      <c r="F299" s="127">
        <v>1167.063</v>
      </c>
      <c r="G299" s="127">
        <v>1162.465</v>
      </c>
      <c r="H299" s="70">
        <f t="shared" si="24"/>
        <v>-0.00393980444928867</v>
      </c>
      <c r="I299" s="69">
        <v>314129.7</v>
      </c>
      <c r="J299" s="69">
        <v>260614.824</v>
      </c>
      <c r="K299" s="70">
        <f t="shared" si="25"/>
        <v>-0.17035917329688985</v>
      </c>
      <c r="L299" s="68">
        <v>4</v>
      </c>
      <c r="M299" s="86">
        <v>0.9193352422999859</v>
      </c>
      <c r="N299" s="72"/>
      <c r="O299" s="72"/>
      <c r="P299" s="72"/>
      <c r="Q299" s="72"/>
      <c r="R299" s="117"/>
      <c r="S299" s="117"/>
      <c r="T299" s="117"/>
      <c r="U299" s="117"/>
      <c r="V299" s="72"/>
      <c r="W299" s="72"/>
      <c r="X299" s="72"/>
      <c r="Y299" s="72"/>
      <c r="Z299" s="72"/>
    </row>
    <row r="300" spans="1:26" s="71" customFormat="1" ht="12.75">
      <c r="A300" s="71">
        <v>5</v>
      </c>
      <c r="B300" s="68" t="s">
        <v>110</v>
      </c>
      <c r="C300" s="68">
        <v>44012200</v>
      </c>
      <c r="D300" s="68" t="s">
        <v>63</v>
      </c>
      <c r="E300" s="91">
        <v>4.7</v>
      </c>
      <c r="F300" s="127">
        <v>2469147.065</v>
      </c>
      <c r="G300" s="127">
        <v>1777250.649</v>
      </c>
      <c r="H300" s="70">
        <f t="shared" si="24"/>
        <v>-0.2802167703202401</v>
      </c>
      <c r="I300" s="69">
        <v>216857.594</v>
      </c>
      <c r="J300" s="69">
        <v>141261.503</v>
      </c>
      <c r="K300" s="70">
        <f t="shared" si="25"/>
        <v>-0.3485978498866865</v>
      </c>
      <c r="L300" s="68">
        <v>5</v>
      </c>
      <c r="M300" s="86">
        <v>0.5153486983439475</v>
      </c>
      <c r="N300" s="72"/>
      <c r="O300" s="72"/>
      <c r="P300" s="72"/>
      <c r="Q300" s="72"/>
      <c r="R300" s="117"/>
      <c r="S300" s="117"/>
      <c r="T300" s="117"/>
      <c r="U300" s="117"/>
      <c r="V300" s="72"/>
      <c r="W300" s="72"/>
      <c r="X300" s="72"/>
      <c r="Y300" s="72"/>
      <c r="Z300" s="72"/>
    </row>
    <row r="301" spans="1:26" s="71" customFormat="1" ht="12.75">
      <c r="A301" s="71">
        <v>6</v>
      </c>
      <c r="B301" s="68" t="s">
        <v>131</v>
      </c>
      <c r="C301" s="68">
        <v>44091020</v>
      </c>
      <c r="D301" s="68" t="s">
        <v>63</v>
      </c>
      <c r="E301" s="91">
        <v>4.09</v>
      </c>
      <c r="F301" s="127">
        <v>137660.342</v>
      </c>
      <c r="G301" s="127">
        <v>102215.589</v>
      </c>
      <c r="H301" s="70">
        <f t="shared" si="24"/>
        <v>-0.257479768574162</v>
      </c>
      <c r="I301" s="69">
        <v>188735.668</v>
      </c>
      <c r="J301" s="69">
        <v>131584.492</v>
      </c>
      <c r="K301" s="70">
        <f t="shared" si="25"/>
        <v>-0.3028106801730768</v>
      </c>
      <c r="L301" s="68">
        <v>6</v>
      </c>
      <c r="M301" s="86">
        <v>0.9644787874867584</v>
      </c>
      <c r="N301" s="72"/>
      <c r="O301" s="72"/>
      <c r="P301" s="72"/>
      <c r="Q301" s="72"/>
      <c r="R301" s="117"/>
      <c r="S301" s="117"/>
      <c r="T301" s="117"/>
      <c r="U301" s="117"/>
      <c r="V301" s="72"/>
      <c r="W301" s="72"/>
      <c r="X301" s="72"/>
      <c r="Y301" s="72"/>
      <c r="Z301" s="72"/>
    </row>
    <row r="302" spans="1:26" s="71" customFormat="1" ht="12.75">
      <c r="A302" s="71">
        <v>7</v>
      </c>
      <c r="B302" s="68" t="s">
        <v>74</v>
      </c>
      <c r="C302" s="68">
        <v>48010000</v>
      </c>
      <c r="D302" s="68" t="s">
        <v>63</v>
      </c>
      <c r="E302" s="91">
        <v>3.23</v>
      </c>
      <c r="F302" s="127">
        <v>216185.652</v>
      </c>
      <c r="G302" s="127">
        <v>228901.595</v>
      </c>
      <c r="H302" s="70">
        <f t="shared" si="24"/>
        <v>0.058819551077330515</v>
      </c>
      <c r="I302" s="69">
        <v>148837.401</v>
      </c>
      <c r="J302" s="69">
        <v>136390.469</v>
      </c>
      <c r="K302" s="70">
        <f t="shared" si="25"/>
        <v>-0.0836277166651143</v>
      </c>
      <c r="L302" s="68">
        <v>7</v>
      </c>
      <c r="M302" s="86">
        <v>0.9925045894901905</v>
      </c>
      <c r="N302" s="72"/>
      <c r="O302" s="72"/>
      <c r="P302" s="72"/>
      <c r="Q302" s="72"/>
      <c r="R302" s="117"/>
      <c r="S302" s="117"/>
      <c r="T302" s="117"/>
      <c r="U302" s="117"/>
      <c r="V302" s="72"/>
      <c r="W302" s="72"/>
      <c r="X302" s="72"/>
      <c r="Y302" s="72"/>
      <c r="Z302" s="72"/>
    </row>
    <row r="303" spans="1:26" s="71" customFormat="1" ht="12.75">
      <c r="A303" s="71">
        <v>8</v>
      </c>
      <c r="B303" s="68" t="s">
        <v>135</v>
      </c>
      <c r="C303" s="68">
        <v>44071013</v>
      </c>
      <c r="D303" s="68" t="s">
        <v>92</v>
      </c>
      <c r="E303" s="91">
        <v>2.34</v>
      </c>
      <c r="F303" s="127">
        <v>424.001</v>
      </c>
      <c r="G303" s="127">
        <v>321.414</v>
      </c>
      <c r="H303" s="70">
        <f t="shared" si="24"/>
        <v>-0.2419499010615541</v>
      </c>
      <c r="I303" s="69">
        <v>107522.736</v>
      </c>
      <c r="J303" s="69">
        <v>65843.188</v>
      </c>
      <c r="K303" s="70">
        <f t="shared" si="25"/>
        <v>-0.3876347417349946</v>
      </c>
      <c r="L303" s="68">
        <v>8</v>
      </c>
      <c r="M303" s="86">
        <v>0.9501046348748918</v>
      </c>
      <c r="N303" s="72"/>
      <c r="O303" s="72"/>
      <c r="P303" s="72"/>
      <c r="Q303" s="72"/>
      <c r="R303" s="117"/>
      <c r="S303" s="117"/>
      <c r="T303" s="117"/>
      <c r="U303" s="117"/>
      <c r="V303" s="72"/>
      <c r="W303" s="72"/>
      <c r="X303" s="72"/>
      <c r="Y303" s="72"/>
      <c r="Z303" s="72"/>
    </row>
    <row r="304" spans="1:26" s="71" customFormat="1" ht="12.75">
      <c r="A304" s="71">
        <v>9</v>
      </c>
      <c r="B304" s="68" t="s">
        <v>137</v>
      </c>
      <c r="C304" s="68">
        <v>44182000</v>
      </c>
      <c r="D304" s="68" t="s">
        <v>63</v>
      </c>
      <c r="E304" s="91">
        <v>1.73</v>
      </c>
      <c r="F304" s="127">
        <v>47215.417</v>
      </c>
      <c r="G304" s="127">
        <v>29689.461</v>
      </c>
      <c r="H304" s="70">
        <f t="shared" si="24"/>
        <v>-0.37119138437345583</v>
      </c>
      <c r="I304" s="69">
        <v>79738.998</v>
      </c>
      <c r="J304" s="69">
        <v>50857.798</v>
      </c>
      <c r="K304" s="70">
        <f t="shared" si="25"/>
        <v>-0.3621966757094189</v>
      </c>
      <c r="L304" s="68">
        <v>9</v>
      </c>
      <c r="M304" s="86">
        <v>0.9688639812287525</v>
      </c>
      <c r="N304" s="72"/>
      <c r="O304" s="72"/>
      <c r="P304" s="72"/>
      <c r="Q304" s="72"/>
      <c r="R304" s="117"/>
      <c r="S304" s="117"/>
      <c r="T304" s="117"/>
      <c r="U304" s="117"/>
      <c r="V304" s="72"/>
      <c r="W304" s="72"/>
      <c r="X304" s="72"/>
      <c r="Y304" s="72"/>
      <c r="Z304" s="72"/>
    </row>
    <row r="305" spans="1:21" s="72" customFormat="1" ht="12.75">
      <c r="A305" s="71">
        <v>10</v>
      </c>
      <c r="B305" s="68" t="s">
        <v>132</v>
      </c>
      <c r="C305" s="68">
        <v>44119320</v>
      </c>
      <c r="D305" s="68" t="s">
        <v>63</v>
      </c>
      <c r="E305" s="91">
        <v>1.67</v>
      </c>
      <c r="F305" s="127">
        <v>87914.933</v>
      </c>
      <c r="G305" s="127">
        <v>73814.176</v>
      </c>
      <c r="H305" s="70">
        <f t="shared" si="24"/>
        <v>-0.16039092016369957</v>
      </c>
      <c r="I305" s="69">
        <v>76967.133</v>
      </c>
      <c r="J305" s="69">
        <v>63092.986</v>
      </c>
      <c r="K305" s="70">
        <f t="shared" si="25"/>
        <v>-0.18026067048645303</v>
      </c>
      <c r="L305" s="68">
        <v>10</v>
      </c>
      <c r="M305" s="86">
        <v>0.9545040367603876</v>
      </c>
      <c r="R305" s="117"/>
      <c r="S305" s="117"/>
      <c r="T305" s="117"/>
      <c r="U305" s="117"/>
    </row>
    <row r="306" spans="1:21" s="72" customFormat="1" ht="12.75">
      <c r="A306" s="71">
        <v>11</v>
      </c>
      <c r="B306" s="68" t="s">
        <v>130</v>
      </c>
      <c r="C306" s="93" t="s">
        <v>351</v>
      </c>
      <c r="D306" s="68" t="s">
        <v>63</v>
      </c>
      <c r="E306" s="91">
        <v>1.34</v>
      </c>
      <c r="F306" s="127">
        <v>33102.471</v>
      </c>
      <c r="G306" s="127">
        <v>22974.202</v>
      </c>
      <c r="H306" s="70">
        <f t="shared" si="24"/>
        <v>-0.30596715876588176</v>
      </c>
      <c r="I306" s="69">
        <v>61829.478</v>
      </c>
      <c r="J306" s="69">
        <v>37603.734</v>
      </c>
      <c r="K306" s="70">
        <f t="shared" si="25"/>
        <v>-0.3918154379372248</v>
      </c>
      <c r="L306" s="68">
        <v>11</v>
      </c>
      <c r="M306" s="86">
        <v>0.9365815904973505</v>
      </c>
      <c r="R306" s="117"/>
      <c r="S306" s="117"/>
      <c r="T306" s="117"/>
      <c r="U306" s="117"/>
    </row>
    <row r="307" spans="1:21" s="72" customFormat="1" ht="12.75">
      <c r="A307" s="71">
        <v>12</v>
      </c>
      <c r="B307" s="68" t="s">
        <v>128</v>
      </c>
      <c r="C307" s="68">
        <v>44111400</v>
      </c>
      <c r="D307" s="68" t="s">
        <v>63</v>
      </c>
      <c r="E307" s="91">
        <v>1.32</v>
      </c>
      <c r="F307" s="127">
        <v>119922.56</v>
      </c>
      <c r="G307" s="127">
        <v>79308.473</v>
      </c>
      <c r="H307" s="70">
        <f t="shared" si="24"/>
        <v>-0.3386692795750858</v>
      </c>
      <c r="I307" s="69">
        <v>61021.485</v>
      </c>
      <c r="J307" s="69">
        <v>41033.857</v>
      </c>
      <c r="K307" s="70">
        <f t="shared" si="25"/>
        <v>-0.32755066514687403</v>
      </c>
      <c r="L307" s="68">
        <v>12</v>
      </c>
      <c r="M307" s="86">
        <v>0.7947035883178593</v>
      </c>
      <c r="R307" s="117"/>
      <c r="S307" s="117"/>
      <c r="T307" s="117"/>
      <c r="U307" s="117"/>
    </row>
    <row r="308" spans="1:21" s="72" customFormat="1" ht="12.75">
      <c r="A308" s="71">
        <v>13</v>
      </c>
      <c r="B308" s="68" t="s">
        <v>126</v>
      </c>
      <c r="C308" s="68">
        <v>11082000</v>
      </c>
      <c r="D308" s="68" t="s">
        <v>63</v>
      </c>
      <c r="E308" s="91">
        <v>1.29</v>
      </c>
      <c r="F308" s="127">
        <v>13825.335</v>
      </c>
      <c r="G308" s="127">
        <v>12072.527</v>
      </c>
      <c r="H308" s="70">
        <f t="shared" si="24"/>
        <v>-0.126782316667191</v>
      </c>
      <c r="I308" s="69">
        <v>59324.647</v>
      </c>
      <c r="J308" s="69">
        <v>43070.487</v>
      </c>
      <c r="K308" s="70">
        <f t="shared" si="25"/>
        <v>-0.27398662818844916</v>
      </c>
      <c r="L308" s="68">
        <v>13</v>
      </c>
      <c r="M308" s="86">
        <v>0.9977119829645443</v>
      </c>
      <c r="R308" s="117"/>
      <c r="S308" s="117"/>
      <c r="T308" s="117"/>
      <c r="U308" s="117"/>
    </row>
    <row r="309" spans="1:21" s="72" customFormat="1" ht="12.75">
      <c r="A309" s="71">
        <v>14</v>
      </c>
      <c r="B309" s="68" t="s">
        <v>129</v>
      </c>
      <c r="C309" s="93">
        <v>44119310</v>
      </c>
      <c r="D309" s="68" t="s">
        <v>63</v>
      </c>
      <c r="E309" s="91">
        <v>1.17</v>
      </c>
      <c r="F309" s="127">
        <v>121990.208</v>
      </c>
      <c r="G309" s="127">
        <v>112203.643</v>
      </c>
      <c r="H309" s="70">
        <f t="shared" si="24"/>
        <v>-0.08022418487883883</v>
      </c>
      <c r="I309" s="69">
        <v>54086.858</v>
      </c>
      <c r="J309" s="69">
        <v>47924.943</v>
      </c>
      <c r="K309" s="70">
        <f t="shared" si="25"/>
        <v>-0.11392628871139086</v>
      </c>
      <c r="L309" s="68">
        <v>14</v>
      </c>
      <c r="M309" s="86">
        <v>0.999808257722983</v>
      </c>
      <c r="R309" s="117"/>
      <c r="S309" s="117"/>
      <c r="T309" s="117"/>
      <c r="U309" s="117"/>
    </row>
    <row r="310" spans="1:21" s="72" customFormat="1" ht="12.75">
      <c r="A310" s="71">
        <v>15</v>
      </c>
      <c r="B310" s="68" t="s">
        <v>121</v>
      </c>
      <c r="C310" s="92" t="s">
        <v>331</v>
      </c>
      <c r="D310" s="68" t="s">
        <v>63</v>
      </c>
      <c r="E310" s="91">
        <v>1.05</v>
      </c>
      <c r="F310" s="127">
        <v>15114.378</v>
      </c>
      <c r="G310" s="127">
        <v>16196.952</v>
      </c>
      <c r="H310" s="70">
        <f t="shared" si="24"/>
        <v>0.07162544168208568</v>
      </c>
      <c r="I310" s="69">
        <v>48331.09</v>
      </c>
      <c r="J310" s="69">
        <v>59534.339</v>
      </c>
      <c r="K310" s="70">
        <f t="shared" si="25"/>
        <v>0.23180211743620938</v>
      </c>
      <c r="L310" s="68">
        <v>15</v>
      </c>
      <c r="M310" s="86">
        <v>0.4772859128446766</v>
      </c>
      <c r="R310" s="117"/>
      <c r="S310" s="117"/>
      <c r="T310" s="117"/>
      <c r="U310" s="117"/>
    </row>
    <row r="311" spans="1:21" s="72" customFormat="1" ht="12.75">
      <c r="A311" s="71">
        <v>16</v>
      </c>
      <c r="B311" s="68" t="s">
        <v>133</v>
      </c>
      <c r="C311" s="93">
        <v>44071015</v>
      </c>
      <c r="D311" s="68" t="s">
        <v>92</v>
      </c>
      <c r="E311" s="91">
        <v>1.04</v>
      </c>
      <c r="F311" s="127">
        <v>202.597</v>
      </c>
      <c r="G311" s="127">
        <v>126.802</v>
      </c>
      <c r="H311" s="70">
        <f t="shared" si="24"/>
        <v>-0.3741170895916524</v>
      </c>
      <c r="I311" s="69">
        <v>48033.344</v>
      </c>
      <c r="J311" s="69">
        <v>37314.509</v>
      </c>
      <c r="K311" s="70">
        <f t="shared" si="25"/>
        <v>-0.22315404482352924</v>
      </c>
      <c r="L311" s="68">
        <v>16</v>
      </c>
      <c r="M311" s="86">
        <v>0.9682654384320261</v>
      </c>
      <c r="R311" s="117"/>
      <c r="S311" s="117"/>
      <c r="T311" s="117"/>
      <c r="U311" s="117"/>
    </row>
    <row r="312" spans="1:21" s="72" customFormat="1" ht="12.75">
      <c r="A312" s="71">
        <v>17</v>
      </c>
      <c r="B312" s="68" t="s">
        <v>64</v>
      </c>
      <c r="C312" s="92" t="s">
        <v>327</v>
      </c>
      <c r="D312" s="68" t="s">
        <v>63</v>
      </c>
      <c r="E312" s="91">
        <v>0.97</v>
      </c>
      <c r="F312" s="127">
        <v>6592.295</v>
      </c>
      <c r="G312" s="127">
        <v>4509.488</v>
      </c>
      <c r="H312" s="70">
        <f t="shared" si="24"/>
        <v>-0.31594566080553127</v>
      </c>
      <c r="I312" s="69">
        <v>45635.786</v>
      </c>
      <c r="J312" s="69">
        <v>22112.311</v>
      </c>
      <c r="K312" s="70">
        <f t="shared" si="25"/>
        <v>-0.5154611558569409</v>
      </c>
      <c r="L312" s="68">
        <v>17</v>
      </c>
      <c r="M312" s="86">
        <v>0.13113075312891326</v>
      </c>
      <c r="R312" s="117"/>
      <c r="S312" s="117"/>
      <c r="T312" s="117"/>
      <c r="U312" s="117"/>
    </row>
    <row r="313" spans="1:21" s="72" customFormat="1" ht="12.75">
      <c r="A313" s="71">
        <v>18</v>
      </c>
      <c r="B313" s="68" t="s">
        <v>91</v>
      </c>
      <c r="C313" s="93">
        <v>44071016</v>
      </c>
      <c r="D313" s="68" t="s">
        <v>92</v>
      </c>
      <c r="E313" s="91">
        <v>0.71</v>
      </c>
      <c r="F313" s="127">
        <v>60.968</v>
      </c>
      <c r="G313" s="127">
        <v>111.102</v>
      </c>
      <c r="H313" s="70">
        <f t="shared" si="24"/>
        <v>0.8223002230678388</v>
      </c>
      <c r="I313" s="69">
        <v>32973.38</v>
      </c>
      <c r="J313" s="69">
        <v>35168.216</v>
      </c>
      <c r="K313" s="70">
        <f t="shared" si="25"/>
        <v>0.06656387667870273</v>
      </c>
      <c r="L313" s="68">
        <v>18</v>
      </c>
      <c r="M313" s="86">
        <v>0.9966019448977839</v>
      </c>
      <c r="R313" s="117"/>
      <c r="S313" s="117"/>
      <c r="T313" s="117"/>
      <c r="U313" s="117"/>
    </row>
    <row r="314" spans="1:26" s="73" customFormat="1" ht="12.75">
      <c r="A314" s="71">
        <v>19</v>
      </c>
      <c r="B314" s="68" t="s">
        <v>276</v>
      </c>
      <c r="C314" s="92" t="s">
        <v>333</v>
      </c>
      <c r="D314" s="68" t="s">
        <v>63</v>
      </c>
      <c r="E314" s="91">
        <v>0.69</v>
      </c>
      <c r="F314" s="127">
        <v>12236.368</v>
      </c>
      <c r="G314" s="127">
        <v>10871.339</v>
      </c>
      <c r="H314" s="70">
        <f t="shared" si="24"/>
        <v>-0.1115550790888277</v>
      </c>
      <c r="I314" s="69">
        <v>31600.407</v>
      </c>
      <c r="J314" s="69">
        <v>26667.835</v>
      </c>
      <c r="K314" s="70">
        <f t="shared" si="25"/>
        <v>-0.1560920402069505</v>
      </c>
      <c r="L314" s="68">
        <v>19</v>
      </c>
      <c r="M314" s="86">
        <v>0.6067343239839367</v>
      </c>
      <c r="N314" s="72"/>
      <c r="O314" s="72"/>
      <c r="P314" s="72"/>
      <c r="Q314" s="72"/>
      <c r="R314" s="117"/>
      <c r="S314" s="117"/>
      <c r="T314" s="117"/>
      <c r="U314" s="117"/>
      <c r="V314" s="72"/>
      <c r="W314" s="72"/>
      <c r="X314" s="72"/>
      <c r="Y314" s="72"/>
      <c r="Z314" s="72"/>
    </row>
    <row r="315" spans="1:26" ht="12.75">
      <c r="A315" s="71">
        <v>20</v>
      </c>
      <c r="B315" s="68" t="s">
        <v>287</v>
      </c>
      <c r="C315" s="93">
        <v>12119040</v>
      </c>
      <c r="D315" s="68" t="s">
        <v>63</v>
      </c>
      <c r="E315" s="91">
        <v>0.64</v>
      </c>
      <c r="F315" s="127">
        <v>6868.599</v>
      </c>
      <c r="G315" s="127">
        <v>4715.93</v>
      </c>
      <c r="H315" s="70">
        <f t="shared" si="24"/>
        <v>-0.313407290191202</v>
      </c>
      <c r="I315" s="69">
        <v>29666.009</v>
      </c>
      <c r="J315" s="69">
        <v>20819.332</v>
      </c>
      <c r="K315" s="70">
        <f t="shared" si="25"/>
        <v>-0.2982092063681367</v>
      </c>
      <c r="L315" s="68">
        <v>20</v>
      </c>
      <c r="M315" s="86">
        <v>0.8890908933288584</v>
      </c>
      <c r="N315" s="72"/>
      <c r="O315" s="72"/>
      <c r="P315" s="72"/>
      <c r="Q315" s="72"/>
      <c r="R315" s="117"/>
      <c r="S315" s="117"/>
      <c r="T315" s="117"/>
      <c r="U315" s="117"/>
      <c r="V315" s="72"/>
      <c r="W315" s="72"/>
      <c r="X315" s="72"/>
      <c r="Y315" s="72"/>
      <c r="Z315" s="72"/>
    </row>
    <row r="316" spans="13:26" ht="12.75">
      <c r="M316" s="118"/>
      <c r="N316" s="72"/>
      <c r="O316" s="72"/>
      <c r="P316" s="72"/>
      <c r="Q316" s="72"/>
      <c r="R316" s="117"/>
      <c r="S316" s="117"/>
      <c r="T316" s="117"/>
      <c r="U316" s="117"/>
      <c r="V316" s="72"/>
      <c r="W316" s="72"/>
      <c r="X316" s="72"/>
      <c r="Y316" s="72"/>
      <c r="Z316" s="72"/>
    </row>
    <row r="317" spans="2:26" s="73" customFormat="1" ht="12.75">
      <c r="B317" s="84" t="s">
        <v>178</v>
      </c>
      <c r="C317" s="84"/>
      <c r="D317" s="84"/>
      <c r="E317" s="119">
        <f>SUM(E296:E316)</f>
        <v>92.85000000000002</v>
      </c>
      <c r="F317" s="120"/>
      <c r="G317" s="85"/>
      <c r="H317" s="85"/>
      <c r="I317" s="85">
        <f>SUM(I296:I316)</f>
        <v>4206958.7129999995</v>
      </c>
      <c r="J317" s="120">
        <f>SUM(J296:J316)</f>
        <v>3077505.5350000006</v>
      </c>
      <c r="K317" s="121">
        <f>+(J317-I317)/I317</f>
        <v>-0.26847260813609963</v>
      </c>
      <c r="L317" s="85"/>
      <c r="M317" s="122"/>
      <c r="N317" s="72"/>
      <c r="O317" s="72"/>
      <c r="P317" s="72"/>
      <c r="Q317" s="72"/>
      <c r="R317" s="117"/>
      <c r="S317" s="117"/>
      <c r="T317" s="117"/>
      <c r="U317" s="117"/>
      <c r="V317" s="72"/>
      <c r="W317" s="72"/>
      <c r="X317" s="72"/>
      <c r="Y317" s="72"/>
      <c r="Z317" s="72"/>
    </row>
    <row r="318" spans="5:21" s="72" customFormat="1" ht="12.75">
      <c r="E318" s="123"/>
      <c r="F318" s="124"/>
      <c r="G318" s="117"/>
      <c r="H318" s="117"/>
      <c r="I318" s="117"/>
      <c r="J318" s="124"/>
      <c r="K318" s="117"/>
      <c r="L318" s="117"/>
      <c r="M318" s="118"/>
      <c r="R318" s="117"/>
      <c r="S318" s="117"/>
      <c r="T318" s="117"/>
      <c r="U318" s="117"/>
    </row>
    <row r="319" spans="2:21" s="72" customFormat="1" ht="21" customHeight="1">
      <c r="B319" s="184" t="s">
        <v>423</v>
      </c>
      <c r="C319" s="184"/>
      <c r="D319" s="184"/>
      <c r="E319" s="184"/>
      <c r="F319" s="184"/>
      <c r="G319" s="184"/>
      <c r="H319" s="184"/>
      <c r="I319" s="184"/>
      <c r="J319" s="184"/>
      <c r="K319" s="184"/>
      <c r="L319" s="184"/>
      <c r="M319" s="184"/>
      <c r="R319" s="117"/>
      <c r="S319" s="117"/>
      <c r="T319" s="117"/>
      <c r="U319" s="117"/>
    </row>
    <row r="320" spans="13:26" ht="12.75">
      <c r="M320" s="118"/>
      <c r="N320" s="72"/>
      <c r="O320" s="72"/>
      <c r="P320" s="72"/>
      <c r="Q320" s="72"/>
      <c r="R320" s="117"/>
      <c r="S320" s="117"/>
      <c r="T320" s="117"/>
      <c r="U320" s="117"/>
      <c r="V320" s="72"/>
      <c r="W320" s="72"/>
      <c r="X320" s="72"/>
      <c r="Y320" s="72"/>
      <c r="Z320" s="72"/>
    </row>
    <row r="321" spans="2:26" s="98" customFormat="1" ht="15.75" customHeight="1">
      <c r="B321" s="182" t="s">
        <v>226</v>
      </c>
      <c r="C321" s="182"/>
      <c r="D321" s="182"/>
      <c r="E321" s="182"/>
      <c r="F321" s="182"/>
      <c r="G321" s="182"/>
      <c r="H321" s="182"/>
      <c r="I321" s="182"/>
      <c r="J321" s="182"/>
      <c r="K321" s="182"/>
      <c r="L321" s="182"/>
      <c r="M321" s="182"/>
      <c r="N321" s="72"/>
      <c r="O321" s="72"/>
      <c r="P321" s="72"/>
      <c r="Q321" s="72"/>
      <c r="R321" s="117"/>
      <c r="S321" s="117"/>
      <c r="T321" s="117"/>
      <c r="U321" s="117"/>
      <c r="V321" s="72"/>
      <c r="W321" s="72"/>
      <c r="X321" s="72"/>
      <c r="Y321" s="72"/>
      <c r="Z321" s="72"/>
    </row>
    <row r="322" spans="2:26" s="98" customFormat="1" ht="15.75" customHeight="1">
      <c r="B322" s="179" t="s">
        <v>54</v>
      </c>
      <c r="C322" s="179"/>
      <c r="D322" s="179"/>
      <c r="E322" s="179"/>
      <c r="F322" s="179"/>
      <c r="G322" s="179"/>
      <c r="H322" s="179"/>
      <c r="I322" s="179"/>
      <c r="J322" s="179"/>
      <c r="K322" s="179"/>
      <c r="L322" s="179"/>
      <c r="M322" s="179"/>
      <c r="N322" s="33"/>
      <c r="O322" s="72"/>
      <c r="P322" s="72"/>
      <c r="Q322" s="72"/>
      <c r="R322" s="117"/>
      <c r="S322" s="72"/>
      <c r="T322" s="117"/>
      <c r="U322" s="117"/>
      <c r="V322" s="72"/>
      <c r="W322" s="72"/>
      <c r="X322" s="72"/>
      <c r="Y322" s="72"/>
      <c r="Z322" s="72"/>
    </row>
    <row r="323" spans="2:26" s="99" customFormat="1" ht="15.75" customHeight="1">
      <c r="B323" s="179" t="s">
        <v>45</v>
      </c>
      <c r="C323" s="179"/>
      <c r="D323" s="179"/>
      <c r="E323" s="179"/>
      <c r="F323" s="179"/>
      <c r="G323" s="179"/>
      <c r="H323" s="179"/>
      <c r="I323" s="179"/>
      <c r="J323" s="179"/>
      <c r="K323" s="179"/>
      <c r="L323" s="179"/>
      <c r="M323" s="179"/>
      <c r="N323" s="72"/>
      <c r="O323" s="72"/>
      <c r="P323" s="72"/>
      <c r="Q323" s="72"/>
      <c r="R323" s="117"/>
      <c r="S323" s="117"/>
      <c r="T323" s="117"/>
      <c r="U323" s="117"/>
      <c r="V323" s="72"/>
      <c r="W323" s="72"/>
      <c r="X323" s="72"/>
      <c r="Y323" s="72"/>
      <c r="Z323" s="72"/>
    </row>
    <row r="324" spans="2:26" s="99" customFormat="1" ht="15.75" customHeight="1">
      <c r="B324" s="100"/>
      <c r="C324" s="100"/>
      <c r="D324" s="100"/>
      <c r="E324" s="101"/>
      <c r="F324" s="100"/>
      <c r="G324" s="100"/>
      <c r="H324" s="100"/>
      <c r="I324" s="100"/>
      <c r="J324" s="100"/>
      <c r="K324" s="100"/>
      <c r="L324" s="100"/>
      <c r="M324" s="100"/>
      <c r="N324" s="72"/>
      <c r="O324" s="72"/>
      <c r="P324" s="72"/>
      <c r="Q324" s="72"/>
      <c r="R324" s="117"/>
      <c r="S324" s="117"/>
      <c r="T324" s="117"/>
      <c r="U324" s="117"/>
      <c r="V324" s="72"/>
      <c r="W324" s="72"/>
      <c r="X324" s="72"/>
      <c r="Y324" s="72"/>
      <c r="Z324" s="72"/>
    </row>
    <row r="325" spans="2:21" s="72" customFormat="1" ht="30.75" customHeight="1">
      <c r="B325" s="102" t="s">
        <v>318</v>
      </c>
      <c r="C325" s="102" t="s">
        <v>273</v>
      </c>
      <c r="D325" s="102" t="s">
        <v>61</v>
      </c>
      <c r="E325" s="103" t="s">
        <v>176</v>
      </c>
      <c r="F325" s="180" t="s">
        <v>259</v>
      </c>
      <c r="G325" s="180"/>
      <c r="H325" s="180"/>
      <c r="I325" s="180" t="s">
        <v>260</v>
      </c>
      <c r="J325" s="180"/>
      <c r="K325" s="180"/>
      <c r="L325" s="180"/>
      <c r="M325" s="180"/>
      <c r="R325" s="117"/>
      <c r="S325" s="117"/>
      <c r="T325" s="117"/>
      <c r="U325" s="117"/>
    </row>
    <row r="326" spans="2:21" s="72" customFormat="1" ht="15.75" customHeight="1">
      <c r="B326" s="105"/>
      <c r="C326" s="105"/>
      <c r="D326" s="105"/>
      <c r="E326" s="106">
        <f>+E294</f>
        <v>2008</v>
      </c>
      <c r="F326" s="181" t="str">
        <f>+F294</f>
        <v>Enero-diciembre</v>
      </c>
      <c r="G326" s="181"/>
      <c r="H326" s="105" t="s">
        <v>177</v>
      </c>
      <c r="I326" s="181" t="str">
        <f>+F326</f>
        <v>Enero-diciembre</v>
      </c>
      <c r="J326" s="181"/>
      <c r="K326" s="105" t="s">
        <v>177</v>
      </c>
      <c r="L326" s="107"/>
      <c r="M326" s="108" t="s">
        <v>261</v>
      </c>
      <c r="R326" s="117"/>
      <c r="S326" s="117"/>
      <c r="T326" s="117"/>
      <c r="U326" s="117"/>
    </row>
    <row r="327" spans="2:21"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ene-dic</v>
      </c>
      <c r="R327" s="117"/>
      <c r="S327" s="117"/>
      <c r="T327" s="117"/>
      <c r="U327" s="117"/>
    </row>
    <row r="328" spans="1:26" s="71" customFormat="1" ht="12.75">
      <c r="A328" s="71">
        <v>1</v>
      </c>
      <c r="B328" s="68" t="s">
        <v>134</v>
      </c>
      <c r="C328" s="93">
        <v>47032100</v>
      </c>
      <c r="D328" s="68" t="s">
        <v>63</v>
      </c>
      <c r="E328" s="91">
        <v>65.62</v>
      </c>
      <c r="F328" s="69">
        <v>438031.375</v>
      </c>
      <c r="G328" s="69">
        <v>439891.279</v>
      </c>
      <c r="H328" s="70">
        <f aca="true" t="shared" si="27" ref="H328:H347">+(G328-F328)/F328</f>
        <v>0.00424605200940225</v>
      </c>
      <c r="I328" s="69">
        <v>285883.352</v>
      </c>
      <c r="J328" s="69">
        <v>212708.281</v>
      </c>
      <c r="K328" s="70">
        <f aca="true" t="shared" si="28" ref="K328:K347">+(J328-I328)/I328</f>
        <v>-0.2559612880151203</v>
      </c>
      <c r="L328" s="68">
        <v>1</v>
      </c>
      <c r="M328" s="86">
        <v>0.2149997852612782</v>
      </c>
      <c r="N328" s="72"/>
      <c r="O328" s="72"/>
      <c r="P328" s="72"/>
      <c r="Q328" s="72"/>
      <c r="R328" s="117"/>
      <c r="S328" s="117"/>
      <c r="T328" s="117"/>
      <c r="U328" s="117"/>
      <c r="V328" s="72"/>
      <c r="W328" s="72"/>
      <c r="X328" s="72"/>
      <c r="Y328" s="72"/>
      <c r="Z328" s="72"/>
    </row>
    <row r="329" spans="1:26" s="71" customFormat="1" ht="12.75">
      <c r="A329" s="71">
        <v>2</v>
      </c>
      <c r="B329" s="68" t="s">
        <v>81</v>
      </c>
      <c r="C329" s="93">
        <v>44123910</v>
      </c>
      <c r="D329" s="68" t="s">
        <v>92</v>
      </c>
      <c r="E329" s="91">
        <v>6.5</v>
      </c>
      <c r="F329" s="69">
        <v>72.751</v>
      </c>
      <c r="G329" s="69">
        <v>66.046</v>
      </c>
      <c r="H329" s="70">
        <f t="shared" si="27"/>
        <v>-0.09216368159887833</v>
      </c>
      <c r="I329" s="69">
        <v>28308.318</v>
      </c>
      <c r="J329" s="69">
        <v>21864.873</v>
      </c>
      <c r="K329" s="70">
        <f t="shared" si="28"/>
        <v>-0.22761666729898963</v>
      </c>
      <c r="L329" s="68">
        <v>2</v>
      </c>
      <c r="M329" s="86">
        <v>0.07712971967133159</v>
      </c>
      <c r="N329" s="72"/>
      <c r="O329" s="72"/>
      <c r="P329" s="72"/>
      <c r="Q329" s="72"/>
      <c r="R329" s="117"/>
      <c r="S329" s="117"/>
      <c r="T329" s="117"/>
      <c r="U329" s="117"/>
      <c r="V329" s="72"/>
      <c r="W329" s="72"/>
      <c r="X329" s="72"/>
      <c r="Y329" s="72"/>
      <c r="Z329" s="72"/>
    </row>
    <row r="330" spans="1:26" s="71" customFormat="1" ht="12.75">
      <c r="A330" s="71">
        <v>3</v>
      </c>
      <c r="B330" s="68" t="s">
        <v>141</v>
      </c>
      <c r="C330" s="92" t="s">
        <v>349</v>
      </c>
      <c r="D330" s="68" t="s">
        <v>63</v>
      </c>
      <c r="E330" s="91">
        <v>6.19</v>
      </c>
      <c r="F330" s="69">
        <v>5300</v>
      </c>
      <c r="G330" s="69">
        <v>1925</v>
      </c>
      <c r="H330" s="70">
        <f t="shared" si="27"/>
        <v>-0.6367924528301887</v>
      </c>
      <c r="I330" s="69">
        <v>26960.501</v>
      </c>
      <c r="J330" s="69">
        <v>5772.729</v>
      </c>
      <c r="K330" s="70">
        <f t="shared" si="28"/>
        <v>-0.7858819834245662</v>
      </c>
      <c r="L330" s="68">
        <v>3</v>
      </c>
      <c r="M330" s="86">
        <v>0.12981525205849928</v>
      </c>
      <c r="N330" s="72"/>
      <c r="O330" s="72"/>
      <c r="P330" s="72"/>
      <c r="Q330" s="72"/>
      <c r="R330" s="117"/>
      <c r="S330" s="117"/>
      <c r="T330" s="117"/>
      <c r="U330" s="117"/>
      <c r="V330" s="72"/>
      <c r="W330" s="72"/>
      <c r="X330" s="72"/>
      <c r="Y330" s="72"/>
      <c r="Z330" s="72"/>
    </row>
    <row r="331" spans="1:26" s="71" customFormat="1" ht="12.75">
      <c r="A331" s="71">
        <v>4</v>
      </c>
      <c r="B331" s="68" t="s">
        <v>71</v>
      </c>
      <c r="C331" s="92" t="s">
        <v>312</v>
      </c>
      <c r="D331" s="68" t="s">
        <v>63</v>
      </c>
      <c r="E331" s="91">
        <v>4.89</v>
      </c>
      <c r="F331" s="69">
        <v>21528.817</v>
      </c>
      <c r="G331" s="69">
        <v>21632.393</v>
      </c>
      <c r="H331" s="70">
        <f t="shared" si="27"/>
        <v>0.004811040012091743</v>
      </c>
      <c r="I331" s="69">
        <v>21316.068</v>
      </c>
      <c r="J331" s="69">
        <v>18067.077</v>
      </c>
      <c r="K331" s="70">
        <f t="shared" si="28"/>
        <v>-0.15241980838117042</v>
      </c>
      <c r="L331" s="68">
        <v>4</v>
      </c>
      <c r="M331" s="86">
        <v>0.0379076605635936</v>
      </c>
      <c r="N331" s="72"/>
      <c r="O331" s="72"/>
      <c r="P331" s="72"/>
      <c r="Q331" s="72"/>
      <c r="R331" s="117"/>
      <c r="S331" s="117"/>
      <c r="T331" s="117"/>
      <c r="U331" s="117"/>
      <c r="V331" s="72"/>
      <c r="W331" s="72"/>
      <c r="X331" s="72"/>
      <c r="Y331" s="72"/>
      <c r="Z331" s="72"/>
    </row>
    <row r="332" spans="1:26" s="71" customFormat="1" ht="12.75">
      <c r="A332" s="71">
        <v>5</v>
      </c>
      <c r="B332" s="68" t="s">
        <v>64</v>
      </c>
      <c r="C332" s="92" t="s">
        <v>327</v>
      </c>
      <c r="D332" s="68" t="s">
        <v>63</v>
      </c>
      <c r="E332" s="91">
        <v>2.52</v>
      </c>
      <c r="F332" s="69">
        <v>1550.136</v>
      </c>
      <c r="G332" s="69">
        <v>2414.238</v>
      </c>
      <c r="H332" s="70">
        <f t="shared" si="27"/>
        <v>0.5574362507547724</v>
      </c>
      <c r="I332" s="69">
        <v>11878.727</v>
      </c>
      <c r="J332" s="69">
        <v>16100.137</v>
      </c>
      <c r="K332" s="70">
        <f t="shared" si="28"/>
        <v>0.35537562232047254</v>
      </c>
      <c r="L332" s="68">
        <v>5</v>
      </c>
      <c r="M332" s="86">
        <v>0.09547727011838257</v>
      </c>
      <c r="N332" s="72"/>
      <c r="O332" s="72"/>
      <c r="P332" s="72"/>
      <c r="Q332" s="72"/>
      <c r="R332" s="117"/>
      <c r="S332" s="117"/>
      <c r="T332" s="117"/>
      <c r="U332" s="117"/>
      <c r="V332" s="72"/>
      <c r="W332" s="72"/>
      <c r="X332" s="72"/>
      <c r="Y332" s="72"/>
      <c r="Z332" s="72"/>
    </row>
    <row r="333" spans="1:26" s="71" customFormat="1" ht="12.75">
      <c r="A333" s="71">
        <v>6</v>
      </c>
      <c r="B333" s="68" t="s">
        <v>149</v>
      </c>
      <c r="C333" s="92" t="s">
        <v>350</v>
      </c>
      <c r="D333" s="68" t="s">
        <v>63</v>
      </c>
      <c r="E333" s="91">
        <v>1.6</v>
      </c>
      <c r="F333" s="69">
        <v>614.232</v>
      </c>
      <c r="G333" s="69">
        <v>452.079</v>
      </c>
      <c r="H333" s="70">
        <f t="shared" si="27"/>
        <v>-0.2639930840464189</v>
      </c>
      <c r="I333" s="69">
        <v>6952.161</v>
      </c>
      <c r="J333" s="69">
        <v>3106.676</v>
      </c>
      <c r="K333" s="70">
        <f t="shared" si="28"/>
        <v>-0.5531352050103557</v>
      </c>
      <c r="L333" s="68">
        <v>6</v>
      </c>
      <c r="M333" s="86">
        <v>0.21618199481707545</v>
      </c>
      <c r="N333" s="72"/>
      <c r="O333" s="72"/>
      <c r="P333" s="72"/>
      <c r="Q333" s="72"/>
      <c r="R333" s="117"/>
      <c r="S333" s="72"/>
      <c r="T333" s="117"/>
      <c r="U333" s="117"/>
      <c r="V333" s="72"/>
      <c r="W333" s="72"/>
      <c r="X333" s="72"/>
      <c r="Y333" s="72"/>
      <c r="Z333" s="72"/>
    </row>
    <row r="334" spans="1:26" s="71" customFormat="1" ht="12.75">
      <c r="A334" s="71">
        <v>7</v>
      </c>
      <c r="B334" s="68" t="s">
        <v>144</v>
      </c>
      <c r="C334" s="93">
        <v>12149000</v>
      </c>
      <c r="D334" s="68" t="s">
        <v>63</v>
      </c>
      <c r="E334" s="91">
        <v>1.26</v>
      </c>
      <c r="F334" s="69">
        <v>9240.791</v>
      </c>
      <c r="G334" s="69">
        <v>8806.786</v>
      </c>
      <c r="H334" s="70">
        <f t="shared" si="27"/>
        <v>-0.04696621750237607</v>
      </c>
      <c r="I334" s="69">
        <v>5475.701</v>
      </c>
      <c r="J334" s="69">
        <v>4751.029</v>
      </c>
      <c r="K334" s="70">
        <f t="shared" si="28"/>
        <v>-0.132343237879497</v>
      </c>
      <c r="L334" s="68">
        <v>7</v>
      </c>
      <c r="M334" s="86">
        <v>0.5707173456411804</v>
      </c>
      <c r="N334" s="72"/>
      <c r="O334" s="72"/>
      <c r="P334" s="72"/>
      <c r="Q334" s="72"/>
      <c r="R334" s="117"/>
      <c r="S334" s="117"/>
      <c r="T334" s="117"/>
      <c r="U334" s="117"/>
      <c r="V334" s="72"/>
      <c r="W334" s="72"/>
      <c r="X334" s="72"/>
      <c r="Y334" s="72"/>
      <c r="Z334" s="72"/>
    </row>
    <row r="335" spans="1:26" s="71" customFormat="1" ht="12.75">
      <c r="A335" s="71">
        <v>8</v>
      </c>
      <c r="B335" s="68" t="s">
        <v>146</v>
      </c>
      <c r="C335" s="93">
        <v>11071000</v>
      </c>
      <c r="D335" s="68" t="s">
        <v>63</v>
      </c>
      <c r="E335" s="91">
        <v>1.22</v>
      </c>
      <c r="F335" s="69">
        <v>8308.56</v>
      </c>
      <c r="G335" s="69">
        <v>17</v>
      </c>
      <c r="H335" s="70">
        <f t="shared" si="27"/>
        <v>-0.9979539174056635</v>
      </c>
      <c r="I335" s="69">
        <v>5324.483</v>
      </c>
      <c r="J335" s="69">
        <v>14.754</v>
      </c>
      <c r="K335" s="70">
        <f t="shared" si="28"/>
        <v>-0.997229026743066</v>
      </c>
      <c r="L335" s="68">
        <v>8</v>
      </c>
      <c r="M335" s="86">
        <v>0.0004806641962121159</v>
      </c>
      <c r="N335" s="72"/>
      <c r="O335" s="72"/>
      <c r="P335" s="72"/>
      <c r="Q335" s="72"/>
      <c r="R335" s="117"/>
      <c r="S335" s="117"/>
      <c r="T335" s="117"/>
      <c r="U335" s="117"/>
      <c r="V335" s="72"/>
      <c r="W335" s="72"/>
      <c r="X335" s="72"/>
      <c r="Y335" s="72"/>
      <c r="Z335" s="72"/>
    </row>
    <row r="336" spans="1:26" s="71" customFormat="1" ht="12.75">
      <c r="A336" s="71">
        <v>9</v>
      </c>
      <c r="B336" s="68" t="s">
        <v>140</v>
      </c>
      <c r="C336" s="92" t="s">
        <v>358</v>
      </c>
      <c r="D336" s="68" t="s">
        <v>63</v>
      </c>
      <c r="E336" s="91">
        <v>1.2</v>
      </c>
      <c r="F336" s="69">
        <v>1175.976</v>
      </c>
      <c r="G336" s="69">
        <v>245.282</v>
      </c>
      <c r="H336" s="70">
        <f t="shared" si="27"/>
        <v>-0.7914226140669537</v>
      </c>
      <c r="I336" s="69">
        <v>5244.559</v>
      </c>
      <c r="J336" s="69">
        <v>913.715</v>
      </c>
      <c r="K336" s="70">
        <f t="shared" si="28"/>
        <v>-0.8257784877622694</v>
      </c>
      <c r="L336" s="68">
        <v>9</v>
      </c>
      <c r="M336" s="86">
        <v>0.033075482499729865</v>
      </c>
      <c r="N336" s="72"/>
      <c r="O336" s="72"/>
      <c r="P336" s="72"/>
      <c r="Q336" s="72"/>
      <c r="R336" s="117"/>
      <c r="S336" s="117"/>
      <c r="T336" s="117"/>
      <c r="U336" s="117"/>
      <c r="V336" s="72"/>
      <c r="W336" s="72"/>
      <c r="X336" s="72"/>
      <c r="Y336" s="72"/>
      <c r="Z336" s="72"/>
    </row>
    <row r="337" spans="1:21" s="72" customFormat="1" ht="12.75">
      <c r="A337" s="71">
        <v>10</v>
      </c>
      <c r="B337" s="68" t="s">
        <v>139</v>
      </c>
      <c r="C337" s="93">
        <v>10040000</v>
      </c>
      <c r="D337" s="68" t="s">
        <v>63</v>
      </c>
      <c r="E337" s="91">
        <v>1.05</v>
      </c>
      <c r="F337" s="69">
        <v>10539.257</v>
      </c>
      <c r="G337" s="69">
        <v>30955.285</v>
      </c>
      <c r="H337" s="70">
        <f t="shared" si="27"/>
        <v>1.937141109662664</v>
      </c>
      <c r="I337" s="69">
        <v>4586.908</v>
      </c>
      <c r="J337" s="69">
        <v>7128.402</v>
      </c>
      <c r="K337" s="70">
        <f t="shared" si="28"/>
        <v>0.554075643112964</v>
      </c>
      <c r="L337" s="68">
        <v>10</v>
      </c>
      <c r="M337" s="86">
        <v>0.9406824181617479</v>
      </c>
      <c r="R337" s="117"/>
      <c r="S337" s="117"/>
      <c r="T337" s="117"/>
      <c r="U337" s="117"/>
    </row>
    <row r="338" spans="1:21" s="72" customFormat="1" ht="12.75">
      <c r="A338" s="71">
        <v>11</v>
      </c>
      <c r="B338" s="68" t="s">
        <v>136</v>
      </c>
      <c r="C338" s="93">
        <v>47032900</v>
      </c>
      <c r="D338" s="68" t="s">
        <v>63</v>
      </c>
      <c r="E338" s="91">
        <v>0.53</v>
      </c>
      <c r="F338" s="69">
        <v>3258.252</v>
      </c>
      <c r="G338" s="69">
        <v>4744.912</v>
      </c>
      <c r="H338" s="70">
        <f t="shared" si="27"/>
        <v>0.4562753279979573</v>
      </c>
      <c r="I338" s="69">
        <v>2312.979</v>
      </c>
      <c r="J338" s="69">
        <v>2299.83</v>
      </c>
      <c r="K338" s="70">
        <f t="shared" si="28"/>
        <v>-0.005684876516388557</v>
      </c>
      <c r="L338" s="68">
        <v>11</v>
      </c>
      <c r="M338" s="86">
        <v>0.002824635635292098</v>
      </c>
      <c r="R338" s="117"/>
      <c r="S338" s="117"/>
      <c r="T338" s="117"/>
      <c r="U338" s="117"/>
    </row>
    <row r="339" spans="1:21" s="72" customFormat="1" ht="12.75">
      <c r="A339" s="71">
        <v>12</v>
      </c>
      <c r="B339" s="68" t="s">
        <v>130</v>
      </c>
      <c r="C339" s="92" t="s">
        <v>351</v>
      </c>
      <c r="D339" s="68" t="s">
        <v>63</v>
      </c>
      <c r="E339" s="91">
        <v>0.47</v>
      </c>
      <c r="F339" s="69">
        <v>902.42</v>
      </c>
      <c r="G339" s="69">
        <v>882.219</v>
      </c>
      <c r="H339" s="70">
        <f t="shared" si="27"/>
        <v>-0.02238536379956108</v>
      </c>
      <c r="I339" s="69">
        <v>2048.131</v>
      </c>
      <c r="J339" s="69">
        <v>1448.085</v>
      </c>
      <c r="K339" s="70">
        <f t="shared" si="28"/>
        <v>-0.2929724709991694</v>
      </c>
      <c r="L339" s="68">
        <v>12</v>
      </c>
      <c r="M339" s="86">
        <v>0.03606689039113392</v>
      </c>
      <c r="R339" s="117"/>
      <c r="S339" s="117"/>
      <c r="T339" s="117"/>
      <c r="U339" s="117"/>
    </row>
    <row r="340" spans="1:21" s="72" customFormat="1" ht="12.75">
      <c r="A340" s="71">
        <v>13</v>
      </c>
      <c r="B340" s="68" t="s">
        <v>143</v>
      </c>
      <c r="C340" s="92">
        <v>41041100</v>
      </c>
      <c r="D340" s="68" t="s">
        <v>63</v>
      </c>
      <c r="E340" s="91">
        <v>0.46</v>
      </c>
      <c r="F340" s="69">
        <v>811.788</v>
      </c>
      <c r="G340" s="69">
        <v>1196.205</v>
      </c>
      <c r="H340" s="70">
        <f t="shared" si="27"/>
        <v>0.47354358527103124</v>
      </c>
      <c r="I340" s="69">
        <v>2013.327</v>
      </c>
      <c r="J340" s="69">
        <v>1522.678</v>
      </c>
      <c r="K340" s="70">
        <f t="shared" si="28"/>
        <v>-0.24370060104493702</v>
      </c>
      <c r="L340" s="68">
        <v>13</v>
      </c>
      <c r="M340" s="86">
        <v>0.33048171982332963</v>
      </c>
      <c r="R340" s="117"/>
      <c r="S340" s="117"/>
      <c r="T340" s="117"/>
      <c r="U340" s="117"/>
    </row>
    <row r="341" spans="1:21" s="72" customFormat="1" ht="12.75">
      <c r="A341" s="71">
        <v>14</v>
      </c>
      <c r="B341" s="68" t="s">
        <v>145</v>
      </c>
      <c r="C341" s="93">
        <v>12051000</v>
      </c>
      <c r="D341" s="68" t="s">
        <v>63</v>
      </c>
      <c r="E341" s="91">
        <v>0.43</v>
      </c>
      <c r="F341" s="69">
        <v>1042.901</v>
      </c>
      <c r="G341" s="69">
        <v>3845.88</v>
      </c>
      <c r="H341" s="70">
        <f t="shared" si="27"/>
        <v>2.6876750525697073</v>
      </c>
      <c r="I341" s="69">
        <v>1889.46</v>
      </c>
      <c r="J341" s="69">
        <v>11125.913</v>
      </c>
      <c r="K341" s="70">
        <f t="shared" si="28"/>
        <v>4.888408857557186</v>
      </c>
      <c r="L341" s="68">
        <v>14</v>
      </c>
      <c r="M341" s="86">
        <v>0.7442031499183083</v>
      </c>
      <c r="R341" s="117"/>
      <c r="T341" s="117"/>
      <c r="U341" s="117"/>
    </row>
    <row r="342" spans="1:21" s="72" customFormat="1" ht="12.75">
      <c r="A342" s="71">
        <v>15</v>
      </c>
      <c r="B342" s="68" t="s">
        <v>95</v>
      </c>
      <c r="C342" s="93">
        <v>11041200</v>
      </c>
      <c r="D342" s="68" t="s">
        <v>63</v>
      </c>
      <c r="E342" s="91">
        <v>0.43</v>
      </c>
      <c r="F342" s="69">
        <v>2462.52</v>
      </c>
      <c r="G342" s="69">
        <v>1440.1</v>
      </c>
      <c r="H342" s="70">
        <f t="shared" si="27"/>
        <v>-0.41519256696392315</v>
      </c>
      <c r="I342" s="69">
        <v>1867.576</v>
      </c>
      <c r="J342" s="69">
        <v>658.072</v>
      </c>
      <c r="K342" s="70">
        <f t="shared" si="28"/>
        <v>-0.647633081598821</v>
      </c>
      <c r="L342" s="68">
        <v>15</v>
      </c>
      <c r="M342" s="86">
        <v>0.8663721148225579</v>
      </c>
      <c r="R342" s="117"/>
      <c r="S342" s="117"/>
      <c r="T342" s="117"/>
      <c r="U342" s="117"/>
    </row>
    <row r="343" spans="1:21" s="72" customFormat="1" ht="12.75">
      <c r="A343" s="71">
        <v>16</v>
      </c>
      <c r="B343" s="68" t="s">
        <v>93</v>
      </c>
      <c r="C343" s="93">
        <v>20098000</v>
      </c>
      <c r="D343" s="68" t="s">
        <v>63</v>
      </c>
      <c r="E343" s="91">
        <v>0.31</v>
      </c>
      <c r="F343" s="69">
        <v>53.241</v>
      </c>
      <c r="G343" s="69">
        <v>21.96</v>
      </c>
      <c r="H343" s="70">
        <f t="shared" si="27"/>
        <v>-0.587535921564208</v>
      </c>
      <c r="I343" s="69">
        <v>1351.344</v>
      </c>
      <c r="J343" s="69">
        <v>180.732</v>
      </c>
      <c r="K343" s="70">
        <f t="shared" si="28"/>
        <v>-0.866257592441303</v>
      </c>
      <c r="L343" s="68">
        <v>16</v>
      </c>
      <c r="M343" s="86">
        <v>0.0025374942105673716</v>
      </c>
      <c r="R343" s="117"/>
      <c r="S343" s="117"/>
      <c r="T343" s="117"/>
      <c r="U343" s="117"/>
    </row>
    <row r="344" spans="1:21" s="72" customFormat="1" ht="12.75">
      <c r="A344" s="71">
        <v>17</v>
      </c>
      <c r="B344" s="68" t="s">
        <v>86</v>
      </c>
      <c r="C344" s="93">
        <v>44091090</v>
      </c>
      <c r="D344" s="68" t="s">
        <v>63</v>
      </c>
      <c r="E344" s="91">
        <v>0.29</v>
      </c>
      <c r="F344" s="69">
        <v>1040.065</v>
      </c>
      <c r="G344" s="69">
        <v>451.153</v>
      </c>
      <c r="H344" s="70">
        <f t="shared" si="27"/>
        <v>-0.5662261493272055</v>
      </c>
      <c r="I344" s="69">
        <v>1259.996</v>
      </c>
      <c r="J344" s="69">
        <v>471.965</v>
      </c>
      <c r="K344" s="70">
        <f t="shared" si="28"/>
        <v>-0.6254234140425844</v>
      </c>
      <c r="L344" s="68">
        <v>17</v>
      </c>
      <c r="M344" s="86">
        <v>0.12247258305009448</v>
      </c>
      <c r="R344" s="117"/>
      <c r="S344" s="117"/>
      <c r="T344" s="117"/>
      <c r="U344" s="117"/>
    </row>
    <row r="345" spans="1:21" s="72" customFormat="1" ht="12.75">
      <c r="A345" s="71">
        <v>18</v>
      </c>
      <c r="B345" s="68" t="s">
        <v>147</v>
      </c>
      <c r="C345" s="92" t="s">
        <v>352</v>
      </c>
      <c r="D345" s="68" t="s">
        <v>63</v>
      </c>
      <c r="E345" s="91">
        <v>0.28</v>
      </c>
      <c r="F345" s="69">
        <v>105.518</v>
      </c>
      <c r="G345" s="69">
        <v>95.781</v>
      </c>
      <c r="H345" s="70">
        <f t="shared" si="27"/>
        <v>-0.0922780947326522</v>
      </c>
      <c r="I345" s="69">
        <v>1221.645</v>
      </c>
      <c r="J345" s="69">
        <v>657.951</v>
      </c>
      <c r="K345" s="70">
        <f t="shared" si="28"/>
        <v>-0.4614220988912491</v>
      </c>
      <c r="L345" s="68">
        <v>18</v>
      </c>
      <c r="M345" s="86">
        <v>0.19642697208857426</v>
      </c>
      <c r="R345" s="117"/>
      <c r="S345" s="117"/>
      <c r="T345" s="117"/>
      <c r="U345" s="117"/>
    </row>
    <row r="346" spans="1:26" s="73" customFormat="1" ht="12.75">
      <c r="A346" s="71">
        <v>19</v>
      </c>
      <c r="B346" s="68" t="s">
        <v>138</v>
      </c>
      <c r="C346" s="93">
        <v>12092200</v>
      </c>
      <c r="D346" s="68" t="s">
        <v>63</v>
      </c>
      <c r="E346" s="91">
        <v>0.27</v>
      </c>
      <c r="F346" s="69">
        <v>381.5</v>
      </c>
      <c r="G346" s="69">
        <v>487.5</v>
      </c>
      <c r="H346" s="70">
        <f t="shared" si="27"/>
        <v>0.2778505897771953</v>
      </c>
      <c r="I346" s="69">
        <v>1192.631</v>
      </c>
      <c r="J346" s="69">
        <v>1881.291</v>
      </c>
      <c r="K346" s="70">
        <f t="shared" si="28"/>
        <v>0.5774292299965369</v>
      </c>
      <c r="L346" s="68">
        <v>19</v>
      </c>
      <c r="M346" s="86">
        <v>0.5203214818322218</v>
      </c>
      <c r="N346" s="72"/>
      <c r="O346" s="72"/>
      <c r="P346" s="72"/>
      <c r="Q346" s="72"/>
      <c r="R346" s="117"/>
      <c r="S346" s="117"/>
      <c r="T346" s="117"/>
      <c r="U346" s="117"/>
      <c r="V346" s="72"/>
      <c r="W346" s="72"/>
      <c r="X346" s="72"/>
      <c r="Y346" s="72"/>
      <c r="Z346" s="72"/>
    </row>
    <row r="347" spans="1:26" ht="12.75">
      <c r="A347" s="71">
        <v>20</v>
      </c>
      <c r="B347" s="68" t="s">
        <v>142</v>
      </c>
      <c r="C347" s="92" t="s">
        <v>353</v>
      </c>
      <c r="D347" s="68" t="s">
        <v>63</v>
      </c>
      <c r="E347" s="91">
        <v>0.27</v>
      </c>
      <c r="F347" s="69">
        <v>192.588</v>
      </c>
      <c r="G347" s="69">
        <v>294.307</v>
      </c>
      <c r="H347" s="70">
        <f t="shared" si="27"/>
        <v>0.528168940951669</v>
      </c>
      <c r="I347" s="69">
        <v>1175.046</v>
      </c>
      <c r="J347" s="69">
        <v>1394.625</v>
      </c>
      <c r="K347" s="70">
        <f t="shared" si="28"/>
        <v>0.18686842898065262</v>
      </c>
      <c r="L347" s="68">
        <v>20</v>
      </c>
      <c r="M347" s="86">
        <v>0.16937354650262526</v>
      </c>
      <c r="N347" s="72"/>
      <c r="O347" s="72"/>
      <c r="P347" s="72"/>
      <c r="Q347" s="72"/>
      <c r="R347" s="117"/>
      <c r="S347" s="117"/>
      <c r="T347" s="117"/>
      <c r="U347" s="117"/>
      <c r="V347" s="72"/>
      <c r="W347" s="72"/>
      <c r="X347" s="72"/>
      <c r="Y347" s="72"/>
      <c r="Z347" s="72"/>
    </row>
    <row r="348" spans="11:26" ht="12.75">
      <c r="K348" s="70"/>
      <c r="M348" s="118"/>
      <c r="N348" s="72"/>
      <c r="O348" s="72"/>
      <c r="P348" s="72"/>
      <c r="Q348" s="72"/>
      <c r="R348" s="117"/>
      <c r="S348" s="72"/>
      <c r="T348" s="117"/>
      <c r="U348" s="72"/>
      <c r="V348" s="72"/>
      <c r="W348" s="72"/>
      <c r="X348" s="72"/>
      <c r="Y348" s="72"/>
      <c r="Z348" s="72"/>
    </row>
    <row r="349" spans="2:26" s="73" customFormat="1" ht="13.5" customHeight="1">
      <c r="B349" s="84" t="s">
        <v>178</v>
      </c>
      <c r="C349" s="84"/>
      <c r="D349" s="84"/>
      <c r="E349" s="119">
        <f>SUM(E328:E348)</f>
        <v>95.79</v>
      </c>
      <c r="F349" s="120"/>
      <c r="G349" s="85"/>
      <c r="H349" s="85"/>
      <c r="I349" s="85">
        <f>SUM(I328:I348)</f>
        <v>418262.91300000006</v>
      </c>
      <c r="J349" s="120">
        <f>SUM(J328:J348)</f>
        <v>312068.81500000006</v>
      </c>
      <c r="K349" s="121">
        <f>+(J349-I349)/I349</f>
        <v>-0.2538931726896857</v>
      </c>
      <c r="L349" s="85"/>
      <c r="M349" s="122"/>
      <c r="N349" s="72"/>
      <c r="O349" s="72"/>
      <c r="P349" s="72"/>
      <c r="Q349" s="72"/>
      <c r="R349" s="117"/>
      <c r="S349" s="117"/>
      <c r="T349" s="117"/>
      <c r="U349" s="117"/>
      <c r="V349" s="72"/>
      <c r="W349" s="72"/>
      <c r="X349" s="72"/>
      <c r="Y349" s="72"/>
      <c r="Z349" s="72"/>
    </row>
    <row r="350" spans="5:21" s="72" customFormat="1" ht="12.75">
      <c r="E350" s="123"/>
      <c r="F350" s="124"/>
      <c r="G350" s="117"/>
      <c r="H350" s="117"/>
      <c r="I350" s="117"/>
      <c r="J350" s="124"/>
      <c r="K350" s="117"/>
      <c r="L350" s="117"/>
      <c r="M350" s="118"/>
      <c r="R350" s="117"/>
      <c r="S350" s="117"/>
      <c r="T350" s="117"/>
      <c r="U350" s="117"/>
    </row>
    <row r="351" spans="2:21" s="72" customFormat="1" ht="21" customHeight="1">
      <c r="B351" s="184" t="s">
        <v>423</v>
      </c>
      <c r="C351" s="184"/>
      <c r="D351" s="184"/>
      <c r="E351" s="184"/>
      <c r="F351" s="184"/>
      <c r="G351" s="184"/>
      <c r="H351" s="184"/>
      <c r="I351" s="184"/>
      <c r="J351" s="184"/>
      <c r="K351" s="184"/>
      <c r="L351" s="184"/>
      <c r="M351" s="184"/>
      <c r="R351" s="117"/>
      <c r="S351" s="117"/>
      <c r="T351" s="117"/>
      <c r="U351" s="117"/>
    </row>
    <row r="352" spans="13:26" ht="12.75">
      <c r="M352" s="118"/>
      <c r="N352" s="72"/>
      <c r="O352" s="72"/>
      <c r="P352" s="72"/>
      <c r="Q352" s="72"/>
      <c r="R352" s="117"/>
      <c r="S352" s="117"/>
      <c r="T352" s="117"/>
      <c r="U352" s="117"/>
      <c r="V352" s="72"/>
      <c r="W352" s="72"/>
      <c r="X352" s="72"/>
      <c r="Y352" s="72"/>
      <c r="Z352" s="72"/>
    </row>
    <row r="353" spans="2:26" s="98" customFormat="1" ht="15.75" customHeight="1">
      <c r="B353" s="182" t="s">
        <v>60</v>
      </c>
      <c r="C353" s="182"/>
      <c r="D353" s="182"/>
      <c r="E353" s="182"/>
      <c r="F353" s="182"/>
      <c r="G353" s="182"/>
      <c r="H353" s="182"/>
      <c r="I353" s="182"/>
      <c r="J353" s="182"/>
      <c r="K353" s="182"/>
      <c r="L353" s="182"/>
      <c r="M353" s="182"/>
      <c r="N353" s="72"/>
      <c r="O353" s="72"/>
      <c r="P353" s="72"/>
      <c r="Q353" s="72"/>
      <c r="R353" s="117"/>
      <c r="S353" s="117"/>
      <c r="T353" s="117"/>
      <c r="U353" s="117"/>
      <c r="V353" s="72"/>
      <c r="W353" s="72"/>
      <c r="X353" s="72"/>
      <c r="Y353" s="72"/>
      <c r="Z353" s="72"/>
    </row>
    <row r="354" spans="2:26" s="98" customFormat="1" ht="15.75" customHeight="1">
      <c r="B354" s="179" t="s">
        <v>54</v>
      </c>
      <c r="C354" s="179"/>
      <c r="D354" s="179"/>
      <c r="E354" s="179"/>
      <c r="F354" s="179"/>
      <c r="G354" s="179"/>
      <c r="H354" s="179"/>
      <c r="I354" s="179"/>
      <c r="J354" s="179"/>
      <c r="K354" s="179"/>
      <c r="L354" s="179"/>
      <c r="M354" s="179"/>
      <c r="N354" s="72"/>
      <c r="O354" s="72"/>
      <c r="P354" s="72"/>
      <c r="Q354" s="72"/>
      <c r="R354" s="117"/>
      <c r="S354" s="117"/>
      <c r="T354" s="117"/>
      <c r="U354" s="117"/>
      <c r="V354" s="72"/>
      <c r="W354" s="72"/>
      <c r="X354" s="72"/>
      <c r="Y354" s="72"/>
      <c r="Z354" s="72"/>
    </row>
    <row r="355" spans="2:26" s="99" customFormat="1" ht="15.75" customHeight="1">
      <c r="B355" s="179" t="s">
        <v>46</v>
      </c>
      <c r="C355" s="179"/>
      <c r="D355" s="179"/>
      <c r="E355" s="179"/>
      <c r="F355" s="179"/>
      <c r="G355" s="179"/>
      <c r="H355" s="179"/>
      <c r="I355" s="179"/>
      <c r="J355" s="179"/>
      <c r="K355" s="179"/>
      <c r="L355" s="179"/>
      <c r="M355" s="179"/>
      <c r="N355" s="72"/>
      <c r="O355" s="72"/>
      <c r="P355" s="72"/>
      <c r="Q355" s="72"/>
      <c r="R355" s="117"/>
      <c r="S355" s="117"/>
      <c r="T355" s="117"/>
      <c r="U355" s="117"/>
      <c r="V355" s="72"/>
      <c r="W355" s="72"/>
      <c r="X355" s="72"/>
      <c r="Y355" s="72"/>
      <c r="Z355" s="72"/>
    </row>
    <row r="356" spans="2:26" s="99" customFormat="1" ht="15.75" customHeight="1">
      <c r="B356" s="100"/>
      <c r="C356" s="100"/>
      <c r="D356" s="100"/>
      <c r="E356" s="101"/>
      <c r="F356" s="100"/>
      <c r="G356" s="100"/>
      <c r="H356" s="100"/>
      <c r="I356" s="100"/>
      <c r="J356" s="100"/>
      <c r="K356" s="100"/>
      <c r="L356" s="100"/>
      <c r="M356" s="100"/>
      <c r="N356" s="72"/>
      <c r="O356" s="72"/>
      <c r="P356" s="72"/>
      <c r="Q356" s="72"/>
      <c r="R356" s="117"/>
      <c r="S356" s="117"/>
      <c r="T356" s="117"/>
      <c r="U356" s="117"/>
      <c r="V356" s="72"/>
      <c r="W356" s="72"/>
      <c r="X356" s="72"/>
      <c r="Y356" s="72"/>
      <c r="Z356" s="72"/>
    </row>
    <row r="357" spans="2:21" s="72" customFormat="1" ht="30.75" customHeight="1">
      <c r="B357" s="102" t="s">
        <v>385</v>
      </c>
      <c r="C357" s="102" t="s">
        <v>273</v>
      </c>
      <c r="D357" s="102" t="s">
        <v>61</v>
      </c>
      <c r="E357" s="104" t="s">
        <v>176</v>
      </c>
      <c r="F357" s="180" t="s">
        <v>259</v>
      </c>
      <c r="G357" s="180"/>
      <c r="H357" s="180"/>
      <c r="I357" s="180" t="s">
        <v>260</v>
      </c>
      <c r="J357" s="180"/>
      <c r="K357" s="180"/>
      <c r="L357" s="180"/>
      <c r="M357" s="180"/>
      <c r="R357" s="117"/>
      <c r="S357" s="117"/>
      <c r="T357" s="117"/>
      <c r="U357" s="117"/>
    </row>
    <row r="358" spans="2:21" s="72" customFormat="1" ht="15.75" customHeight="1">
      <c r="B358" s="105"/>
      <c r="C358" s="105"/>
      <c r="D358" s="105"/>
      <c r="E358" s="106">
        <f>+E326</f>
        <v>2008</v>
      </c>
      <c r="F358" s="181" t="str">
        <f>+F294</f>
        <v>Enero-diciembre</v>
      </c>
      <c r="G358" s="181"/>
      <c r="H358" s="105" t="s">
        <v>177</v>
      </c>
      <c r="I358" s="181" t="str">
        <f>+F358</f>
        <v>Enero-diciembre</v>
      </c>
      <c r="J358" s="181"/>
      <c r="K358" s="105" t="s">
        <v>177</v>
      </c>
      <c r="L358" s="107"/>
      <c r="M358" s="108" t="s">
        <v>261</v>
      </c>
      <c r="T358" s="117"/>
      <c r="U358" s="117"/>
    </row>
    <row r="359" spans="2:21"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ene-dic</v>
      </c>
      <c r="R359" s="117"/>
      <c r="T359" s="117"/>
      <c r="U359" s="117"/>
    </row>
    <row r="360" spans="2:21" s="72" customFormat="1" ht="15.75">
      <c r="B360" t="s">
        <v>110</v>
      </c>
      <c r="C360">
        <v>44012200</v>
      </c>
      <c r="D360" t="s">
        <v>63</v>
      </c>
      <c r="E360" s="155" t="s">
        <v>430</v>
      </c>
      <c r="F360" s="69">
        <v>0</v>
      </c>
      <c r="G360" s="69">
        <v>183503.1</v>
      </c>
      <c r="H360" s="156" t="s">
        <v>430</v>
      </c>
      <c r="I360" s="68">
        <v>0</v>
      </c>
      <c r="J360" s="69">
        <v>12589.5</v>
      </c>
      <c r="K360" s="157" t="s">
        <v>430</v>
      </c>
      <c r="L360" s="105"/>
      <c r="M360" s="86">
        <v>0.037362126216011884</v>
      </c>
      <c r="N360" s="117"/>
      <c r="R360" s="117"/>
      <c r="S360" s="117"/>
      <c r="T360" s="117"/>
      <c r="U360" s="117"/>
    </row>
    <row r="361" spans="1:26" s="71" customFormat="1" ht="12.75">
      <c r="A361" s="71">
        <v>1</v>
      </c>
      <c r="B361" s="68" t="s">
        <v>288</v>
      </c>
      <c r="C361" s="93">
        <v>44101200</v>
      </c>
      <c r="D361" s="68" t="s">
        <v>63</v>
      </c>
      <c r="E361" s="91">
        <v>55.17</v>
      </c>
      <c r="F361" s="69">
        <v>6743.602</v>
      </c>
      <c r="G361" s="69">
        <v>10409.344</v>
      </c>
      <c r="H361" s="70">
        <f>+(G361-F361)/F361</f>
        <v>0.5435881299044634</v>
      </c>
      <c r="I361" s="69">
        <v>2637.168</v>
      </c>
      <c r="J361" s="69">
        <v>4065.33</v>
      </c>
      <c r="K361" s="70">
        <f>+(J361-I361)/I361</f>
        <v>0.541551391492692</v>
      </c>
      <c r="L361" s="68">
        <v>1</v>
      </c>
      <c r="M361" s="86">
        <v>0.981272610885666</v>
      </c>
      <c r="N361" s="72"/>
      <c r="O361" s="72"/>
      <c r="P361" s="72"/>
      <c r="Q361" s="72"/>
      <c r="R361" s="117"/>
      <c r="S361" s="72"/>
      <c r="T361" s="117"/>
      <c r="U361" s="72"/>
      <c r="V361" s="72"/>
      <c r="W361" s="72"/>
      <c r="X361" s="72"/>
      <c r="Y361" s="72"/>
      <c r="Z361" s="72"/>
    </row>
    <row r="362" spans="1:26" s="71" customFormat="1" ht="12.75">
      <c r="A362" s="71">
        <v>2</v>
      </c>
      <c r="B362" s="68" t="s">
        <v>289</v>
      </c>
      <c r="C362" s="93">
        <v>44079910</v>
      </c>
      <c r="D362" s="68" t="s">
        <v>92</v>
      </c>
      <c r="E362" s="91">
        <v>16.91</v>
      </c>
      <c r="F362" s="69">
        <v>1.154</v>
      </c>
      <c r="G362" s="69">
        <v>0.412</v>
      </c>
      <c r="H362" s="70">
        <f>+(G362-F362)/F362</f>
        <v>-0.6429809358752167</v>
      </c>
      <c r="I362" s="69">
        <v>808.232</v>
      </c>
      <c r="J362" s="69">
        <v>334.889</v>
      </c>
      <c r="K362" s="70">
        <f>+(J362-I362)/I362</f>
        <v>-0.5856523869384038</v>
      </c>
      <c r="L362" s="68">
        <v>2</v>
      </c>
      <c r="M362" s="86">
        <v>0.5625200516682148</v>
      </c>
      <c r="N362" s="72"/>
      <c r="O362" s="72"/>
      <c r="P362" s="72"/>
      <c r="Q362" s="72"/>
      <c r="R362" s="117"/>
      <c r="S362" s="117"/>
      <c r="T362" s="117"/>
      <c r="U362" s="117"/>
      <c r="V362" s="72"/>
      <c r="W362" s="72"/>
      <c r="X362" s="72"/>
      <c r="Y362" s="72"/>
      <c r="Z362" s="72"/>
    </row>
    <row r="363" spans="1:26" s="71" customFormat="1" ht="12.75">
      <c r="A363" s="71">
        <v>3</v>
      </c>
      <c r="B363" s="68" t="s">
        <v>290</v>
      </c>
      <c r="C363" s="93">
        <v>44071090</v>
      </c>
      <c r="D363" s="68" t="s">
        <v>92</v>
      </c>
      <c r="E363" s="91">
        <v>9.97</v>
      </c>
      <c r="F363" s="69">
        <v>2.084</v>
      </c>
      <c r="G363" s="69">
        <v>0.913</v>
      </c>
      <c r="H363" s="70">
        <f>+(G363-F363)/F363</f>
        <v>-0.5619001919385797</v>
      </c>
      <c r="I363" s="69">
        <v>476.425</v>
      </c>
      <c r="J363" s="69">
        <v>208.526</v>
      </c>
      <c r="K363" s="70">
        <f>+(J363-I363)/I363</f>
        <v>-0.5623109618512883</v>
      </c>
      <c r="L363" s="68">
        <v>3</v>
      </c>
      <c r="M363" s="86">
        <v>0.19862834935179985</v>
      </c>
      <c r="N363" s="72"/>
      <c r="O363" s="72"/>
      <c r="P363" s="72"/>
      <c r="Q363" s="72"/>
      <c r="R363" s="117"/>
      <c r="S363" s="117"/>
      <c r="T363" s="117"/>
      <c r="U363" s="117"/>
      <c r="V363" s="72"/>
      <c r="W363" s="72"/>
      <c r="X363" s="72"/>
      <c r="Y363" s="72"/>
      <c r="Z363" s="72"/>
    </row>
    <row r="364" spans="1:26" s="71" customFormat="1" ht="12.75">
      <c r="A364" s="71">
        <v>4</v>
      </c>
      <c r="B364" s="68" t="s">
        <v>150</v>
      </c>
      <c r="C364" s="93">
        <v>41015000</v>
      </c>
      <c r="D364" s="68" t="s">
        <v>63</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117"/>
      <c r="S364" s="117"/>
      <c r="T364" s="117"/>
      <c r="U364" s="117"/>
      <c r="V364" s="72"/>
      <c r="W364" s="72"/>
      <c r="X364" s="72"/>
      <c r="Y364" s="72"/>
      <c r="Z364" s="72"/>
    </row>
    <row r="365" spans="1:26" s="71" customFormat="1" ht="12.75">
      <c r="A365" s="71">
        <v>5</v>
      </c>
      <c r="B365" s="68" t="s">
        <v>151</v>
      </c>
      <c r="C365" s="92" t="s">
        <v>332</v>
      </c>
      <c r="D365" s="68" t="s">
        <v>61</v>
      </c>
      <c r="E365" s="91">
        <v>3.2</v>
      </c>
      <c r="F365" s="69">
        <v>58.131</v>
      </c>
      <c r="G365" s="69">
        <v>38.771</v>
      </c>
      <c r="H365" s="70">
        <f t="shared" si="30"/>
        <v>-0.3330408904027111</v>
      </c>
      <c r="I365" s="69">
        <v>152.928</v>
      </c>
      <c r="J365" s="69">
        <v>173.105</v>
      </c>
      <c r="K365" s="70">
        <f>+(J365-I365)/I365</f>
        <v>0.13193790541954378</v>
      </c>
      <c r="L365" s="68">
        <v>5</v>
      </c>
      <c r="M365" s="86">
        <v>0.005778785339748545</v>
      </c>
      <c r="N365" s="72"/>
      <c r="O365" s="72"/>
      <c r="P365" s="72"/>
      <c r="Q365" s="72"/>
      <c r="R365" s="117"/>
      <c r="S365" s="117"/>
      <c r="T365" s="117"/>
      <c r="U365" s="117"/>
      <c r="V365" s="72"/>
      <c r="W365" s="72"/>
      <c r="X365" s="72"/>
      <c r="Y365" s="95"/>
      <c r="Z365" s="72"/>
    </row>
    <row r="366" spans="1:26" s="71" customFormat="1" ht="12.75">
      <c r="A366" s="71">
        <v>6</v>
      </c>
      <c r="B366" s="68" t="s">
        <v>64</v>
      </c>
      <c r="C366" s="92" t="s">
        <v>327</v>
      </c>
      <c r="D366" s="68" t="s">
        <v>63</v>
      </c>
      <c r="E366" s="91">
        <v>1.88</v>
      </c>
      <c r="F366" s="69">
        <v>12.686</v>
      </c>
      <c r="G366" s="69">
        <v>35.509</v>
      </c>
      <c r="H366" s="70">
        <f t="shared" si="30"/>
        <v>1.7990698407693522</v>
      </c>
      <c r="I366" s="69">
        <v>92.465</v>
      </c>
      <c r="J366" s="69">
        <v>216.952</v>
      </c>
      <c r="K366" s="70">
        <f aca="true" t="shared" si="31" ref="K366:K379">+(J366-I366)/I366</f>
        <v>1.346314821824474</v>
      </c>
      <c r="L366" s="68">
        <v>6</v>
      </c>
      <c r="M366" s="86">
        <v>0.0012865719531904192</v>
      </c>
      <c r="N366" s="72"/>
      <c r="O366" s="72"/>
      <c r="P366" s="72"/>
      <c r="Q366" s="72"/>
      <c r="R366" s="117"/>
      <c r="S366" s="117"/>
      <c r="T366" s="117"/>
      <c r="U366" s="117"/>
      <c r="V366" s="117"/>
      <c r="W366" s="117"/>
      <c r="X366" s="117"/>
      <c r="Y366" s="117"/>
      <c r="Z366" s="72"/>
    </row>
    <row r="367" spans="1:26" s="71" customFormat="1" ht="12.75">
      <c r="A367" s="71">
        <v>7</v>
      </c>
      <c r="B367" s="68" t="s">
        <v>274</v>
      </c>
      <c r="C367" s="92" t="s">
        <v>354</v>
      </c>
      <c r="D367" s="68" t="s">
        <v>63</v>
      </c>
      <c r="E367" s="91">
        <v>1.5</v>
      </c>
      <c r="F367" s="69">
        <v>36.201</v>
      </c>
      <c r="G367" s="69">
        <v>0</v>
      </c>
      <c r="H367" s="70">
        <f t="shared" si="30"/>
        <v>-1</v>
      </c>
      <c r="I367" s="69">
        <v>71.646</v>
      </c>
      <c r="J367" s="69">
        <v>0</v>
      </c>
      <c r="K367" s="70">
        <f t="shared" si="31"/>
        <v>-1</v>
      </c>
      <c r="L367" s="68">
        <v>7</v>
      </c>
      <c r="M367" s="86">
        <v>0</v>
      </c>
      <c r="N367" s="72"/>
      <c r="O367" s="72"/>
      <c r="P367" s="72"/>
      <c r="Q367" s="72"/>
      <c r="R367" s="117"/>
      <c r="S367" s="117"/>
      <c r="T367" s="117"/>
      <c r="U367" s="117"/>
      <c r="V367" s="72"/>
      <c r="W367" s="72"/>
      <c r="X367" s="72"/>
      <c r="Y367" s="72"/>
      <c r="Z367" s="72"/>
    </row>
    <row r="368" spans="1:26" s="71" customFormat="1" ht="12.75">
      <c r="A368" s="71">
        <v>8</v>
      </c>
      <c r="B368" s="68" t="s">
        <v>147</v>
      </c>
      <c r="C368" s="92" t="s">
        <v>352</v>
      </c>
      <c r="D368" s="68" t="s">
        <v>63</v>
      </c>
      <c r="E368" s="91">
        <v>1.29</v>
      </c>
      <c r="F368" s="69">
        <v>6.009</v>
      </c>
      <c r="G368" s="69">
        <v>0</v>
      </c>
      <c r="H368" s="70">
        <f t="shared" si="30"/>
        <v>-1</v>
      </c>
      <c r="I368" s="69">
        <v>61.7</v>
      </c>
      <c r="J368" s="69">
        <v>0</v>
      </c>
      <c r="K368" s="70">
        <f t="shared" si="31"/>
        <v>-1</v>
      </c>
      <c r="L368" s="68">
        <v>8</v>
      </c>
      <c r="M368" s="86">
        <v>0</v>
      </c>
      <c r="N368" s="72"/>
      <c r="O368" s="72"/>
      <c r="P368" s="72"/>
      <c r="Q368" s="72"/>
      <c r="R368" s="117"/>
      <c r="S368" s="72"/>
      <c r="T368" s="117"/>
      <c r="U368" s="72"/>
      <c r="V368" s="72"/>
      <c r="W368" s="72"/>
      <c r="X368" s="72"/>
      <c r="Y368" s="72"/>
      <c r="Z368" s="72"/>
    </row>
    <row r="369" spans="1:26" s="71" customFormat="1" ht="12.75">
      <c r="A369" s="71">
        <v>9</v>
      </c>
      <c r="B369" s="68" t="s">
        <v>291</v>
      </c>
      <c r="C369" s="93">
        <v>44039919</v>
      </c>
      <c r="D369" s="68" t="s">
        <v>92</v>
      </c>
      <c r="E369" s="91">
        <v>1.01</v>
      </c>
      <c r="F369" s="69">
        <v>0.095</v>
      </c>
      <c r="G369" s="69">
        <v>0.112</v>
      </c>
      <c r="H369" s="70">
        <f t="shared" si="30"/>
        <v>0.17894736842105263</v>
      </c>
      <c r="I369" s="69">
        <v>48.097</v>
      </c>
      <c r="J369" s="69">
        <v>34.909</v>
      </c>
      <c r="K369" s="70">
        <f t="shared" si="31"/>
        <v>-0.2741958957939165</v>
      </c>
      <c r="L369" s="68">
        <v>9</v>
      </c>
      <c r="M369" s="86">
        <v>0.11859328235250154</v>
      </c>
      <c r="N369" s="72"/>
      <c r="O369" s="72"/>
      <c r="P369" s="72"/>
      <c r="Q369" s="72"/>
      <c r="R369" s="117"/>
      <c r="S369" s="72"/>
      <c r="T369" s="117"/>
      <c r="U369" s="72"/>
      <c r="V369" s="72"/>
      <c r="W369" s="72"/>
      <c r="X369" s="72"/>
      <c r="Y369" s="72"/>
      <c r="Z369" s="72"/>
    </row>
    <row r="370" spans="1:26" s="72" customFormat="1" ht="12.75">
      <c r="A370" s="71">
        <v>10</v>
      </c>
      <c r="B370" s="68" t="s">
        <v>292</v>
      </c>
      <c r="C370" s="92" t="s">
        <v>355</v>
      </c>
      <c r="D370" s="68" t="s">
        <v>63</v>
      </c>
      <c r="E370" s="91">
        <v>0.78</v>
      </c>
      <c r="F370" s="69">
        <v>3.115</v>
      </c>
      <c r="G370" s="69">
        <v>1.606</v>
      </c>
      <c r="H370" s="70">
        <f t="shared" si="30"/>
        <v>-0.48443017656500803</v>
      </c>
      <c r="I370" s="69">
        <v>37.074</v>
      </c>
      <c r="J370" s="69">
        <v>17.238</v>
      </c>
      <c r="K370" s="70">
        <f t="shared" si="31"/>
        <v>-0.53503803204402</v>
      </c>
      <c r="L370" s="68">
        <v>10</v>
      </c>
      <c r="M370" s="86">
        <v>0.0592299895201608</v>
      </c>
      <c r="R370" s="117"/>
      <c r="T370" s="117"/>
      <c r="W370" s="117"/>
      <c r="Z370" s="117"/>
    </row>
    <row r="371" spans="1:21" s="72" customFormat="1" ht="12.75">
      <c r="A371" s="71">
        <v>11</v>
      </c>
      <c r="B371" s="68" t="s">
        <v>293</v>
      </c>
      <c r="C371" s="93">
        <v>44101900</v>
      </c>
      <c r="D371" s="68" t="s">
        <v>63</v>
      </c>
      <c r="E371" s="91">
        <v>0.73</v>
      </c>
      <c r="F371" s="127">
        <v>57.695</v>
      </c>
      <c r="G371" s="69">
        <v>49.89</v>
      </c>
      <c r="H371" s="70">
        <f t="shared" si="30"/>
        <v>-0.13528035358349944</v>
      </c>
      <c r="I371" s="69">
        <v>35.013</v>
      </c>
      <c r="J371" s="69">
        <v>37.255</v>
      </c>
      <c r="K371" s="70">
        <f t="shared" si="31"/>
        <v>0.0640333590380717</v>
      </c>
      <c r="L371" s="68">
        <v>11</v>
      </c>
      <c r="M371" s="86">
        <v>0.007085238721480988</v>
      </c>
      <c r="R371" s="117"/>
      <c r="S371" s="117"/>
      <c r="T371" s="117"/>
      <c r="U371" s="117"/>
    </row>
    <row r="372" spans="1:21" s="72" customFormat="1" ht="12.75">
      <c r="A372" s="71">
        <v>12</v>
      </c>
      <c r="B372" s="68" t="s">
        <v>164</v>
      </c>
      <c r="C372" s="92" t="s">
        <v>357</v>
      </c>
      <c r="D372" s="68" t="s">
        <v>63</v>
      </c>
      <c r="E372" s="91">
        <v>0.71</v>
      </c>
      <c r="F372" s="69">
        <v>20.616</v>
      </c>
      <c r="G372" s="69">
        <v>0</v>
      </c>
      <c r="H372" s="70">
        <f t="shared" si="30"/>
        <v>-1</v>
      </c>
      <c r="I372" s="69">
        <v>33.698</v>
      </c>
      <c r="J372" s="69">
        <v>0</v>
      </c>
      <c r="K372" s="70">
        <f t="shared" si="31"/>
        <v>-1</v>
      </c>
      <c r="L372" s="68">
        <v>12</v>
      </c>
      <c r="M372" s="86">
        <v>0</v>
      </c>
      <c r="R372" s="117"/>
      <c r="S372" s="117"/>
      <c r="T372" s="117"/>
      <c r="U372" s="117"/>
    </row>
    <row r="373" spans="1:21" s="72" customFormat="1" ht="12.75">
      <c r="A373" s="71">
        <v>13</v>
      </c>
      <c r="B373" s="68" t="s">
        <v>142</v>
      </c>
      <c r="C373" s="92" t="s">
        <v>353</v>
      </c>
      <c r="D373" s="68" t="s">
        <v>63</v>
      </c>
      <c r="E373" s="91">
        <v>0.44</v>
      </c>
      <c r="F373" s="69">
        <v>4.334</v>
      </c>
      <c r="G373" s="69">
        <v>0</v>
      </c>
      <c r="H373" s="70">
        <f t="shared" si="30"/>
        <v>-1</v>
      </c>
      <c r="I373" s="69">
        <v>21.262</v>
      </c>
      <c r="J373" s="69">
        <v>0</v>
      </c>
      <c r="K373" s="70">
        <f t="shared" si="31"/>
        <v>-1</v>
      </c>
      <c r="L373" s="68">
        <v>13</v>
      </c>
      <c r="M373" s="86">
        <v>0</v>
      </c>
      <c r="T373" s="117"/>
      <c r="U373" s="117"/>
    </row>
    <row r="374" spans="1:21" s="72" customFormat="1" ht="12.75">
      <c r="A374" s="71">
        <v>14</v>
      </c>
      <c r="B374" s="68" t="s">
        <v>294</v>
      </c>
      <c r="C374" s="93">
        <v>44079990</v>
      </c>
      <c r="D374" s="68" t="s">
        <v>92</v>
      </c>
      <c r="E374" s="91">
        <v>0.28</v>
      </c>
      <c r="F374" s="69">
        <v>0.042</v>
      </c>
      <c r="G374" s="69">
        <v>0.041</v>
      </c>
      <c r="H374" s="70">
        <f t="shared" si="30"/>
        <v>-0.02380952380952383</v>
      </c>
      <c r="I374" s="69">
        <v>13.493</v>
      </c>
      <c r="J374" s="69">
        <v>15.315</v>
      </c>
      <c r="K374" s="70">
        <f t="shared" si="31"/>
        <v>0.13503298006373668</v>
      </c>
      <c r="L374" s="68">
        <v>14</v>
      </c>
      <c r="M374" s="86">
        <v>0.041675737455099594</v>
      </c>
      <c r="R374" s="117"/>
      <c r="S374" s="117"/>
      <c r="T374" s="117"/>
      <c r="U374" s="117"/>
    </row>
    <row r="375" spans="1:21" s="72" customFormat="1" ht="12.75">
      <c r="A375" s="71">
        <v>15</v>
      </c>
      <c r="B375" s="68" t="s">
        <v>295</v>
      </c>
      <c r="C375" s="93">
        <v>44129990</v>
      </c>
      <c r="D375" s="68" t="s">
        <v>63</v>
      </c>
      <c r="E375" s="91">
        <v>0.19</v>
      </c>
      <c r="F375" s="69">
        <v>13.91</v>
      </c>
      <c r="G375" s="69">
        <v>56.28</v>
      </c>
      <c r="H375" s="70">
        <f t="shared" si="30"/>
        <v>3.0460100647016537</v>
      </c>
      <c r="I375" s="69">
        <v>9.04</v>
      </c>
      <c r="J375" s="69">
        <v>41.174</v>
      </c>
      <c r="K375" s="70">
        <f t="shared" si="31"/>
        <v>3.5546460176991155</v>
      </c>
      <c r="L375" s="68">
        <v>15</v>
      </c>
      <c r="M375" s="86">
        <v>0.29929272884546887</v>
      </c>
      <c r="R375" s="117"/>
      <c r="S375" s="117"/>
      <c r="T375" s="117"/>
      <c r="U375" s="117"/>
    </row>
    <row r="376" spans="1:21" s="72" customFormat="1" ht="12.75">
      <c r="A376" s="71">
        <v>16</v>
      </c>
      <c r="B376" s="68" t="s">
        <v>127</v>
      </c>
      <c r="C376" s="93">
        <v>44071012</v>
      </c>
      <c r="D376" s="68" t="s">
        <v>92</v>
      </c>
      <c r="E376" s="91">
        <v>0.1</v>
      </c>
      <c r="F376" s="69">
        <v>0.035</v>
      </c>
      <c r="G376" s="69">
        <v>0</v>
      </c>
      <c r="H376" s="70"/>
      <c r="I376" s="69">
        <v>4.939</v>
      </c>
      <c r="J376" s="69">
        <v>0</v>
      </c>
      <c r="K376" s="70"/>
      <c r="L376" s="68">
        <v>16</v>
      </c>
      <c r="M376" s="86">
        <v>0</v>
      </c>
      <c r="R376" s="117"/>
      <c r="S376" s="117"/>
      <c r="T376" s="117"/>
      <c r="U376" s="117"/>
    </row>
    <row r="377" spans="1:20" s="72" customFormat="1" ht="12.75">
      <c r="A377" s="71">
        <v>17</v>
      </c>
      <c r="B377" s="68" t="s">
        <v>393</v>
      </c>
      <c r="C377" s="92">
        <v>15060000</v>
      </c>
      <c r="D377" s="68" t="s">
        <v>63</v>
      </c>
      <c r="E377" s="91">
        <v>0.1</v>
      </c>
      <c r="F377" s="69">
        <v>0.068</v>
      </c>
      <c r="G377" s="69">
        <v>0</v>
      </c>
      <c r="H377" s="70"/>
      <c r="I377" s="69">
        <v>4.66</v>
      </c>
      <c r="J377" s="69">
        <v>0</v>
      </c>
      <c r="K377" s="70"/>
      <c r="L377" s="68">
        <v>17</v>
      </c>
      <c r="M377" s="86">
        <v>0</v>
      </c>
      <c r="R377" s="117"/>
      <c r="T377" s="117"/>
    </row>
    <row r="378" spans="1:21" s="72" customFormat="1" ht="12.75">
      <c r="A378" s="71">
        <v>18</v>
      </c>
      <c r="B378" s="68" t="s">
        <v>296</v>
      </c>
      <c r="C378" s="92" t="s">
        <v>356</v>
      </c>
      <c r="D378" s="68" t="s">
        <v>63</v>
      </c>
      <c r="E378" s="91">
        <v>0.07</v>
      </c>
      <c r="F378" s="69">
        <v>0.924</v>
      </c>
      <c r="G378" s="69">
        <v>0</v>
      </c>
      <c r="H378" s="70">
        <f t="shared" si="30"/>
        <v>-1</v>
      </c>
      <c r="I378" s="69">
        <v>3.113</v>
      </c>
      <c r="J378" s="69">
        <v>0</v>
      </c>
      <c r="K378" s="70">
        <f t="shared" si="31"/>
        <v>-1</v>
      </c>
      <c r="L378" s="68">
        <v>18</v>
      </c>
      <c r="M378" s="86">
        <v>0</v>
      </c>
      <c r="R378" s="117"/>
      <c r="S378" s="117"/>
      <c r="T378" s="117"/>
      <c r="U378" s="117"/>
    </row>
    <row r="379" spans="1:26" s="73" customFormat="1" ht="12.75">
      <c r="A379" s="71">
        <v>19</v>
      </c>
      <c r="B379" s="68" t="s">
        <v>297</v>
      </c>
      <c r="C379" s="93">
        <v>44092000</v>
      </c>
      <c r="D379" s="68" t="s">
        <v>63</v>
      </c>
      <c r="E379" s="91">
        <v>0.06</v>
      </c>
      <c r="F379" s="69">
        <v>11.3</v>
      </c>
      <c r="G379" s="69">
        <v>0</v>
      </c>
      <c r="H379" s="70">
        <f t="shared" si="30"/>
        <v>-1</v>
      </c>
      <c r="I379" s="69">
        <v>2.976</v>
      </c>
      <c r="J379" s="69">
        <v>0</v>
      </c>
      <c r="K379" s="70">
        <f t="shared" si="31"/>
        <v>-1</v>
      </c>
      <c r="L379" s="68">
        <v>19</v>
      </c>
      <c r="M379" s="86">
        <v>0</v>
      </c>
      <c r="N379" s="72"/>
      <c r="O379" s="72"/>
      <c r="P379" s="72"/>
      <c r="Q379" s="72"/>
      <c r="R379" s="117"/>
      <c r="S379" s="72"/>
      <c r="T379" s="117"/>
      <c r="U379" s="72"/>
      <c r="V379" s="72"/>
      <c r="W379" s="72"/>
      <c r="X379" s="72"/>
      <c r="Y379" s="72"/>
      <c r="Z379" s="72"/>
    </row>
    <row r="380" spans="1:26" ht="12.75">
      <c r="A380" s="71"/>
      <c r="B380" s="68" t="s">
        <v>298</v>
      </c>
      <c r="C380" s="68">
        <v>33012900</v>
      </c>
      <c r="D380" s="68" t="s">
        <v>63</v>
      </c>
      <c r="E380" s="91">
        <v>0.02</v>
      </c>
      <c r="F380" s="69">
        <v>0.017</v>
      </c>
      <c r="G380" s="69">
        <v>0</v>
      </c>
      <c r="H380" s="70"/>
      <c r="I380" s="69">
        <v>1.19</v>
      </c>
      <c r="J380" s="69">
        <v>0</v>
      </c>
      <c r="K380" s="70"/>
      <c r="M380" s="86">
        <v>0</v>
      </c>
      <c r="N380" s="72"/>
      <c r="O380" s="72"/>
      <c r="P380" s="72"/>
      <c r="Q380" s="72"/>
      <c r="R380" s="117"/>
      <c r="S380" s="117"/>
      <c r="T380" s="117"/>
      <c r="U380" s="117"/>
      <c r="V380" s="72"/>
      <c r="W380" s="72"/>
      <c r="X380" s="72"/>
      <c r="Y380" s="72"/>
      <c r="Z380" s="72"/>
    </row>
    <row r="381" spans="13:26" ht="12.75">
      <c r="M381" s="118"/>
      <c r="N381" s="72"/>
      <c r="O381" s="72"/>
      <c r="P381" s="72"/>
      <c r="Q381" s="72"/>
      <c r="R381" s="117"/>
      <c r="S381" s="117"/>
      <c r="T381" s="117"/>
      <c r="U381" s="117"/>
      <c r="V381" s="72"/>
      <c r="W381" s="72"/>
      <c r="X381" s="72"/>
      <c r="Y381" s="72"/>
      <c r="Z381" s="72"/>
    </row>
    <row r="382" spans="2:26" s="73" customFormat="1" ht="12.75">
      <c r="B382" s="84" t="s">
        <v>178</v>
      </c>
      <c r="C382" s="84"/>
      <c r="D382" s="84"/>
      <c r="E382" s="119">
        <f>SUM(E361:E381)</f>
        <v>99.98999999999998</v>
      </c>
      <c r="F382" s="120"/>
      <c r="G382" s="85"/>
      <c r="H382" s="85"/>
      <c r="I382" s="85">
        <f>SUM(I360:I381)</f>
        <v>4781.999999999999</v>
      </c>
      <c r="J382" s="85">
        <f>SUM(J360:J381)</f>
        <v>17734.193000000003</v>
      </c>
      <c r="K382" s="121">
        <f>+(J382-I382)/I382</f>
        <v>2.7085305311585124</v>
      </c>
      <c r="L382" s="85"/>
      <c r="M382" s="122"/>
      <c r="N382" s="72"/>
      <c r="O382" s="72"/>
      <c r="P382" s="72"/>
      <c r="Q382" s="72"/>
      <c r="R382" s="117"/>
      <c r="S382" s="72"/>
      <c r="T382" s="117"/>
      <c r="U382" s="72"/>
      <c r="V382" s="72"/>
      <c r="W382" s="72"/>
      <c r="X382" s="72"/>
      <c r="Y382" s="72"/>
      <c r="Z382" s="72"/>
    </row>
    <row r="383" spans="5:21" s="72" customFormat="1" ht="12.75">
      <c r="E383" s="123"/>
      <c r="F383" s="124"/>
      <c r="G383" s="117"/>
      <c r="H383" s="117"/>
      <c r="I383" s="117"/>
      <c r="J383" s="124"/>
      <c r="K383" s="117"/>
      <c r="L383" s="117"/>
      <c r="M383" s="118"/>
      <c r="R383" s="117"/>
      <c r="S383" s="117"/>
      <c r="T383" s="117"/>
      <c r="U383" s="117"/>
    </row>
    <row r="384" spans="2:20" s="72" customFormat="1" ht="21" customHeight="1">
      <c r="B384" s="184" t="s">
        <v>423</v>
      </c>
      <c r="C384" s="184"/>
      <c r="D384" s="184"/>
      <c r="E384" s="184"/>
      <c r="F384" s="184"/>
      <c r="G384" s="184"/>
      <c r="H384" s="184"/>
      <c r="I384" s="184"/>
      <c r="J384" s="184"/>
      <c r="K384" s="184"/>
      <c r="L384" s="184"/>
      <c r="M384" s="184"/>
      <c r="T384" s="117"/>
    </row>
    <row r="385" spans="13:26" ht="12.75">
      <c r="M385" s="118"/>
      <c r="N385" s="72"/>
      <c r="O385" s="72"/>
      <c r="P385" s="72"/>
      <c r="Q385" s="72"/>
      <c r="R385" s="117"/>
      <c r="S385" s="117"/>
      <c r="T385" s="117"/>
      <c r="U385" s="117"/>
      <c r="V385" s="72"/>
      <c r="W385" s="72"/>
      <c r="X385" s="72"/>
      <c r="Y385" s="72"/>
      <c r="Z385" s="72"/>
    </row>
    <row r="386" spans="2:26" s="98" customFormat="1" ht="15.75" customHeight="1">
      <c r="B386" s="182" t="s">
        <v>252</v>
      </c>
      <c r="C386" s="182"/>
      <c r="D386" s="182"/>
      <c r="E386" s="182"/>
      <c r="F386" s="182"/>
      <c r="G386" s="182"/>
      <c r="H386" s="182"/>
      <c r="I386" s="182"/>
      <c r="J386" s="182"/>
      <c r="K386" s="182"/>
      <c r="L386" s="182"/>
      <c r="M386" s="182"/>
      <c r="N386" s="72"/>
      <c r="O386" s="72"/>
      <c r="P386" s="72"/>
      <c r="Q386" s="72"/>
      <c r="R386" s="117"/>
      <c r="S386" s="117"/>
      <c r="T386" s="117"/>
      <c r="U386" s="117"/>
      <c r="V386" s="72"/>
      <c r="W386" s="72"/>
      <c r="X386" s="72"/>
      <c r="Y386" s="72"/>
      <c r="Z386" s="72"/>
    </row>
    <row r="387" spans="2:26" s="98" customFormat="1" ht="15.75" customHeight="1">
      <c r="B387" s="179" t="s">
        <v>54</v>
      </c>
      <c r="C387" s="179"/>
      <c r="D387" s="179"/>
      <c r="E387" s="179"/>
      <c r="F387" s="179"/>
      <c r="G387" s="179"/>
      <c r="H387" s="179"/>
      <c r="I387" s="179"/>
      <c r="J387" s="179"/>
      <c r="K387" s="179"/>
      <c r="L387" s="179"/>
      <c r="M387" s="179"/>
      <c r="N387" s="72"/>
      <c r="O387" s="72"/>
      <c r="P387" s="72"/>
      <c r="Q387" s="72"/>
      <c r="R387" s="117"/>
      <c r="S387" s="117"/>
      <c r="T387" s="117"/>
      <c r="U387" s="117"/>
      <c r="V387" s="72"/>
      <c r="W387" s="72"/>
      <c r="X387" s="72"/>
      <c r="Y387" s="72"/>
      <c r="Z387" s="72"/>
    </row>
    <row r="388" spans="2:26" s="99" customFormat="1" ht="15.75" customHeight="1">
      <c r="B388" s="179" t="s">
        <v>47</v>
      </c>
      <c r="C388" s="179"/>
      <c r="D388" s="179"/>
      <c r="E388" s="179"/>
      <c r="F388" s="179"/>
      <c r="G388" s="179"/>
      <c r="H388" s="179"/>
      <c r="I388" s="179"/>
      <c r="J388" s="179"/>
      <c r="K388" s="179"/>
      <c r="L388" s="179"/>
      <c r="M388" s="179"/>
      <c r="N388" s="72"/>
      <c r="O388" s="72"/>
      <c r="P388" s="72"/>
      <c r="Q388" s="72"/>
      <c r="R388" s="117"/>
      <c r="S388" s="72"/>
      <c r="T388" s="117"/>
      <c r="U388" s="72"/>
      <c r="V388" s="72"/>
      <c r="W388" s="72"/>
      <c r="X388" s="72"/>
      <c r="Y388" s="72"/>
      <c r="Z388" s="72"/>
    </row>
    <row r="389" spans="2:26" s="99" customFormat="1" ht="15.75" customHeight="1">
      <c r="B389" s="100"/>
      <c r="C389" s="100"/>
      <c r="D389" s="100"/>
      <c r="E389" s="101"/>
      <c r="F389" s="100"/>
      <c r="G389" s="100"/>
      <c r="H389" s="100"/>
      <c r="I389" s="100"/>
      <c r="J389" s="100"/>
      <c r="K389" s="100"/>
      <c r="L389" s="100"/>
      <c r="M389" s="100"/>
      <c r="N389" s="72"/>
      <c r="O389" s="72"/>
      <c r="P389" s="72"/>
      <c r="Q389" s="72"/>
      <c r="R389" s="117"/>
      <c r="S389" s="117"/>
      <c r="T389" s="117"/>
      <c r="U389" s="117"/>
      <c r="V389" s="72"/>
      <c r="W389" s="72"/>
      <c r="X389" s="72"/>
      <c r="Y389" s="72"/>
      <c r="Z389" s="72"/>
    </row>
    <row r="390" spans="2:21" s="72" customFormat="1" ht="30.75" customHeight="1">
      <c r="B390" s="102" t="s">
        <v>386</v>
      </c>
      <c r="C390" s="102" t="s">
        <v>273</v>
      </c>
      <c r="D390" s="102" t="s">
        <v>61</v>
      </c>
      <c r="E390" s="104" t="s">
        <v>176</v>
      </c>
      <c r="F390" s="180" t="s">
        <v>259</v>
      </c>
      <c r="G390" s="180"/>
      <c r="H390" s="180"/>
      <c r="I390" s="180" t="s">
        <v>260</v>
      </c>
      <c r="J390" s="180"/>
      <c r="K390" s="180"/>
      <c r="L390" s="180"/>
      <c r="M390" s="180"/>
      <c r="R390" s="117"/>
      <c r="S390" s="117"/>
      <c r="T390" s="117"/>
      <c r="U390" s="117"/>
    </row>
    <row r="391" spans="2:21" s="72" customFormat="1" ht="15.75" customHeight="1">
      <c r="B391" s="105"/>
      <c r="C391" s="105"/>
      <c r="D391" s="105"/>
      <c r="E391" s="106">
        <f>+E358</f>
        <v>2008</v>
      </c>
      <c r="F391" s="181" t="str">
        <f>+F326</f>
        <v>Enero-diciembre</v>
      </c>
      <c r="G391" s="181"/>
      <c r="H391" s="105" t="s">
        <v>177</v>
      </c>
      <c r="I391" s="181" t="str">
        <f>+F391</f>
        <v>Enero-diciembre</v>
      </c>
      <c r="J391" s="181"/>
      <c r="K391" s="105" t="s">
        <v>177</v>
      </c>
      <c r="L391" s="107"/>
      <c r="M391" s="108" t="s">
        <v>261</v>
      </c>
      <c r="R391" s="117"/>
      <c r="S391" s="117"/>
      <c r="T391" s="117"/>
      <c r="U391" s="117"/>
    </row>
    <row r="392" spans="2:21"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ene-dic</v>
      </c>
      <c r="R392" s="117"/>
      <c r="S392" s="117"/>
      <c r="T392" s="117"/>
      <c r="U392" s="117"/>
    </row>
    <row r="393" spans="1:26" s="71" customFormat="1" ht="12.75">
      <c r="A393" s="71">
        <v>1</v>
      </c>
      <c r="B393" s="68" t="s">
        <v>110</v>
      </c>
      <c r="C393" s="93">
        <v>44012200</v>
      </c>
      <c r="D393" s="68" t="s">
        <v>63</v>
      </c>
      <c r="E393" s="91">
        <v>16.69</v>
      </c>
      <c r="F393" s="69">
        <v>1032908.14</v>
      </c>
      <c r="G393" s="69">
        <v>1228269.28</v>
      </c>
      <c r="H393" s="70">
        <f aca="true" t="shared" si="33" ref="H393:H412">+(G393-F393)/F393</f>
        <v>0.18913699334386117</v>
      </c>
      <c r="I393" s="69">
        <v>62560.676</v>
      </c>
      <c r="J393" s="69">
        <v>80916.667</v>
      </c>
      <c r="K393" s="70">
        <f aca="true" t="shared" si="34" ref="K393:K412">+(J393-I393)/I393</f>
        <v>0.2934110078989556</v>
      </c>
      <c r="L393" s="68">
        <v>1</v>
      </c>
      <c r="M393" s="86">
        <v>0.2951993156463913</v>
      </c>
      <c r="N393" s="72"/>
      <c r="O393" s="72"/>
      <c r="P393" s="72"/>
      <c r="Q393" s="72"/>
      <c r="R393" s="117"/>
      <c r="S393" s="117"/>
      <c r="T393" s="117"/>
      <c r="U393" s="117"/>
      <c r="V393" s="72"/>
      <c r="W393" s="72"/>
      <c r="X393" s="72"/>
      <c r="Y393" s="72"/>
      <c r="Z393" s="72"/>
    </row>
    <row r="394" spans="1:26" s="71" customFormat="1" ht="12.75">
      <c r="A394" s="71">
        <v>2</v>
      </c>
      <c r="B394" s="68" t="s">
        <v>140</v>
      </c>
      <c r="C394" s="92" t="s">
        <v>358</v>
      </c>
      <c r="D394" s="68" t="s">
        <v>63</v>
      </c>
      <c r="E394" s="91">
        <v>12.79</v>
      </c>
      <c r="F394" s="69">
        <v>10597.201</v>
      </c>
      <c r="G394" s="69">
        <v>8286.609</v>
      </c>
      <c r="H394" s="70">
        <f t="shared" si="33"/>
        <v>-0.21803795171951526</v>
      </c>
      <c r="I394" s="69">
        <v>47946.674</v>
      </c>
      <c r="J394" s="69">
        <v>24394.824</v>
      </c>
      <c r="K394" s="70">
        <f t="shared" si="34"/>
        <v>-0.49120925468156557</v>
      </c>
      <c r="L394" s="68">
        <v>2</v>
      </c>
      <c r="M394" s="86">
        <v>0.8830659169390785</v>
      </c>
      <c r="N394" s="72"/>
      <c r="O394" s="72"/>
      <c r="P394" s="72"/>
      <c r="Q394" s="72"/>
      <c r="R394" s="117"/>
      <c r="S394" s="72"/>
      <c r="T394" s="117"/>
      <c r="U394" s="72"/>
      <c r="V394" s="72"/>
      <c r="W394" s="72"/>
      <c r="X394" s="72"/>
      <c r="Y394" s="72"/>
      <c r="Z394" s="72"/>
    </row>
    <row r="395" spans="1:26" s="71" customFormat="1" ht="12.75">
      <c r="A395" s="71">
        <v>3</v>
      </c>
      <c r="B395" s="68" t="s">
        <v>93</v>
      </c>
      <c r="C395" s="93">
        <v>20098000</v>
      </c>
      <c r="D395" s="68" t="s">
        <v>63</v>
      </c>
      <c r="E395" s="91">
        <v>12.01</v>
      </c>
      <c r="F395" s="69">
        <v>2801.294</v>
      </c>
      <c r="G395" s="69">
        <v>3038.526</v>
      </c>
      <c r="H395" s="70">
        <f t="shared" si="33"/>
        <v>0.0846865769890629</v>
      </c>
      <c r="I395" s="69">
        <v>45016.559</v>
      </c>
      <c r="J395" s="69">
        <v>38473.433</v>
      </c>
      <c r="K395" s="70">
        <f t="shared" si="34"/>
        <v>-0.14534931468218182</v>
      </c>
      <c r="L395" s="68">
        <v>3</v>
      </c>
      <c r="M395" s="86">
        <v>0.5401706034246933</v>
      </c>
      <c r="N395" s="72"/>
      <c r="O395" s="72"/>
      <c r="P395" s="72"/>
      <c r="Q395" s="72"/>
      <c r="R395" s="117"/>
      <c r="S395" s="117"/>
      <c r="T395" s="117"/>
      <c r="U395" s="117"/>
      <c r="V395" s="72"/>
      <c r="W395" s="72"/>
      <c r="X395" s="72"/>
      <c r="Y395" s="72"/>
      <c r="Z395" s="72"/>
    </row>
    <row r="396" spans="1:26" s="71" customFormat="1" ht="12.75">
      <c r="A396" s="71">
        <v>4</v>
      </c>
      <c r="B396" s="68" t="s">
        <v>141</v>
      </c>
      <c r="C396" s="92" t="s">
        <v>349</v>
      </c>
      <c r="D396" s="68" t="s">
        <v>63</v>
      </c>
      <c r="E396" s="91">
        <v>9.71</v>
      </c>
      <c r="F396" s="69">
        <v>8414.531</v>
      </c>
      <c r="G396" s="69">
        <v>11088.265</v>
      </c>
      <c r="H396" s="70">
        <f t="shared" si="33"/>
        <v>0.31775199354545114</v>
      </c>
      <c r="I396" s="69">
        <v>36404.821</v>
      </c>
      <c r="J396" s="69">
        <v>36412.14</v>
      </c>
      <c r="K396" s="70">
        <f t="shared" si="34"/>
        <v>0.0002010448011815761</v>
      </c>
      <c r="L396" s="68">
        <v>4</v>
      </c>
      <c r="M396" s="86">
        <v>0.8188243605562228</v>
      </c>
      <c r="N396" s="72"/>
      <c r="O396" s="72"/>
      <c r="P396" s="72"/>
      <c r="Q396" s="72"/>
      <c r="R396" s="117"/>
      <c r="S396" s="117"/>
      <c r="T396" s="117"/>
      <c r="U396" s="117"/>
      <c r="V396" s="72"/>
      <c r="W396" s="72"/>
      <c r="X396" s="72"/>
      <c r="Y396" s="72"/>
      <c r="Z396" s="72"/>
    </row>
    <row r="397" spans="1:26" s="71" customFormat="1" ht="12.75">
      <c r="A397" s="71">
        <v>5</v>
      </c>
      <c r="B397" s="68" t="s">
        <v>151</v>
      </c>
      <c r="C397" s="92" t="s">
        <v>332</v>
      </c>
      <c r="D397" s="68" t="s">
        <v>61</v>
      </c>
      <c r="E397" s="91">
        <v>7.68</v>
      </c>
      <c r="F397" s="69">
        <v>10230.967</v>
      </c>
      <c r="G397" s="69">
        <v>9881.54</v>
      </c>
      <c r="H397" s="70">
        <f t="shared" si="33"/>
        <v>-0.03415385857465865</v>
      </c>
      <c r="I397" s="69">
        <v>28764.041</v>
      </c>
      <c r="J397" s="69">
        <v>27100.472</v>
      </c>
      <c r="K397" s="70">
        <f t="shared" si="34"/>
        <v>-0.057835023945348965</v>
      </c>
      <c r="L397" s="68">
        <v>5</v>
      </c>
      <c r="M397" s="86">
        <v>0.9046983639632936</v>
      </c>
      <c r="N397" s="72"/>
      <c r="O397" s="72"/>
      <c r="P397" s="72"/>
      <c r="Q397" s="72"/>
      <c r="R397" s="117"/>
      <c r="S397" s="72"/>
      <c r="T397" s="117"/>
      <c r="U397" s="72"/>
      <c r="V397" s="72"/>
      <c r="W397" s="72"/>
      <c r="X397" s="72"/>
      <c r="Y397" s="72"/>
      <c r="Z397" s="72"/>
    </row>
    <row r="398" spans="1:26" s="71" customFormat="1" ht="12.75">
      <c r="A398" s="71">
        <v>6</v>
      </c>
      <c r="B398" s="68" t="s">
        <v>146</v>
      </c>
      <c r="C398" s="93">
        <v>11071000</v>
      </c>
      <c r="D398" s="68" t="s">
        <v>63</v>
      </c>
      <c r="E398" s="91">
        <v>5.74</v>
      </c>
      <c r="F398" s="69">
        <v>36281.61</v>
      </c>
      <c r="G398" s="69">
        <v>29046.464</v>
      </c>
      <c r="H398" s="70">
        <f t="shared" si="33"/>
        <v>-0.19941634343128656</v>
      </c>
      <c r="I398" s="69">
        <v>21520.537</v>
      </c>
      <c r="J398" s="69">
        <v>16046.491</v>
      </c>
      <c r="K398" s="70">
        <f t="shared" si="34"/>
        <v>-0.2543638200106252</v>
      </c>
      <c r="L398" s="68">
        <v>6</v>
      </c>
      <c r="M398" s="86">
        <v>0.5227717024901689</v>
      </c>
      <c r="N398" s="72"/>
      <c r="O398" s="72"/>
      <c r="P398" s="72"/>
      <c r="Q398" s="72"/>
      <c r="R398" s="117"/>
      <c r="S398" s="117"/>
      <c r="T398" s="117"/>
      <c r="U398" s="117"/>
      <c r="V398" s="72"/>
      <c r="W398" s="72"/>
      <c r="X398" s="72"/>
      <c r="Y398" s="72"/>
      <c r="Z398" s="72"/>
    </row>
    <row r="399" spans="1:26" s="71" customFormat="1" ht="12.75">
      <c r="A399" s="71">
        <v>7</v>
      </c>
      <c r="B399" s="68" t="s">
        <v>153</v>
      </c>
      <c r="C399" s="93">
        <v>23099090</v>
      </c>
      <c r="D399" s="68" t="s">
        <v>63</v>
      </c>
      <c r="E399" s="91">
        <v>5.68</v>
      </c>
      <c r="F399" s="69">
        <v>16185.64</v>
      </c>
      <c r="G399" s="69">
        <v>22140.615</v>
      </c>
      <c r="H399" s="70">
        <f t="shared" si="33"/>
        <v>0.36791717843718275</v>
      </c>
      <c r="I399" s="69">
        <v>21298.302</v>
      </c>
      <c r="J399" s="69">
        <v>17444.232</v>
      </c>
      <c r="K399" s="70">
        <f t="shared" si="34"/>
        <v>-0.18095667908174087</v>
      </c>
      <c r="L399" s="68">
        <v>7</v>
      </c>
      <c r="M399" s="86">
        <v>0.7519600640545584</v>
      </c>
      <c r="N399" s="72"/>
      <c r="O399" s="72"/>
      <c r="P399" s="72"/>
      <c r="Q399" s="72"/>
      <c r="R399" s="72"/>
      <c r="S399" s="72"/>
      <c r="T399" s="117"/>
      <c r="U399" s="72"/>
      <c r="V399" s="72"/>
      <c r="W399" s="72"/>
      <c r="X399" s="72"/>
      <c r="Y399" s="72"/>
      <c r="Z399" s="72"/>
    </row>
    <row r="400" spans="1:26" s="71" customFormat="1" ht="12.75">
      <c r="A400" s="71">
        <v>8</v>
      </c>
      <c r="B400" s="68" t="s">
        <v>64</v>
      </c>
      <c r="C400" s="92" t="s">
        <v>327</v>
      </c>
      <c r="D400" s="68" t="s">
        <v>63</v>
      </c>
      <c r="E400" s="91">
        <v>5.64</v>
      </c>
      <c r="F400" s="69">
        <v>3405.603</v>
      </c>
      <c r="G400" s="69">
        <v>3656.205</v>
      </c>
      <c r="H400" s="70">
        <f t="shared" si="33"/>
        <v>0.07358520649647063</v>
      </c>
      <c r="I400" s="69">
        <v>22561.891</v>
      </c>
      <c r="J400" s="69">
        <v>17400.15</v>
      </c>
      <c r="K400" s="70">
        <f t="shared" si="34"/>
        <v>-0.22878139957328925</v>
      </c>
      <c r="L400" s="68">
        <v>8</v>
      </c>
      <c r="M400" s="86">
        <v>0.10318662640264331</v>
      </c>
      <c r="N400" s="72"/>
      <c r="O400" s="72"/>
      <c r="P400" s="72"/>
      <c r="Q400" s="72"/>
      <c r="R400" s="117"/>
      <c r="S400" s="72"/>
      <c r="T400" s="117"/>
      <c r="U400" s="117"/>
      <c r="V400" s="72"/>
      <c r="W400" s="72"/>
      <c r="X400" s="72"/>
      <c r="Y400" s="72"/>
      <c r="Z400" s="72"/>
    </row>
    <row r="401" spans="1:26" s="71" customFormat="1" ht="12.75">
      <c r="A401" s="71">
        <v>9</v>
      </c>
      <c r="B401" s="68" t="s">
        <v>384</v>
      </c>
      <c r="C401" s="92" t="s">
        <v>387</v>
      </c>
      <c r="D401" s="68" t="s">
        <v>63</v>
      </c>
      <c r="E401" s="91">
        <v>4.56</v>
      </c>
      <c r="F401" s="69">
        <v>4469</v>
      </c>
      <c r="G401" s="69">
        <v>175</v>
      </c>
      <c r="H401" s="70">
        <f t="shared" si="33"/>
        <v>-0.9608413515327814</v>
      </c>
      <c r="I401" s="69">
        <v>17099.915</v>
      </c>
      <c r="J401" s="69">
        <v>499.5</v>
      </c>
      <c r="K401" s="70">
        <f t="shared" si="34"/>
        <v>-0.9707893284849661</v>
      </c>
      <c r="L401" s="68">
        <v>9</v>
      </c>
      <c r="M401" s="86">
        <v>0.8980049727362455</v>
      </c>
      <c r="N401" s="72"/>
      <c r="O401" s="72"/>
      <c r="P401" s="72"/>
      <c r="Q401" s="72"/>
      <c r="R401" s="117"/>
      <c r="S401" s="117"/>
      <c r="T401" s="117"/>
      <c r="U401" s="117"/>
      <c r="V401" s="72"/>
      <c r="W401" s="72"/>
      <c r="X401" s="72"/>
      <c r="Y401" s="72"/>
      <c r="Z401" s="72"/>
    </row>
    <row r="402" spans="1:21" s="72" customFormat="1" ht="12.75">
      <c r="A402" s="71">
        <v>10</v>
      </c>
      <c r="B402" s="68" t="s">
        <v>154</v>
      </c>
      <c r="C402" s="92" t="s">
        <v>359</v>
      </c>
      <c r="D402" s="68" t="s">
        <v>63</v>
      </c>
      <c r="E402" s="91">
        <v>1.96</v>
      </c>
      <c r="F402" s="69">
        <v>7759.3</v>
      </c>
      <c r="G402" s="69">
        <v>9431.015</v>
      </c>
      <c r="H402" s="70">
        <f t="shared" si="33"/>
        <v>0.21544662533991457</v>
      </c>
      <c r="I402" s="69">
        <v>7330.007</v>
      </c>
      <c r="J402" s="69">
        <v>4699.189</v>
      </c>
      <c r="K402" s="70">
        <f t="shared" si="34"/>
        <v>-0.3589107077251085</v>
      </c>
      <c r="L402" s="68">
        <v>10</v>
      </c>
      <c r="M402" s="86">
        <v>0.9982769315743633</v>
      </c>
      <c r="R402" s="117"/>
      <c r="S402" s="117"/>
      <c r="T402" s="117"/>
      <c r="U402" s="117"/>
    </row>
    <row r="403" spans="1:20" s="72" customFormat="1" ht="12.75">
      <c r="A403" s="71">
        <v>11</v>
      </c>
      <c r="B403" s="68" t="s">
        <v>152</v>
      </c>
      <c r="C403" s="93">
        <v>44129910</v>
      </c>
      <c r="D403" s="68" t="s">
        <v>63</v>
      </c>
      <c r="E403" s="91">
        <v>1.55</v>
      </c>
      <c r="F403" s="127">
        <v>5562.763</v>
      </c>
      <c r="G403" s="69">
        <v>3587.29</v>
      </c>
      <c r="H403" s="70">
        <f t="shared" si="33"/>
        <v>-0.35512442288121926</v>
      </c>
      <c r="I403" s="69">
        <v>5810.947</v>
      </c>
      <c r="J403" s="69">
        <v>4173.613</v>
      </c>
      <c r="K403" s="70">
        <f t="shared" si="34"/>
        <v>-0.2817671543037649</v>
      </c>
      <c r="L403" s="68">
        <v>11</v>
      </c>
      <c r="M403" s="86">
        <v>0.9509954934037085</v>
      </c>
      <c r="R403" s="117"/>
      <c r="T403" s="117"/>
    </row>
    <row r="404" spans="1:21" s="72" customFormat="1" ht="12.75">
      <c r="A404" s="71">
        <v>12</v>
      </c>
      <c r="B404" s="68" t="s">
        <v>148</v>
      </c>
      <c r="C404" s="92">
        <v>14049020</v>
      </c>
      <c r="D404" s="68" t="s">
        <v>63</v>
      </c>
      <c r="E404" s="91">
        <v>1.48</v>
      </c>
      <c r="F404" s="69">
        <v>1546.458</v>
      </c>
      <c r="G404" s="69">
        <v>1384.339</v>
      </c>
      <c r="H404" s="70">
        <f t="shared" si="33"/>
        <v>-0.10483246231064804</v>
      </c>
      <c r="I404" s="69">
        <v>5551.172</v>
      </c>
      <c r="J404" s="69">
        <v>5003.334</v>
      </c>
      <c r="K404" s="70">
        <f t="shared" si="34"/>
        <v>-0.09868870933921697</v>
      </c>
      <c r="L404" s="68">
        <v>12</v>
      </c>
      <c r="M404" s="86">
        <v>0.6099164105810446</v>
      </c>
      <c r="R404" s="117"/>
      <c r="S404" s="117"/>
      <c r="T404" s="117"/>
      <c r="U404" s="117"/>
    </row>
    <row r="405" spans="1:21" s="72" customFormat="1" ht="12.75">
      <c r="A405" s="71">
        <v>13</v>
      </c>
      <c r="B405" s="68" t="s">
        <v>149</v>
      </c>
      <c r="C405" s="92" t="s">
        <v>350</v>
      </c>
      <c r="D405" s="68" t="s">
        <v>63</v>
      </c>
      <c r="E405" s="91">
        <v>1.29</v>
      </c>
      <c r="F405" s="69">
        <v>458.404</v>
      </c>
      <c r="G405" s="69">
        <v>385.679</v>
      </c>
      <c r="H405" s="70">
        <f t="shared" si="33"/>
        <v>-0.15864826659453238</v>
      </c>
      <c r="I405" s="69">
        <v>4825.492</v>
      </c>
      <c r="J405" s="69">
        <v>3628.024</v>
      </c>
      <c r="K405" s="70">
        <f t="shared" si="34"/>
        <v>-0.24815459231929102</v>
      </c>
      <c r="L405" s="68">
        <v>13</v>
      </c>
      <c r="M405" s="86">
        <v>0.25246065748865515</v>
      </c>
      <c r="R405" s="117"/>
      <c r="T405" s="117"/>
      <c r="U405" s="117"/>
    </row>
    <row r="406" spans="1:21" s="72" customFormat="1" ht="12.75">
      <c r="A406" s="71">
        <v>14</v>
      </c>
      <c r="B406" s="68" t="s">
        <v>164</v>
      </c>
      <c r="C406" s="92" t="s">
        <v>357</v>
      </c>
      <c r="D406" s="68" t="s">
        <v>63</v>
      </c>
      <c r="E406" s="91">
        <v>0.89</v>
      </c>
      <c r="F406" s="69">
        <v>1174.752</v>
      </c>
      <c r="G406" s="69">
        <v>832.109</v>
      </c>
      <c r="H406" s="70">
        <f t="shared" si="33"/>
        <v>-0.2916726253711421</v>
      </c>
      <c r="I406" s="69">
        <v>3350.494</v>
      </c>
      <c r="J406" s="69">
        <v>1350.019</v>
      </c>
      <c r="K406" s="70">
        <f t="shared" si="34"/>
        <v>-0.5970686710676097</v>
      </c>
      <c r="L406" s="68">
        <v>14</v>
      </c>
      <c r="M406" s="86">
        <v>0.057683022664067</v>
      </c>
      <c r="R406" s="117"/>
      <c r="S406" s="117"/>
      <c r="T406" s="117"/>
      <c r="U406" s="117"/>
    </row>
    <row r="407" spans="1:20" s="72" customFormat="1" ht="12.75">
      <c r="A407" s="71">
        <v>15</v>
      </c>
      <c r="B407" s="68" t="s">
        <v>121</v>
      </c>
      <c r="C407" s="92" t="s">
        <v>331</v>
      </c>
      <c r="D407" s="68" t="s">
        <v>63</v>
      </c>
      <c r="E407" s="91">
        <v>0.89</v>
      </c>
      <c r="F407" s="69">
        <v>1091.9</v>
      </c>
      <c r="G407" s="69">
        <v>1601.114</v>
      </c>
      <c r="H407" s="70">
        <f t="shared" si="33"/>
        <v>0.46635589339683114</v>
      </c>
      <c r="I407" s="69">
        <v>3320.657</v>
      </c>
      <c r="J407" s="69">
        <v>5794.759</v>
      </c>
      <c r="K407" s="70">
        <f t="shared" si="34"/>
        <v>0.7450640039004329</v>
      </c>
      <c r="L407" s="68">
        <v>15</v>
      </c>
      <c r="M407" s="86">
        <v>0.046456496964380596</v>
      </c>
      <c r="T407" s="117"/>
    </row>
    <row r="408" spans="1:21" s="72" customFormat="1" ht="12.75">
      <c r="A408" s="71">
        <v>16</v>
      </c>
      <c r="B408" s="68" t="s">
        <v>155</v>
      </c>
      <c r="C408" s="92">
        <v>44071014</v>
      </c>
      <c r="D408" s="68" t="s">
        <v>92</v>
      </c>
      <c r="E408" s="91">
        <v>0.79</v>
      </c>
      <c r="F408" s="69">
        <v>8.583</v>
      </c>
      <c r="G408" s="69">
        <v>0</v>
      </c>
      <c r="H408" s="70">
        <f t="shared" si="33"/>
        <v>-1</v>
      </c>
      <c r="I408" s="69">
        <v>2978.26</v>
      </c>
      <c r="J408" s="69">
        <v>0</v>
      </c>
      <c r="K408" s="70">
        <f t="shared" si="34"/>
        <v>-1</v>
      </c>
      <c r="L408" s="68">
        <v>16</v>
      </c>
      <c r="M408" s="86">
        <v>0</v>
      </c>
      <c r="R408" s="117"/>
      <c r="S408" s="117"/>
      <c r="T408" s="117"/>
      <c r="U408" s="117"/>
    </row>
    <row r="409" spans="1:20" s="72" customFormat="1" ht="12.75">
      <c r="A409" s="71">
        <v>17</v>
      </c>
      <c r="B409" s="68" t="s">
        <v>147</v>
      </c>
      <c r="C409" s="92" t="s">
        <v>352</v>
      </c>
      <c r="D409" s="68" t="s">
        <v>63</v>
      </c>
      <c r="E409" s="91">
        <v>0.76</v>
      </c>
      <c r="F409" s="69">
        <v>254.781</v>
      </c>
      <c r="G409" s="69">
        <v>181.296</v>
      </c>
      <c r="H409" s="70">
        <f t="shared" si="33"/>
        <v>-0.28842417605708437</v>
      </c>
      <c r="I409" s="69">
        <v>2831.369</v>
      </c>
      <c r="J409" s="69">
        <v>1272.863</v>
      </c>
      <c r="K409" s="70">
        <f t="shared" si="34"/>
        <v>-0.5504425597652585</v>
      </c>
      <c r="L409" s="68">
        <v>17</v>
      </c>
      <c r="M409" s="86">
        <v>0.3800049319380606</v>
      </c>
      <c r="R409" s="117"/>
      <c r="T409" s="117"/>
    </row>
    <row r="410" spans="1:21" s="72" customFormat="1" ht="12.75">
      <c r="A410" s="71">
        <v>18</v>
      </c>
      <c r="B410" s="68" t="s">
        <v>156</v>
      </c>
      <c r="C410" s="92">
        <v>16025000</v>
      </c>
      <c r="D410" s="68" t="s">
        <v>63</v>
      </c>
      <c r="E410" s="91">
        <v>0.69</v>
      </c>
      <c r="F410" s="69">
        <v>733.043</v>
      </c>
      <c r="G410" s="69">
        <v>1069.982</v>
      </c>
      <c r="H410" s="70">
        <f t="shared" si="33"/>
        <v>0.4596442500644573</v>
      </c>
      <c r="I410" s="69">
        <v>2579.295</v>
      </c>
      <c r="J410" s="69">
        <v>4063.41</v>
      </c>
      <c r="K410" s="70">
        <f t="shared" si="34"/>
        <v>0.5753956022866713</v>
      </c>
      <c r="L410" s="68">
        <v>18</v>
      </c>
      <c r="M410" s="86">
        <v>0.9844149620821655</v>
      </c>
      <c r="T410" s="117"/>
      <c r="U410" s="117"/>
    </row>
    <row r="411" spans="1:26" s="73" customFormat="1" ht="12.75">
      <c r="A411" s="71">
        <v>19</v>
      </c>
      <c r="B411" s="68" t="s">
        <v>299</v>
      </c>
      <c r="C411" s="92" t="s">
        <v>360</v>
      </c>
      <c r="D411" s="68" t="s">
        <v>63</v>
      </c>
      <c r="E411" s="91">
        <v>0.66</v>
      </c>
      <c r="F411" s="69">
        <v>1059.761</v>
      </c>
      <c r="G411" s="69">
        <v>514.336</v>
      </c>
      <c r="H411" s="70">
        <f t="shared" si="33"/>
        <v>-0.5146679298445592</v>
      </c>
      <c r="I411" s="69">
        <v>2481.254</v>
      </c>
      <c r="J411" s="69">
        <v>1326.004</v>
      </c>
      <c r="K411" s="70">
        <f t="shared" si="34"/>
        <v>-0.465591188971383</v>
      </c>
      <c r="L411" s="68">
        <v>19</v>
      </c>
      <c r="M411" s="86">
        <v>0.9858245401172131</v>
      </c>
      <c r="N411" s="72"/>
      <c r="O411" s="72"/>
      <c r="P411" s="72"/>
      <c r="Q411" s="72"/>
      <c r="R411" s="72"/>
      <c r="S411" s="72"/>
      <c r="T411" s="117"/>
      <c r="U411" s="72"/>
      <c r="V411" s="72"/>
      <c r="W411" s="72"/>
      <c r="X411" s="72"/>
      <c r="Y411" s="72"/>
      <c r="Z411" s="72"/>
    </row>
    <row r="412" spans="1:26" ht="12.75">
      <c r="A412" s="71">
        <v>20</v>
      </c>
      <c r="B412" s="68" t="s">
        <v>127</v>
      </c>
      <c r="C412" s="68">
        <v>44071012</v>
      </c>
      <c r="D412" s="68" t="s">
        <v>92</v>
      </c>
      <c r="E412" s="91">
        <v>0.62</v>
      </c>
      <c r="F412" s="69">
        <v>12.141</v>
      </c>
      <c r="G412" s="69">
        <v>4.5</v>
      </c>
      <c r="H412" s="70">
        <f t="shared" si="33"/>
        <v>-0.6293550778354337</v>
      </c>
      <c r="I412" s="69">
        <v>2331.485</v>
      </c>
      <c r="J412" s="69">
        <v>786.757</v>
      </c>
      <c r="K412" s="70">
        <f t="shared" si="34"/>
        <v>-0.6625511208521607</v>
      </c>
      <c r="M412" s="86">
        <v>0.0028851512883597665</v>
      </c>
      <c r="N412" s="72"/>
      <c r="O412" s="72"/>
      <c r="P412" s="72"/>
      <c r="Q412" s="72"/>
      <c r="R412" s="117"/>
      <c r="S412" s="117"/>
      <c r="T412" s="117"/>
      <c r="U412" s="117"/>
      <c r="V412" s="72"/>
      <c r="W412" s="72"/>
      <c r="X412" s="72"/>
      <c r="Y412" s="72"/>
      <c r="Z412" s="72"/>
    </row>
    <row r="413" spans="13:26" ht="12.75">
      <c r="M413" s="118"/>
      <c r="N413" s="72"/>
      <c r="O413" s="72"/>
      <c r="P413" s="72"/>
      <c r="Q413" s="72"/>
      <c r="R413" s="117"/>
      <c r="S413" s="72"/>
      <c r="T413" s="117"/>
      <c r="U413" s="72"/>
      <c r="V413" s="72"/>
      <c r="W413" s="72"/>
      <c r="X413" s="72"/>
      <c r="Y413" s="72"/>
      <c r="Z413" s="72"/>
    </row>
    <row r="414" spans="2:26" s="73" customFormat="1" ht="12.75">
      <c r="B414" s="84" t="s">
        <v>178</v>
      </c>
      <c r="C414" s="84"/>
      <c r="D414" s="84"/>
      <c r="E414" s="119">
        <f>SUM(E393:E413)</f>
        <v>92.08000000000003</v>
      </c>
      <c r="F414" s="120"/>
      <c r="G414" s="85"/>
      <c r="H414" s="85"/>
      <c r="I414" s="85">
        <f>SUM(I393:I413)</f>
        <v>346563.84800000006</v>
      </c>
      <c r="J414" s="120">
        <f>SUM(J393:J413)</f>
        <v>290785.88099999994</v>
      </c>
      <c r="K414" s="121">
        <f>+(J414-I414)/I414</f>
        <v>-0.16094571699238552</v>
      </c>
      <c r="L414" s="85"/>
      <c r="M414" s="122"/>
      <c r="N414" s="72"/>
      <c r="O414" s="72"/>
      <c r="P414" s="72"/>
      <c r="Q414" s="72"/>
      <c r="R414" s="72"/>
      <c r="S414" s="72"/>
      <c r="T414" s="72"/>
      <c r="U414" s="72"/>
      <c r="V414" s="72"/>
      <c r="W414" s="72"/>
      <c r="X414" s="72"/>
      <c r="Y414" s="72"/>
      <c r="Z414" s="72"/>
    </row>
    <row r="415" spans="5:21" s="72" customFormat="1" ht="12.75">
      <c r="E415" s="123"/>
      <c r="F415" s="124"/>
      <c r="G415" s="117"/>
      <c r="H415" s="117"/>
      <c r="I415" s="117"/>
      <c r="J415" s="124"/>
      <c r="K415" s="117"/>
      <c r="L415" s="117"/>
      <c r="M415" s="118"/>
      <c r="T415" s="117"/>
      <c r="U415" s="117"/>
    </row>
    <row r="416" spans="2:21" s="72" customFormat="1" ht="21" customHeight="1">
      <c r="B416" s="184" t="s">
        <v>423</v>
      </c>
      <c r="C416" s="184"/>
      <c r="D416" s="184"/>
      <c r="E416" s="184"/>
      <c r="F416" s="184"/>
      <c r="G416" s="184"/>
      <c r="H416" s="184"/>
      <c r="I416" s="184"/>
      <c r="J416" s="184"/>
      <c r="K416" s="184"/>
      <c r="L416" s="184"/>
      <c r="M416" s="184"/>
      <c r="T416" s="117"/>
      <c r="U416" s="117"/>
    </row>
    <row r="417" spans="13:26" ht="12.75">
      <c r="M417" s="118"/>
      <c r="N417" s="72"/>
      <c r="O417" s="72"/>
      <c r="P417" s="72"/>
      <c r="Q417" s="72"/>
      <c r="R417" s="117"/>
      <c r="S417" s="72"/>
      <c r="T417" s="117"/>
      <c r="U417" s="72"/>
      <c r="V417" s="72"/>
      <c r="W417" s="72"/>
      <c r="X417" s="72"/>
      <c r="Y417" s="72"/>
      <c r="Z417" s="72"/>
    </row>
    <row r="418" spans="2:26" s="98" customFormat="1" ht="15.75" customHeight="1">
      <c r="B418" s="182" t="s">
        <v>267</v>
      </c>
      <c r="C418" s="182"/>
      <c r="D418" s="182"/>
      <c r="E418" s="182"/>
      <c r="F418" s="182"/>
      <c r="G418" s="182"/>
      <c r="H418" s="182"/>
      <c r="I418" s="182"/>
      <c r="J418" s="182"/>
      <c r="K418" s="182"/>
      <c r="L418" s="182"/>
      <c r="M418" s="182"/>
      <c r="N418" s="72"/>
      <c r="O418" s="72"/>
      <c r="P418" s="72"/>
      <c r="Q418" s="72"/>
      <c r="R418" s="117"/>
      <c r="S418" s="72"/>
      <c r="T418" s="117"/>
      <c r="U418" s="72"/>
      <c r="V418" s="72"/>
      <c r="W418" s="72"/>
      <c r="X418" s="72"/>
      <c r="Y418" s="72"/>
      <c r="Z418" s="72"/>
    </row>
    <row r="419" spans="2:26" s="98" customFormat="1" ht="15.75" customHeight="1">
      <c r="B419" s="179" t="s">
        <v>54</v>
      </c>
      <c r="C419" s="179"/>
      <c r="D419" s="179"/>
      <c r="E419" s="179"/>
      <c r="F419" s="179"/>
      <c r="G419" s="179"/>
      <c r="H419" s="179"/>
      <c r="I419" s="179"/>
      <c r="J419" s="179"/>
      <c r="K419" s="179"/>
      <c r="L419" s="179"/>
      <c r="M419" s="179"/>
      <c r="N419" s="72"/>
      <c r="O419" s="72"/>
      <c r="P419" s="72"/>
      <c r="Q419" s="72"/>
      <c r="R419" s="117"/>
      <c r="S419" s="72"/>
      <c r="T419" s="117"/>
      <c r="U419" s="72"/>
      <c r="V419" s="72"/>
      <c r="W419" s="72"/>
      <c r="X419" s="72"/>
      <c r="Y419" s="72"/>
      <c r="Z419" s="72"/>
    </row>
    <row r="420" spans="2:26" s="99" customFormat="1" ht="15.75" customHeight="1">
      <c r="B420" s="179" t="s">
        <v>179</v>
      </c>
      <c r="C420" s="179"/>
      <c r="D420" s="179"/>
      <c r="E420" s="179"/>
      <c r="F420" s="179"/>
      <c r="G420" s="179"/>
      <c r="H420" s="179"/>
      <c r="I420" s="179"/>
      <c r="J420" s="179"/>
      <c r="K420" s="179"/>
      <c r="L420" s="179"/>
      <c r="M420" s="179"/>
      <c r="N420" s="72"/>
      <c r="O420" s="72"/>
      <c r="P420" s="72"/>
      <c r="Q420" s="72"/>
      <c r="R420" s="117"/>
      <c r="S420" s="117"/>
      <c r="T420" s="117"/>
      <c r="U420" s="117"/>
      <c r="V420" s="72"/>
      <c r="W420" s="72"/>
      <c r="X420" s="72"/>
      <c r="Y420" s="72"/>
      <c r="Z420" s="72"/>
    </row>
    <row r="421" spans="2:26" s="99" customFormat="1" ht="15.75" customHeight="1">
      <c r="B421" s="100"/>
      <c r="C421" s="100"/>
      <c r="D421" s="100"/>
      <c r="E421" s="101"/>
      <c r="F421" s="100"/>
      <c r="G421" s="100"/>
      <c r="H421" s="100"/>
      <c r="I421" s="100"/>
      <c r="J421" s="100"/>
      <c r="K421" s="100"/>
      <c r="L421" s="100"/>
      <c r="M421" s="100"/>
      <c r="N421" s="72"/>
      <c r="O421" s="72"/>
      <c r="P421" s="72"/>
      <c r="Q421" s="72"/>
      <c r="R421" s="117"/>
      <c r="S421" s="117"/>
      <c r="T421" s="117"/>
      <c r="U421" s="117"/>
      <c r="V421" s="72"/>
      <c r="W421" s="72"/>
      <c r="X421" s="72"/>
      <c r="Y421" s="72"/>
      <c r="Z421" s="72"/>
    </row>
    <row r="422" spans="2:21" s="72" customFormat="1" ht="30.75" customHeight="1">
      <c r="B422" s="102" t="s">
        <v>385</v>
      </c>
      <c r="C422" s="102" t="s">
        <v>273</v>
      </c>
      <c r="D422" s="102" t="s">
        <v>61</v>
      </c>
      <c r="E422" s="104" t="s">
        <v>176</v>
      </c>
      <c r="F422" s="180" t="s">
        <v>259</v>
      </c>
      <c r="G422" s="180"/>
      <c r="H422" s="180"/>
      <c r="I422" s="180" t="s">
        <v>260</v>
      </c>
      <c r="J422" s="180"/>
      <c r="K422" s="180"/>
      <c r="L422" s="180"/>
      <c r="M422" s="180"/>
      <c r="R422" s="117"/>
      <c r="S422" s="117"/>
      <c r="T422" s="117"/>
      <c r="U422" s="117"/>
    </row>
    <row r="423" spans="2:20" s="72" customFormat="1" ht="15.75" customHeight="1">
      <c r="B423" s="105"/>
      <c r="C423" s="105"/>
      <c r="D423" s="105"/>
      <c r="E423" s="106">
        <f>+E391</f>
        <v>2008</v>
      </c>
      <c r="F423" s="181" t="str">
        <f>+F391</f>
        <v>Enero-diciembre</v>
      </c>
      <c r="G423" s="181"/>
      <c r="H423" s="105" t="s">
        <v>177</v>
      </c>
      <c r="I423" s="181" t="str">
        <f>+F423</f>
        <v>Enero-diciembre</v>
      </c>
      <c r="J423" s="181"/>
      <c r="K423" s="105" t="s">
        <v>177</v>
      </c>
      <c r="L423" s="107"/>
      <c r="M423" s="108" t="s">
        <v>261</v>
      </c>
      <c r="R423" s="117"/>
      <c r="T423" s="117"/>
    </row>
    <row r="424" spans="2:21"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ene-dic</v>
      </c>
      <c r="R424" s="117"/>
      <c r="S424" s="117"/>
      <c r="T424" s="117"/>
      <c r="U424" s="117"/>
    </row>
    <row r="425" spans="1:26" s="71" customFormat="1" ht="12.75">
      <c r="A425" s="71">
        <v>1</v>
      </c>
      <c r="B425" s="68" t="s">
        <v>162</v>
      </c>
      <c r="C425" s="93">
        <v>51011100</v>
      </c>
      <c r="D425" s="68" t="s">
        <v>63</v>
      </c>
      <c r="E425" s="91">
        <v>31.26</v>
      </c>
      <c r="F425" s="69">
        <v>455.5</v>
      </c>
      <c r="G425" s="69">
        <v>478.246</v>
      </c>
      <c r="H425" s="70">
        <f>+(G425-F425)/F425</f>
        <v>0.049936333699231575</v>
      </c>
      <c r="I425" s="69">
        <v>1019.961</v>
      </c>
      <c r="J425" s="69">
        <v>811.593</v>
      </c>
      <c r="K425" s="70">
        <f>+(J425-I425)/I425</f>
        <v>-0.20429016403568376</v>
      </c>
      <c r="L425" s="68">
        <v>1</v>
      </c>
      <c r="M425" s="86">
        <v>0.10439103397278324</v>
      </c>
      <c r="N425" s="72"/>
      <c r="O425" s="72"/>
      <c r="P425" s="72"/>
      <c r="Q425" s="72"/>
      <c r="R425" s="117"/>
      <c r="S425" s="117"/>
      <c r="T425" s="117"/>
      <c r="U425" s="117"/>
      <c r="V425" s="72"/>
      <c r="W425" s="72"/>
      <c r="X425" s="72"/>
      <c r="Y425" s="72"/>
      <c r="Z425" s="72"/>
    </row>
    <row r="426" spans="1:26" s="71" customFormat="1" ht="12.75">
      <c r="A426" s="71">
        <v>2</v>
      </c>
      <c r="B426" s="68" t="s">
        <v>161</v>
      </c>
      <c r="C426" s="93">
        <v>44079920</v>
      </c>
      <c r="D426" s="68" t="s">
        <v>92</v>
      </c>
      <c r="E426" s="91">
        <v>22.1</v>
      </c>
      <c r="F426" s="69">
        <v>26.468</v>
      </c>
      <c r="G426" s="69">
        <v>0.467</v>
      </c>
      <c r="H426" s="70">
        <f>+(G426-F426)/F426</f>
        <v>-0.982356052591809</v>
      </c>
      <c r="I426" s="69">
        <v>721.087</v>
      </c>
      <c r="J426" s="69">
        <v>303.216</v>
      </c>
      <c r="K426" s="70">
        <f>+(J426-I426)/I426</f>
        <v>-0.5795015025926137</v>
      </c>
      <c r="L426" s="68">
        <v>2</v>
      </c>
      <c r="M426" s="86">
        <v>0.14123229856944633</v>
      </c>
      <c r="N426" s="72"/>
      <c r="O426" s="72"/>
      <c r="P426" s="72"/>
      <c r="Q426" s="72"/>
      <c r="R426" s="117"/>
      <c r="S426" s="117"/>
      <c r="T426" s="117"/>
      <c r="U426" s="117"/>
      <c r="V426" s="72"/>
      <c r="W426" s="72"/>
      <c r="X426" s="72"/>
      <c r="Y426" s="72"/>
      <c r="Z426" s="72"/>
    </row>
    <row r="427" spans="1:26" s="71" customFormat="1" ht="12.75">
      <c r="A427" s="71">
        <v>3</v>
      </c>
      <c r="B427" s="68" t="s">
        <v>372</v>
      </c>
      <c r="C427" s="92" t="s">
        <v>378</v>
      </c>
      <c r="D427" s="68" t="s">
        <v>63</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0.4711649434245125</v>
      </c>
      <c r="N427" s="72"/>
      <c r="O427" s="72"/>
      <c r="P427" s="72"/>
      <c r="Q427" s="72"/>
      <c r="R427" s="117"/>
      <c r="S427" s="72"/>
      <c r="T427" s="117"/>
      <c r="U427" s="72"/>
      <c r="V427" s="72"/>
      <c r="W427" s="72"/>
      <c r="X427" s="72"/>
      <c r="Y427" s="72"/>
      <c r="Z427" s="72"/>
    </row>
    <row r="428" spans="1:26" s="71" customFormat="1" ht="12.75">
      <c r="A428" s="71">
        <v>4</v>
      </c>
      <c r="B428" s="68" t="s">
        <v>146</v>
      </c>
      <c r="C428" s="92">
        <v>11071000</v>
      </c>
      <c r="D428" s="68" t="s">
        <v>63</v>
      </c>
      <c r="E428" s="91">
        <v>8.71</v>
      </c>
      <c r="F428" s="69">
        <v>473.57</v>
      </c>
      <c r="G428" s="69">
        <v>0</v>
      </c>
      <c r="H428" s="70">
        <f t="shared" si="36"/>
        <v>-1</v>
      </c>
      <c r="I428" s="69">
        <v>284.242</v>
      </c>
      <c r="J428" s="69">
        <v>0</v>
      </c>
      <c r="K428" s="70">
        <f t="shared" si="37"/>
        <v>-1</v>
      </c>
      <c r="L428" s="68">
        <v>4</v>
      </c>
      <c r="M428" s="86">
        <v>0</v>
      </c>
      <c r="N428" s="72"/>
      <c r="O428" s="72"/>
      <c r="P428" s="72"/>
      <c r="Q428" s="72"/>
      <c r="R428" s="117"/>
      <c r="S428" s="117"/>
      <c r="T428" s="117"/>
      <c r="U428" s="117"/>
      <c r="V428" s="72"/>
      <c r="W428" s="72"/>
      <c r="X428" s="72"/>
      <c r="Y428" s="72"/>
      <c r="Z428" s="72"/>
    </row>
    <row r="429" spans="1:26" s="71" customFormat="1" ht="12.75">
      <c r="A429" s="71">
        <v>5</v>
      </c>
      <c r="B429" s="68" t="s">
        <v>99</v>
      </c>
      <c r="C429" s="92" t="s">
        <v>338</v>
      </c>
      <c r="D429" s="68" t="s">
        <v>63</v>
      </c>
      <c r="E429" s="91">
        <v>6.08</v>
      </c>
      <c r="F429" s="69">
        <v>16.932</v>
      </c>
      <c r="G429" s="69">
        <v>13.857</v>
      </c>
      <c r="H429" s="70">
        <f t="shared" si="36"/>
        <v>-0.18160878809355063</v>
      </c>
      <c r="I429" s="69">
        <v>198.21</v>
      </c>
      <c r="J429" s="69">
        <v>86.834</v>
      </c>
      <c r="K429" s="70">
        <f t="shared" si="37"/>
        <v>-0.5619090863225872</v>
      </c>
      <c r="L429" s="68">
        <v>5</v>
      </c>
      <c r="M429" s="86">
        <v>0.005912956008830279</v>
      </c>
      <c r="N429" s="72"/>
      <c r="O429" s="72"/>
      <c r="P429" s="72"/>
      <c r="Q429" s="72"/>
      <c r="R429" s="117"/>
      <c r="S429" s="72"/>
      <c r="T429" s="117"/>
      <c r="U429" s="72"/>
      <c r="V429" s="72"/>
      <c r="W429" s="72"/>
      <c r="X429" s="72"/>
      <c r="Y429" s="72"/>
      <c r="Z429" s="72"/>
    </row>
    <row r="430" spans="1:26" s="71" customFormat="1" ht="12.75">
      <c r="A430" s="71">
        <v>6</v>
      </c>
      <c r="B430" s="68" t="s">
        <v>159</v>
      </c>
      <c r="C430" s="92" t="s">
        <v>364</v>
      </c>
      <c r="D430" s="68" t="s">
        <v>63</v>
      </c>
      <c r="E430" s="91">
        <v>5.46</v>
      </c>
      <c r="F430" s="69">
        <v>0.709</v>
      </c>
      <c r="G430" s="69">
        <v>0.039</v>
      </c>
      <c r="H430" s="70">
        <f t="shared" si="36"/>
        <v>-0.9449929478138223</v>
      </c>
      <c r="I430" s="69">
        <v>178.107</v>
      </c>
      <c r="J430" s="69">
        <v>6.702</v>
      </c>
      <c r="K430" s="70">
        <f t="shared" si="37"/>
        <v>-0.9623709343259951</v>
      </c>
      <c r="L430" s="68">
        <v>6</v>
      </c>
      <c r="M430" s="86">
        <v>0.011002884522247923</v>
      </c>
      <c r="N430" s="72"/>
      <c r="O430" s="72"/>
      <c r="P430" s="72"/>
      <c r="Q430" s="72"/>
      <c r="R430" s="117"/>
      <c r="S430" s="117"/>
      <c r="T430" s="117"/>
      <c r="U430" s="117"/>
      <c r="V430" s="72"/>
      <c r="W430" s="72"/>
      <c r="X430" s="72"/>
      <c r="Y430" s="72"/>
      <c r="Z430" s="72"/>
    </row>
    <row r="431" spans="1:26" s="71" customFormat="1" ht="12.75">
      <c r="A431" s="71">
        <v>7</v>
      </c>
      <c r="B431" s="68" t="s">
        <v>96</v>
      </c>
      <c r="C431" s="92" t="s">
        <v>305</v>
      </c>
      <c r="D431" s="68" t="s">
        <v>63</v>
      </c>
      <c r="E431" s="91">
        <v>5.41</v>
      </c>
      <c r="F431" s="69">
        <v>37.17</v>
      </c>
      <c r="G431" s="69">
        <v>84.8</v>
      </c>
      <c r="H431" s="70">
        <f t="shared" si="36"/>
        <v>1.2814097390368575</v>
      </c>
      <c r="I431" s="69">
        <v>176.476</v>
      </c>
      <c r="J431" s="69">
        <v>482.46</v>
      </c>
      <c r="K431" s="70">
        <f t="shared" si="37"/>
        <v>1.733856161744373</v>
      </c>
      <c r="L431" s="68">
        <v>7</v>
      </c>
      <c r="M431" s="86">
        <v>0.005088644952365543</v>
      </c>
      <c r="N431" s="72"/>
      <c r="O431" s="72"/>
      <c r="P431" s="72"/>
      <c r="Q431" s="72"/>
      <c r="R431" s="72"/>
      <c r="S431" s="72"/>
      <c r="T431" s="117"/>
      <c r="U431" s="117"/>
      <c r="V431" s="72"/>
      <c r="W431" s="72"/>
      <c r="X431" s="72"/>
      <c r="Y431" s="72"/>
      <c r="Z431" s="72"/>
    </row>
    <row r="432" spans="1:26" s="71" customFormat="1" ht="12.75">
      <c r="A432" s="71">
        <v>8</v>
      </c>
      <c r="B432" s="68" t="s">
        <v>64</v>
      </c>
      <c r="C432" s="92" t="s">
        <v>327</v>
      </c>
      <c r="D432" s="68" t="s">
        <v>63</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117"/>
      <c r="U432" s="72"/>
      <c r="V432" s="72"/>
      <c r="W432" s="72"/>
      <c r="X432" s="72"/>
      <c r="Y432" s="72"/>
      <c r="Z432" s="72"/>
    </row>
    <row r="433" spans="1:26" s="71" customFormat="1" ht="12.75">
      <c r="A433" s="71">
        <v>9</v>
      </c>
      <c r="B433" s="68" t="s">
        <v>148</v>
      </c>
      <c r="C433" s="92">
        <v>14049020</v>
      </c>
      <c r="D433" s="68" t="s">
        <v>63</v>
      </c>
      <c r="E433" s="91">
        <v>1.16</v>
      </c>
      <c r="F433" s="69">
        <v>16</v>
      </c>
      <c r="G433" s="69">
        <v>7</v>
      </c>
      <c r="H433" s="70">
        <f t="shared" si="36"/>
        <v>-0.5625</v>
      </c>
      <c r="I433" s="69">
        <v>37.948</v>
      </c>
      <c r="J433" s="69">
        <v>29.6</v>
      </c>
      <c r="K433" s="70">
        <f t="shared" si="37"/>
        <v>-0.21998524296405605</v>
      </c>
      <c r="L433" s="68">
        <v>9</v>
      </c>
      <c r="M433" s="86">
        <v>0.003608299136775383</v>
      </c>
      <c r="N433" s="72"/>
      <c r="O433" s="72"/>
      <c r="P433" s="72"/>
      <c r="Q433" s="72"/>
      <c r="R433" s="117"/>
      <c r="S433" s="72"/>
      <c r="T433" s="117"/>
      <c r="U433" s="72"/>
      <c r="V433" s="72"/>
      <c r="W433" s="72"/>
      <c r="X433" s="72"/>
      <c r="Y433" s="72"/>
      <c r="Z433" s="72"/>
    </row>
    <row r="434" spans="1:20" s="72" customFormat="1" ht="12.75">
      <c r="A434" s="71">
        <v>10</v>
      </c>
      <c r="B434" s="68" t="s">
        <v>300</v>
      </c>
      <c r="C434" s="92" t="s">
        <v>363</v>
      </c>
      <c r="D434" s="68" t="s">
        <v>63</v>
      </c>
      <c r="E434" s="91">
        <v>0.99</v>
      </c>
      <c r="F434" s="69">
        <v>3.356</v>
      </c>
      <c r="G434" s="69">
        <v>0.53</v>
      </c>
      <c r="H434" s="70">
        <f t="shared" si="36"/>
        <v>-0.8420738974970202</v>
      </c>
      <c r="I434" s="69">
        <v>32.321</v>
      </c>
      <c r="J434" s="69">
        <v>4.913</v>
      </c>
      <c r="K434" s="70">
        <f t="shared" si="37"/>
        <v>-0.8479935645555521</v>
      </c>
      <c r="L434" s="68">
        <v>10</v>
      </c>
      <c r="M434" s="86">
        <v>0.005919498198125472</v>
      </c>
      <c r="R434" s="117"/>
      <c r="T434" s="117"/>
    </row>
    <row r="435" spans="1:21" s="72" customFormat="1" ht="12.75">
      <c r="A435" s="71">
        <v>11</v>
      </c>
      <c r="B435" s="68" t="s">
        <v>163</v>
      </c>
      <c r="C435" s="93">
        <v>41039000</v>
      </c>
      <c r="D435" s="68" t="s">
        <v>63</v>
      </c>
      <c r="E435" s="91">
        <v>0.53</v>
      </c>
      <c r="F435" s="69">
        <v>1.082</v>
      </c>
      <c r="G435" s="69">
        <v>5.552</v>
      </c>
      <c r="H435" s="70">
        <f t="shared" si="36"/>
        <v>4.131238447319777</v>
      </c>
      <c r="I435" s="69">
        <v>17.335</v>
      </c>
      <c r="J435" s="69">
        <v>54.543</v>
      </c>
      <c r="K435" s="70">
        <f t="shared" si="37"/>
        <v>2.146408999134698</v>
      </c>
      <c r="L435" s="68">
        <v>11</v>
      </c>
      <c r="M435" s="86">
        <v>0.4874132060802659</v>
      </c>
      <c r="R435" s="117"/>
      <c r="S435" s="117"/>
      <c r="T435" s="117"/>
      <c r="U435" s="117"/>
    </row>
    <row r="436" spans="1:21" s="72" customFormat="1" ht="12.75">
      <c r="A436" s="71">
        <v>12</v>
      </c>
      <c r="B436" s="68" t="s">
        <v>301</v>
      </c>
      <c r="C436" s="92">
        <v>44089090</v>
      </c>
      <c r="D436" s="68" t="s">
        <v>63</v>
      </c>
      <c r="E436" s="91">
        <v>0.35</v>
      </c>
      <c r="F436" s="69">
        <v>1</v>
      </c>
      <c r="G436" s="69">
        <v>0</v>
      </c>
      <c r="H436" s="70">
        <f t="shared" si="36"/>
        <v>-1</v>
      </c>
      <c r="I436" s="69">
        <v>11.442</v>
      </c>
      <c r="J436" s="69">
        <v>0</v>
      </c>
      <c r="K436" s="70">
        <f t="shared" si="37"/>
        <v>-1</v>
      </c>
      <c r="L436" s="68">
        <v>12</v>
      </c>
      <c r="M436" s="86">
        <v>0</v>
      </c>
      <c r="R436" s="117"/>
      <c r="S436" s="117"/>
      <c r="T436" s="117"/>
      <c r="U436" s="117"/>
    </row>
    <row r="437" spans="1:20" s="72" customFormat="1" ht="12.75">
      <c r="A437" s="71">
        <v>13</v>
      </c>
      <c r="B437" s="68" t="s">
        <v>160</v>
      </c>
      <c r="C437" s="92" t="s">
        <v>362</v>
      </c>
      <c r="D437" s="68" t="s">
        <v>63</v>
      </c>
      <c r="E437" s="91">
        <v>0.34</v>
      </c>
      <c r="F437" s="69">
        <v>0.104</v>
      </c>
      <c r="G437" s="69">
        <v>0</v>
      </c>
      <c r="H437" s="70">
        <f t="shared" si="36"/>
        <v>-1</v>
      </c>
      <c r="I437" s="69">
        <v>11.02</v>
      </c>
      <c r="J437" s="69">
        <v>0</v>
      </c>
      <c r="K437" s="70">
        <f t="shared" si="37"/>
        <v>-1</v>
      </c>
      <c r="L437" s="68">
        <v>13</v>
      </c>
      <c r="M437" s="86">
        <v>0</v>
      </c>
      <c r="R437" s="117"/>
      <c r="T437" s="117"/>
    </row>
    <row r="438" spans="1:21" s="72" customFormat="1" ht="12.75">
      <c r="A438" s="71">
        <v>14</v>
      </c>
      <c r="B438" s="68" t="s">
        <v>302</v>
      </c>
      <c r="C438" s="92" t="s">
        <v>361</v>
      </c>
      <c r="D438" s="68" t="s">
        <v>63</v>
      </c>
      <c r="E438" s="91">
        <v>0.17</v>
      </c>
      <c r="F438" s="69">
        <v>21.028</v>
      </c>
      <c r="G438" s="69">
        <v>13.981</v>
      </c>
      <c r="H438" s="70">
        <f t="shared" si="36"/>
        <v>-0.3351245957770591</v>
      </c>
      <c r="I438" s="69">
        <v>5.531</v>
      </c>
      <c r="J438" s="69">
        <v>3.004</v>
      </c>
      <c r="K438" s="70">
        <f t="shared" si="37"/>
        <v>-0.4568794069788465</v>
      </c>
      <c r="L438" s="68">
        <v>14</v>
      </c>
      <c r="M438" s="86">
        <v>0.0006032963195108721</v>
      </c>
      <c r="S438" s="117"/>
      <c r="U438" s="117"/>
    </row>
    <row r="439" spans="1:20" s="72" customFormat="1" ht="12.75">
      <c r="A439" s="71">
        <v>15</v>
      </c>
      <c r="B439" s="68" t="s">
        <v>303</v>
      </c>
      <c r="C439" s="93">
        <v>44219090</v>
      </c>
      <c r="D439" s="68" t="s">
        <v>63</v>
      </c>
      <c r="E439" s="91">
        <v>0.01</v>
      </c>
      <c r="F439" s="69">
        <v>0.088</v>
      </c>
      <c r="G439" s="69">
        <v>0</v>
      </c>
      <c r="H439" s="70">
        <f t="shared" si="36"/>
        <v>-1</v>
      </c>
      <c r="I439" s="69">
        <v>0.25</v>
      </c>
      <c r="J439" s="69">
        <v>0</v>
      </c>
      <c r="K439" s="70">
        <f t="shared" si="37"/>
        <v>-1</v>
      </c>
      <c r="L439" s="68"/>
      <c r="M439" s="86">
        <v>0</v>
      </c>
      <c r="R439" s="117"/>
      <c r="T439" s="117"/>
    </row>
    <row r="440" spans="8:26" ht="12.75">
      <c r="H440" s="70"/>
      <c r="M440" s="118"/>
      <c r="N440" s="72"/>
      <c r="O440" s="72"/>
      <c r="P440" s="72"/>
      <c r="Q440" s="72"/>
      <c r="R440" s="117"/>
      <c r="S440" s="72"/>
      <c r="T440" s="117"/>
      <c r="U440" s="72"/>
      <c r="V440" s="72"/>
      <c r="W440" s="72"/>
      <c r="X440" s="72"/>
      <c r="Y440" s="72"/>
      <c r="Z440" s="72"/>
    </row>
    <row r="441" spans="2:26" s="73" customFormat="1" ht="12.75">
      <c r="B441" s="84" t="s">
        <v>178</v>
      </c>
      <c r="C441" s="84"/>
      <c r="D441" s="84"/>
      <c r="E441" s="119">
        <f>SUM(E425:E440)</f>
        <v>99.99</v>
      </c>
      <c r="F441" s="120"/>
      <c r="G441" s="85"/>
      <c r="H441" s="85"/>
      <c r="I441" s="85">
        <f>SUM(I425:I440)</f>
        <v>3262.451</v>
      </c>
      <c r="J441" s="120">
        <f>SUM(J425:J440)</f>
        <v>2218.465</v>
      </c>
      <c r="K441" s="121">
        <f>+(J441-I441)/I441</f>
        <v>-0.3200005149502628</v>
      </c>
      <c r="L441" s="85"/>
      <c r="M441" s="122"/>
      <c r="N441" s="72"/>
      <c r="O441" s="72"/>
      <c r="P441" s="72"/>
      <c r="Q441" s="72"/>
      <c r="R441" s="72"/>
      <c r="S441" s="72"/>
      <c r="T441" s="117"/>
      <c r="U441" s="72"/>
      <c r="V441" s="72"/>
      <c r="W441" s="72"/>
      <c r="X441" s="72"/>
      <c r="Y441" s="72"/>
      <c r="Z441" s="72"/>
    </row>
    <row r="442" spans="2:26" s="73" customFormat="1" ht="12.75">
      <c r="B442" s="35"/>
      <c r="C442" s="35"/>
      <c r="D442" s="35"/>
      <c r="E442" s="128"/>
      <c r="F442" s="129"/>
      <c r="G442" s="130"/>
      <c r="H442" s="130"/>
      <c r="I442" s="131"/>
      <c r="J442" s="129"/>
      <c r="K442" s="130"/>
      <c r="L442" s="130"/>
      <c r="M442" s="118"/>
      <c r="N442" s="72"/>
      <c r="O442" s="72"/>
      <c r="P442" s="72"/>
      <c r="Q442" s="72"/>
      <c r="R442" s="72"/>
      <c r="S442" s="72"/>
      <c r="T442" s="117"/>
      <c r="U442" s="117"/>
      <c r="V442" s="72"/>
      <c r="W442" s="72"/>
      <c r="X442" s="72"/>
      <c r="Y442" s="72"/>
      <c r="Z442" s="72"/>
    </row>
    <row r="443" spans="2:20" s="72" customFormat="1" ht="21" customHeight="1">
      <c r="B443" s="184" t="s">
        <v>423</v>
      </c>
      <c r="C443" s="184"/>
      <c r="D443" s="184"/>
      <c r="E443" s="184"/>
      <c r="F443" s="184"/>
      <c r="G443" s="184"/>
      <c r="H443" s="184"/>
      <c r="I443" s="184"/>
      <c r="J443" s="184"/>
      <c r="K443" s="184"/>
      <c r="L443" s="184"/>
      <c r="M443" s="184"/>
      <c r="R443" s="117"/>
      <c r="T443" s="117"/>
    </row>
    <row r="444" spans="13:26" ht="12.75">
      <c r="M444" s="118"/>
      <c r="N444" s="72"/>
      <c r="O444" s="72"/>
      <c r="P444" s="72"/>
      <c r="Q444" s="72"/>
      <c r="R444" s="117"/>
      <c r="S444" s="117"/>
      <c r="T444" s="117"/>
      <c r="U444" s="117"/>
      <c r="V444" s="72"/>
      <c r="W444" s="72"/>
      <c r="X444" s="72"/>
      <c r="Y444" s="72"/>
      <c r="Z444" s="72"/>
    </row>
    <row r="445" spans="2:26" s="98" customFormat="1" ht="15.75" customHeight="1">
      <c r="B445" s="182" t="s">
        <v>268</v>
      </c>
      <c r="C445" s="182"/>
      <c r="D445" s="182"/>
      <c r="E445" s="182"/>
      <c r="F445" s="182"/>
      <c r="G445" s="182"/>
      <c r="H445" s="182"/>
      <c r="I445" s="182"/>
      <c r="J445" s="182"/>
      <c r="K445" s="182"/>
      <c r="L445" s="182"/>
      <c r="M445" s="182"/>
      <c r="N445" s="72"/>
      <c r="O445" s="72"/>
      <c r="P445" s="72"/>
      <c r="Q445" s="72"/>
      <c r="R445" s="117"/>
      <c r="S445" s="117"/>
      <c r="T445" s="117"/>
      <c r="U445" s="117"/>
      <c r="V445" s="72"/>
      <c r="W445" s="72"/>
      <c r="X445" s="72"/>
      <c r="Y445" s="72"/>
      <c r="Z445" s="72"/>
    </row>
    <row r="446" spans="2:26" s="98" customFormat="1" ht="15.75" customHeight="1">
      <c r="B446" s="179" t="s">
        <v>54</v>
      </c>
      <c r="C446" s="179"/>
      <c r="D446" s="179"/>
      <c r="E446" s="179"/>
      <c r="F446" s="179"/>
      <c r="G446" s="179"/>
      <c r="H446" s="179"/>
      <c r="I446" s="179"/>
      <c r="J446" s="179"/>
      <c r="K446" s="179"/>
      <c r="L446" s="179"/>
      <c r="M446" s="179"/>
      <c r="N446" s="72"/>
      <c r="O446" s="72"/>
      <c r="P446" s="72"/>
      <c r="Q446" s="72"/>
      <c r="R446" s="72"/>
      <c r="S446" s="72"/>
      <c r="T446" s="117"/>
      <c r="U446" s="72"/>
      <c r="V446" s="72"/>
      <c r="W446" s="72"/>
      <c r="X446" s="72"/>
      <c r="Y446" s="72"/>
      <c r="Z446" s="72"/>
    </row>
    <row r="447" spans="2:26" s="99" customFormat="1" ht="15.75" customHeight="1">
      <c r="B447" s="179" t="s">
        <v>49</v>
      </c>
      <c r="C447" s="179"/>
      <c r="D447" s="179"/>
      <c r="E447" s="179"/>
      <c r="F447" s="179"/>
      <c r="G447" s="179"/>
      <c r="H447" s="179"/>
      <c r="I447" s="179"/>
      <c r="J447" s="179"/>
      <c r="K447" s="179"/>
      <c r="L447" s="179"/>
      <c r="M447" s="179"/>
      <c r="N447" s="72"/>
      <c r="O447" s="72"/>
      <c r="P447" s="72"/>
      <c r="Q447" s="72"/>
      <c r="R447" s="117"/>
      <c r="S447" s="72"/>
      <c r="T447" s="117"/>
      <c r="U447" s="72"/>
      <c r="V447" s="72"/>
      <c r="W447" s="72"/>
      <c r="X447" s="72"/>
      <c r="Y447" s="72"/>
      <c r="Z447" s="72"/>
    </row>
    <row r="448" spans="2:26" s="99" customFormat="1" ht="15.75" customHeight="1">
      <c r="B448" s="100"/>
      <c r="C448" s="100"/>
      <c r="D448" s="100"/>
      <c r="E448" s="101"/>
      <c r="F448" s="100"/>
      <c r="G448" s="100"/>
      <c r="H448" s="100"/>
      <c r="I448" s="100"/>
      <c r="J448" s="100"/>
      <c r="K448" s="100"/>
      <c r="L448" s="100"/>
      <c r="M448" s="100"/>
      <c r="N448" s="72"/>
      <c r="O448" s="72"/>
      <c r="P448" s="72"/>
      <c r="Q448" s="72"/>
      <c r="R448" s="117"/>
      <c r="S448" s="117"/>
      <c r="T448" s="117"/>
      <c r="U448" s="117"/>
      <c r="V448" s="72"/>
      <c r="W448" s="72"/>
      <c r="X448" s="72"/>
      <c r="Y448" s="72"/>
      <c r="Z448" s="72"/>
    </row>
    <row r="449" spans="2:20" s="72" customFormat="1" ht="30.75" customHeight="1">
      <c r="B449" s="102" t="s">
        <v>380</v>
      </c>
      <c r="C449" s="102" t="s">
        <v>273</v>
      </c>
      <c r="D449" s="102" t="s">
        <v>61</v>
      </c>
      <c r="E449" s="104" t="s">
        <v>176</v>
      </c>
      <c r="F449" s="180" t="s">
        <v>259</v>
      </c>
      <c r="G449" s="180"/>
      <c r="H449" s="180"/>
      <c r="I449" s="180" t="s">
        <v>260</v>
      </c>
      <c r="J449" s="180"/>
      <c r="K449" s="180"/>
      <c r="L449" s="180"/>
      <c r="M449" s="180"/>
      <c r="R449" s="117"/>
      <c r="T449" s="117"/>
    </row>
    <row r="450" spans="2:21" s="72" customFormat="1" ht="15.75" customHeight="1">
      <c r="B450" s="105"/>
      <c r="C450" s="105"/>
      <c r="D450" s="105"/>
      <c r="E450" s="106">
        <f>+E423</f>
        <v>2008</v>
      </c>
      <c r="F450" s="181" t="str">
        <f>+F423</f>
        <v>Enero-diciembre</v>
      </c>
      <c r="G450" s="181"/>
      <c r="H450" s="105" t="s">
        <v>177</v>
      </c>
      <c r="I450" s="181" t="str">
        <f>+F450</f>
        <v>Enero-diciembre</v>
      </c>
      <c r="J450" s="181"/>
      <c r="K450" s="105" t="s">
        <v>177</v>
      </c>
      <c r="L450" s="107"/>
      <c r="M450" s="108" t="s">
        <v>261</v>
      </c>
      <c r="R450" s="117"/>
      <c r="S450" s="117"/>
      <c r="T450" s="117"/>
      <c r="U450" s="117"/>
    </row>
    <row r="451" spans="2:20"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ene-dic</v>
      </c>
      <c r="R451" s="117"/>
      <c r="T451" s="117"/>
    </row>
    <row r="452" spans="1:26" s="71" customFormat="1" ht="12.75">
      <c r="A452" s="71">
        <v>1</v>
      </c>
      <c r="B452" s="68" t="s">
        <v>157</v>
      </c>
      <c r="C452" s="92" t="s">
        <v>366</v>
      </c>
      <c r="D452" s="68" t="s">
        <v>63</v>
      </c>
      <c r="E452" s="91">
        <v>30.52</v>
      </c>
      <c r="F452" s="69">
        <v>3137.903</v>
      </c>
      <c r="G452" s="69">
        <v>4098.747</v>
      </c>
      <c r="H452" s="70">
        <f aca="true" t="shared" si="39" ref="H452:H471">+(G452-F452)/F452</f>
        <v>0.30620576862955945</v>
      </c>
      <c r="I452" s="69">
        <v>16643.782</v>
      </c>
      <c r="J452" s="69">
        <v>18733.73</v>
      </c>
      <c r="K452" s="70">
        <f aca="true" t="shared" si="40" ref="K452:K471">+(J452-I452)/I452</f>
        <v>0.125569296689899</v>
      </c>
      <c r="L452" s="68"/>
      <c r="M452" s="86">
        <v>0.915017736233813</v>
      </c>
      <c r="N452" s="72"/>
      <c r="O452" s="72"/>
      <c r="P452" s="72"/>
      <c r="Q452" s="72"/>
      <c r="R452" s="117"/>
      <c r="S452" s="117"/>
      <c r="T452" s="117"/>
      <c r="U452" s="117"/>
      <c r="V452" s="72"/>
      <c r="W452" s="72"/>
      <c r="X452" s="72"/>
      <c r="Y452" s="72"/>
      <c r="Z452" s="72"/>
    </row>
    <row r="453" spans="1:26" s="71" customFormat="1" ht="12.75">
      <c r="A453" s="71">
        <v>2</v>
      </c>
      <c r="B453" s="68" t="s">
        <v>165</v>
      </c>
      <c r="C453" s="93">
        <v>51052910</v>
      </c>
      <c r="D453" s="68" t="s">
        <v>63</v>
      </c>
      <c r="E453" s="91">
        <v>19.77</v>
      </c>
      <c r="F453" s="69">
        <v>2541.951</v>
      </c>
      <c r="G453" s="69">
        <v>1958.942</v>
      </c>
      <c r="H453" s="70">
        <f t="shared" si="39"/>
        <v>-0.22935493249083086</v>
      </c>
      <c r="I453" s="69">
        <v>10780.124</v>
      </c>
      <c r="J453" s="69">
        <v>6278.999</v>
      </c>
      <c r="K453" s="70">
        <f t="shared" si="40"/>
        <v>-0.4175392602163018</v>
      </c>
      <c r="L453" s="68"/>
      <c r="M453" s="86">
        <v>0.8642433073092229</v>
      </c>
      <c r="N453" s="72"/>
      <c r="O453" s="72"/>
      <c r="P453" s="72"/>
      <c r="Q453" s="72"/>
      <c r="R453" s="72"/>
      <c r="S453" s="72"/>
      <c r="T453" s="117"/>
      <c r="U453" s="117"/>
      <c r="V453" s="72"/>
      <c r="W453" s="72"/>
      <c r="X453" s="72"/>
      <c r="Y453" s="72"/>
      <c r="Z453" s="72"/>
    </row>
    <row r="454" spans="1:26" s="71" customFormat="1" ht="12.75">
      <c r="A454" s="71">
        <v>3</v>
      </c>
      <c r="B454" s="68" t="s">
        <v>162</v>
      </c>
      <c r="C454" s="93">
        <v>51011100</v>
      </c>
      <c r="D454" s="68" t="s">
        <v>63</v>
      </c>
      <c r="E454" s="91">
        <v>12.51</v>
      </c>
      <c r="F454" s="69">
        <v>2482.225</v>
      </c>
      <c r="G454" s="69">
        <v>3320.081</v>
      </c>
      <c r="H454" s="70">
        <f t="shared" si="39"/>
        <v>0.3375423259374151</v>
      </c>
      <c r="I454" s="69">
        <v>6822.879</v>
      </c>
      <c r="J454" s="69">
        <v>6651.512</v>
      </c>
      <c r="K454" s="70">
        <f t="shared" si="40"/>
        <v>-0.025116523391371912</v>
      </c>
      <c r="L454" s="68"/>
      <c r="M454" s="86">
        <v>0.855549783157784</v>
      </c>
      <c r="N454" s="72"/>
      <c r="O454" s="72"/>
      <c r="P454" s="72"/>
      <c r="Q454" s="72"/>
      <c r="R454" s="117"/>
      <c r="S454" s="72"/>
      <c r="T454" s="117"/>
      <c r="U454" s="72"/>
      <c r="V454" s="72"/>
      <c r="W454" s="72"/>
      <c r="X454" s="72"/>
      <c r="Y454" s="72"/>
      <c r="Z454" s="72"/>
    </row>
    <row r="455" spans="1:26" s="71" customFormat="1" ht="12.75">
      <c r="A455" s="71">
        <v>4</v>
      </c>
      <c r="B455" s="68" t="s">
        <v>161</v>
      </c>
      <c r="C455" s="93">
        <v>44079920</v>
      </c>
      <c r="D455" s="68" t="s">
        <v>92</v>
      </c>
      <c r="E455" s="91">
        <v>8.94</v>
      </c>
      <c r="F455" s="69">
        <v>23.909</v>
      </c>
      <c r="G455" s="69">
        <v>3.097</v>
      </c>
      <c r="H455" s="70">
        <f t="shared" si="39"/>
        <v>-0.8704671880881676</v>
      </c>
      <c r="I455" s="69">
        <v>4877.216</v>
      </c>
      <c r="J455" s="69">
        <v>1646.784</v>
      </c>
      <c r="K455" s="70">
        <f t="shared" si="40"/>
        <v>-0.6623516366714125</v>
      </c>
      <c r="L455" s="68"/>
      <c r="M455" s="86">
        <v>0.7670409528764548</v>
      </c>
      <c r="N455" s="72"/>
      <c r="O455" s="72"/>
      <c r="P455" s="72"/>
      <c r="Q455" s="72"/>
      <c r="R455" s="117"/>
      <c r="S455" s="72"/>
      <c r="T455" s="117"/>
      <c r="U455" s="72"/>
      <c r="V455" s="72"/>
      <c r="W455" s="72"/>
      <c r="X455" s="72"/>
      <c r="Y455" s="72"/>
      <c r="Z455" s="72"/>
    </row>
    <row r="456" spans="1:26" s="71" customFormat="1" ht="12.75">
      <c r="A456" s="71">
        <v>5</v>
      </c>
      <c r="B456" s="68" t="s">
        <v>158</v>
      </c>
      <c r="C456" s="92" t="s">
        <v>367</v>
      </c>
      <c r="D456" s="68" t="s">
        <v>63</v>
      </c>
      <c r="E456" s="91">
        <v>7.71</v>
      </c>
      <c r="F456" s="69">
        <v>652.965</v>
      </c>
      <c r="G456" s="69">
        <v>658.049</v>
      </c>
      <c r="H456" s="70">
        <f t="shared" si="39"/>
        <v>0.007786022221711647</v>
      </c>
      <c r="I456" s="69">
        <v>4203.171</v>
      </c>
      <c r="J456" s="69">
        <v>3522.006</v>
      </c>
      <c r="K456" s="70">
        <f t="shared" si="40"/>
        <v>-0.1620597877174163</v>
      </c>
      <c r="L456" s="68"/>
      <c r="M456" s="86">
        <v>0.9072382652974484</v>
      </c>
      <c r="N456" s="72"/>
      <c r="O456" s="72"/>
      <c r="P456" s="72"/>
      <c r="Q456" s="72"/>
      <c r="R456" s="72"/>
      <c r="S456" s="72"/>
      <c r="T456" s="117"/>
      <c r="U456" s="117"/>
      <c r="V456" s="72"/>
      <c r="W456" s="72"/>
      <c r="X456" s="72"/>
      <c r="Y456" s="72"/>
      <c r="Z456" s="72"/>
    </row>
    <row r="457" spans="1:26" s="71" customFormat="1" ht="12.75">
      <c r="A457" s="71">
        <v>6</v>
      </c>
      <c r="B457" s="68" t="s">
        <v>370</v>
      </c>
      <c r="C457" s="92" t="s">
        <v>377</v>
      </c>
      <c r="D457" s="68" t="s">
        <v>63</v>
      </c>
      <c r="E457" s="91">
        <v>4.57</v>
      </c>
      <c r="F457" s="69">
        <v>575.81</v>
      </c>
      <c r="G457" s="69">
        <v>563.918</v>
      </c>
      <c r="H457" s="70">
        <f t="shared" si="39"/>
        <v>-0.02065264583803675</v>
      </c>
      <c r="I457" s="69">
        <v>2491.76</v>
      </c>
      <c r="J457" s="69">
        <v>2167.923</v>
      </c>
      <c r="K457" s="70">
        <f t="shared" si="40"/>
        <v>-0.12996315857064902</v>
      </c>
      <c r="L457" s="68"/>
      <c r="M457" s="86">
        <v>0.9581510034203846</v>
      </c>
      <c r="N457" s="72"/>
      <c r="O457" s="72"/>
      <c r="P457" s="72"/>
      <c r="Q457" s="72"/>
      <c r="R457" s="117"/>
      <c r="S457" s="72"/>
      <c r="T457" s="117"/>
      <c r="U457" s="72"/>
      <c r="V457" s="72"/>
      <c r="W457" s="72"/>
      <c r="X457" s="72"/>
      <c r="Y457" s="72"/>
      <c r="Z457" s="72"/>
    </row>
    <row r="458" spans="1:26" s="71" customFormat="1" ht="12.75">
      <c r="A458" s="71">
        <v>7</v>
      </c>
      <c r="B458" s="68" t="s">
        <v>371</v>
      </c>
      <c r="C458" s="93">
        <v>41021000</v>
      </c>
      <c r="D458" s="68" t="s">
        <v>63</v>
      </c>
      <c r="E458" s="91">
        <v>3.64</v>
      </c>
      <c r="F458" s="69">
        <v>1546.692</v>
      </c>
      <c r="G458" s="69">
        <v>1452.467</v>
      </c>
      <c r="H458" s="70">
        <f t="shared" si="39"/>
        <v>-0.06092033837376796</v>
      </c>
      <c r="I458" s="69">
        <v>1987.178</v>
      </c>
      <c r="J458" s="69">
        <v>1410.569</v>
      </c>
      <c r="K458" s="70">
        <f t="shared" si="40"/>
        <v>-0.29016474618781013</v>
      </c>
      <c r="L458" s="68"/>
      <c r="M458" s="86">
        <v>0.9999992910667319</v>
      </c>
      <c r="N458" s="72"/>
      <c r="O458" s="72"/>
      <c r="P458" s="72"/>
      <c r="Q458" s="72"/>
      <c r="R458" s="72"/>
      <c r="S458" s="72"/>
      <c r="T458" s="117"/>
      <c r="U458" s="72"/>
      <c r="V458" s="72"/>
      <c r="W458" s="72"/>
      <c r="X458" s="72"/>
      <c r="Y458" s="72"/>
      <c r="Z458" s="72"/>
    </row>
    <row r="459" spans="1:26" s="71" customFormat="1" ht="12.75">
      <c r="A459" s="71">
        <v>8</v>
      </c>
      <c r="B459" s="68" t="s">
        <v>164</v>
      </c>
      <c r="C459" s="92" t="s">
        <v>357</v>
      </c>
      <c r="D459" s="68" t="s">
        <v>63</v>
      </c>
      <c r="E459" s="91">
        <v>2.4</v>
      </c>
      <c r="F459" s="69">
        <v>337.262</v>
      </c>
      <c r="G459" s="69">
        <v>509.329</v>
      </c>
      <c r="H459" s="70">
        <f t="shared" si="39"/>
        <v>0.5101879251145993</v>
      </c>
      <c r="I459" s="69">
        <v>1306.682</v>
      </c>
      <c r="J459" s="69">
        <v>1664.691</v>
      </c>
      <c r="K459" s="70">
        <f t="shared" si="40"/>
        <v>0.2739832644821005</v>
      </c>
      <c r="L459" s="68"/>
      <c r="M459" s="86">
        <v>0.07112819055262805</v>
      </c>
      <c r="N459" s="72"/>
      <c r="O459" s="72"/>
      <c r="P459" s="72"/>
      <c r="Q459" s="72"/>
      <c r="R459" s="72"/>
      <c r="S459" s="117"/>
      <c r="T459" s="117"/>
      <c r="U459" s="117"/>
      <c r="V459" s="72"/>
      <c r="W459" s="72"/>
      <c r="X459" s="72"/>
      <c r="Y459" s="72"/>
      <c r="Z459" s="72"/>
    </row>
    <row r="460" spans="1:26" s="71" customFormat="1" ht="12.75">
      <c r="A460" s="71">
        <v>9</v>
      </c>
      <c r="B460" s="68" t="s">
        <v>170</v>
      </c>
      <c r="C460" s="93">
        <v>22030000</v>
      </c>
      <c r="D460" s="68" t="s">
        <v>88</v>
      </c>
      <c r="E460" s="91">
        <v>1.45</v>
      </c>
      <c r="F460" s="69">
        <v>741.539</v>
      </c>
      <c r="G460" s="69">
        <v>384.381</v>
      </c>
      <c r="H460" s="70">
        <f t="shared" si="39"/>
        <v>-0.48164425606744893</v>
      </c>
      <c r="I460" s="69">
        <v>791.799</v>
      </c>
      <c r="J460" s="69">
        <v>434.054</v>
      </c>
      <c r="K460" s="70">
        <f t="shared" si="40"/>
        <v>-0.4518128969599608</v>
      </c>
      <c r="L460" s="68"/>
      <c r="M460" s="86">
        <v>0.1432453375153128</v>
      </c>
      <c r="N460" s="72"/>
      <c r="O460" s="72"/>
      <c r="P460" s="72"/>
      <c r="Q460" s="72"/>
      <c r="R460" s="72"/>
      <c r="S460" s="117"/>
      <c r="T460" s="117"/>
      <c r="U460" s="117"/>
      <c r="V460" s="72"/>
      <c r="W460" s="72"/>
      <c r="X460" s="72"/>
      <c r="Y460" s="72"/>
      <c r="Z460" s="72"/>
    </row>
    <row r="461" spans="1:26" s="71" customFormat="1" ht="12.75">
      <c r="A461" s="71">
        <v>10</v>
      </c>
      <c r="B461" s="68" t="s">
        <v>166</v>
      </c>
      <c r="C461" s="93">
        <v>15050000</v>
      </c>
      <c r="D461" s="68" t="s">
        <v>63</v>
      </c>
      <c r="E461" s="91">
        <v>1.19</v>
      </c>
      <c r="F461" s="69">
        <v>271.659</v>
      </c>
      <c r="G461" s="69">
        <v>205.601</v>
      </c>
      <c r="H461" s="70">
        <f t="shared" si="39"/>
        <v>-0.2431651445378213</v>
      </c>
      <c r="I461" s="69">
        <v>650.139</v>
      </c>
      <c r="J461" s="69">
        <v>656.511</v>
      </c>
      <c r="K461" s="70">
        <f t="shared" si="40"/>
        <v>0.0098009810209816</v>
      </c>
      <c r="L461" s="68"/>
      <c r="M461" s="86">
        <v>0.997677949179304</v>
      </c>
      <c r="N461" s="72"/>
      <c r="O461" s="72"/>
      <c r="P461" s="72"/>
      <c r="Q461" s="72"/>
      <c r="R461" s="117"/>
      <c r="S461" s="72"/>
      <c r="T461" s="117"/>
      <c r="U461" s="72"/>
      <c r="V461" s="72"/>
      <c r="W461" s="72"/>
      <c r="X461" s="72"/>
      <c r="Y461" s="72"/>
      <c r="Z461" s="72"/>
    </row>
    <row r="462" spans="1:26" s="71" customFormat="1" ht="12.75">
      <c r="A462" s="71">
        <v>11</v>
      </c>
      <c r="B462" s="68" t="s">
        <v>372</v>
      </c>
      <c r="C462" s="92" t="s">
        <v>378</v>
      </c>
      <c r="D462" s="68" t="s">
        <v>63</v>
      </c>
      <c r="E462" s="91">
        <v>0.96</v>
      </c>
      <c r="F462" s="69">
        <v>64.084</v>
      </c>
      <c r="G462" s="69">
        <v>67.334</v>
      </c>
      <c r="H462" s="70">
        <f t="shared" si="39"/>
        <v>0.05071468697334748</v>
      </c>
      <c r="I462" s="69">
        <v>522.376</v>
      </c>
      <c r="J462" s="69">
        <v>488.907</v>
      </c>
      <c r="K462" s="70">
        <f t="shared" si="40"/>
        <v>-0.06407070768948037</v>
      </c>
      <c r="L462" s="68"/>
      <c r="M462" s="86">
        <v>0.5288242401167311</v>
      </c>
      <c r="N462" s="72"/>
      <c r="O462" s="72"/>
      <c r="P462" s="72"/>
      <c r="Q462" s="72"/>
      <c r="R462" s="117"/>
      <c r="S462" s="117"/>
      <c r="T462" s="117"/>
      <c r="U462" s="117"/>
      <c r="V462" s="72"/>
      <c r="W462" s="72"/>
      <c r="X462" s="72"/>
      <c r="Y462" s="72"/>
      <c r="Z462" s="72"/>
    </row>
    <row r="463" spans="1:26" s="71" customFormat="1" ht="12.75">
      <c r="A463" s="71">
        <v>12</v>
      </c>
      <c r="B463" s="68" t="s">
        <v>167</v>
      </c>
      <c r="C463" s="93">
        <v>51012100</v>
      </c>
      <c r="D463" s="68" t="s">
        <v>63</v>
      </c>
      <c r="E463" s="91">
        <v>0.78</v>
      </c>
      <c r="F463" s="69">
        <v>228.889</v>
      </c>
      <c r="G463" s="69">
        <v>286.927</v>
      </c>
      <c r="H463" s="70">
        <f t="shared" si="39"/>
        <v>0.2535639545806046</v>
      </c>
      <c r="I463" s="69">
        <v>423.306</v>
      </c>
      <c r="J463" s="69">
        <v>352.744</v>
      </c>
      <c r="K463" s="70">
        <f t="shared" si="40"/>
        <v>-0.16669265259646676</v>
      </c>
      <c r="L463" s="68"/>
      <c r="M463" s="86">
        <v>0.6696840138818223</v>
      </c>
      <c r="N463" s="72"/>
      <c r="O463" s="72"/>
      <c r="P463" s="72"/>
      <c r="Q463" s="72"/>
      <c r="R463" s="72"/>
      <c r="S463" s="72"/>
      <c r="T463" s="117"/>
      <c r="U463" s="72"/>
      <c r="V463" s="72"/>
      <c r="W463" s="72"/>
      <c r="X463" s="72"/>
      <c r="Y463" s="72"/>
      <c r="Z463" s="72"/>
    </row>
    <row r="464" spans="1:26" s="71" customFormat="1" ht="12.75">
      <c r="A464" s="71">
        <v>13</v>
      </c>
      <c r="B464" s="68" t="s">
        <v>168</v>
      </c>
      <c r="C464" s="93">
        <v>23011000</v>
      </c>
      <c r="D464" s="68" t="s">
        <v>169</v>
      </c>
      <c r="E464" s="91">
        <v>0.65</v>
      </c>
      <c r="F464" s="69">
        <v>421.125</v>
      </c>
      <c r="G464" s="69">
        <v>328</v>
      </c>
      <c r="H464" s="70">
        <f t="shared" si="39"/>
        <v>-0.22113386761650342</v>
      </c>
      <c r="I464" s="69">
        <v>352.352</v>
      </c>
      <c r="J464" s="69">
        <v>426.234</v>
      </c>
      <c r="K464" s="70">
        <f t="shared" si="40"/>
        <v>0.20968236309145402</v>
      </c>
      <c r="L464" s="68"/>
      <c r="M464" s="86">
        <v>0.15721908919793307</v>
      </c>
      <c r="N464" s="72"/>
      <c r="O464" s="72"/>
      <c r="P464" s="72"/>
      <c r="Q464" s="72"/>
      <c r="R464" s="117"/>
      <c r="S464" s="72"/>
      <c r="T464" s="117"/>
      <c r="U464" s="117"/>
      <c r="V464" s="72"/>
      <c r="W464" s="72"/>
      <c r="X464" s="72"/>
      <c r="Y464" s="72"/>
      <c r="Z464" s="72"/>
    </row>
    <row r="465" spans="1:26" s="71" customFormat="1" ht="12.75">
      <c r="A465" s="71">
        <v>14</v>
      </c>
      <c r="B465" s="68" t="s">
        <v>373</v>
      </c>
      <c r="C465" s="92" t="s">
        <v>379</v>
      </c>
      <c r="D465" s="68" t="s">
        <v>63</v>
      </c>
      <c r="E465" s="91">
        <v>0.6</v>
      </c>
      <c r="F465" s="69">
        <v>231.757</v>
      </c>
      <c r="G465" s="69">
        <v>188.89</v>
      </c>
      <c r="H465" s="70">
        <f t="shared" si="39"/>
        <v>-0.18496528691690012</v>
      </c>
      <c r="I465" s="69">
        <v>324.847</v>
      </c>
      <c r="J465" s="69">
        <v>208.33</v>
      </c>
      <c r="K465" s="70">
        <f t="shared" si="40"/>
        <v>-0.35868270293399657</v>
      </c>
      <c r="L465" s="68"/>
      <c r="M465" s="86">
        <v>0.743249992864686</v>
      </c>
      <c r="N465" s="72"/>
      <c r="O465" s="72"/>
      <c r="P465" s="72"/>
      <c r="Q465" s="72"/>
      <c r="R465" s="72"/>
      <c r="S465" s="72"/>
      <c r="T465" s="117"/>
      <c r="U465" s="117"/>
      <c r="V465" s="72"/>
      <c r="W465" s="72"/>
      <c r="X465" s="72"/>
      <c r="Y465" s="72"/>
      <c r="Z465" s="72"/>
    </row>
    <row r="466" spans="1:26" s="71" customFormat="1" ht="12.75">
      <c r="A466" s="71">
        <v>15</v>
      </c>
      <c r="B466" s="68" t="s">
        <v>86</v>
      </c>
      <c r="C466" s="93">
        <v>44091090</v>
      </c>
      <c r="D466" s="68" t="s">
        <v>63</v>
      </c>
      <c r="E466" s="91">
        <v>0.48</v>
      </c>
      <c r="F466" s="69">
        <v>98.426</v>
      </c>
      <c r="G466" s="69">
        <v>0.535</v>
      </c>
      <c r="H466" s="70">
        <f t="shared" si="39"/>
        <v>-0.9945644443541342</v>
      </c>
      <c r="I466" s="69">
        <v>260.679</v>
      </c>
      <c r="J466" s="69">
        <v>2.483</v>
      </c>
      <c r="K466" s="70">
        <f t="shared" si="40"/>
        <v>-0.9904748752296886</v>
      </c>
      <c r="L466" s="68"/>
      <c r="M466" s="86">
        <v>0.0006443262184979492</v>
      </c>
      <c r="N466" s="72"/>
      <c r="O466" s="72"/>
      <c r="P466" s="72"/>
      <c r="Q466" s="72"/>
      <c r="R466" s="72"/>
      <c r="S466" s="72"/>
      <c r="T466" s="117"/>
      <c r="U466" s="72"/>
      <c r="V466" s="72"/>
      <c r="W466" s="72"/>
      <c r="X466" s="72"/>
      <c r="Y466" s="72"/>
      <c r="Z466" s="72"/>
    </row>
    <row r="467" spans="1:26" s="71" customFormat="1" ht="12.75">
      <c r="A467" s="71">
        <v>16</v>
      </c>
      <c r="B467" s="68" t="s">
        <v>374</v>
      </c>
      <c r="C467" s="93">
        <v>51031000</v>
      </c>
      <c r="D467" s="68" t="s">
        <v>63</v>
      </c>
      <c r="E467" s="91">
        <v>0.46</v>
      </c>
      <c r="F467" s="69">
        <v>208.273</v>
      </c>
      <c r="G467" s="69">
        <v>138.025</v>
      </c>
      <c r="H467" s="70">
        <f t="shared" si="39"/>
        <v>-0.3372880786275705</v>
      </c>
      <c r="I467" s="69">
        <v>249.927</v>
      </c>
      <c r="J467" s="69">
        <v>110.925</v>
      </c>
      <c r="K467" s="70">
        <f t="shared" si="40"/>
        <v>-0.5561704017573131</v>
      </c>
      <c r="L467" s="68"/>
      <c r="M467" s="86">
        <v>0.4467594084289212</v>
      </c>
      <c r="N467" s="72"/>
      <c r="O467" s="72"/>
      <c r="P467" s="72"/>
      <c r="Q467" s="72"/>
      <c r="R467" s="72"/>
      <c r="S467" s="72"/>
      <c r="T467" s="117"/>
      <c r="U467" s="72"/>
      <c r="V467" s="72"/>
      <c r="W467" s="72"/>
      <c r="X467" s="72"/>
      <c r="Y467" s="72"/>
      <c r="Z467" s="72"/>
    </row>
    <row r="468" spans="1:20" s="72" customFormat="1" ht="12.75">
      <c r="A468" s="71">
        <v>17</v>
      </c>
      <c r="B468" s="68" t="s">
        <v>375</v>
      </c>
      <c r="C468" s="93">
        <v>15020090</v>
      </c>
      <c r="D468" s="68" t="s">
        <v>63</v>
      </c>
      <c r="E468" s="91">
        <v>0.4</v>
      </c>
      <c r="F468" s="69">
        <v>137.393</v>
      </c>
      <c r="G468" s="69">
        <v>181.783</v>
      </c>
      <c r="H468" s="70">
        <f t="shared" si="39"/>
        <v>0.3230877846760751</v>
      </c>
      <c r="I468" s="69">
        <v>217.307</v>
      </c>
      <c r="J468" s="69">
        <v>255.173</v>
      </c>
      <c r="K468" s="70">
        <f t="shared" si="40"/>
        <v>0.1742511746055121</v>
      </c>
      <c r="L468" s="68"/>
      <c r="M468" s="86">
        <v>0.8483060341818399</v>
      </c>
      <c r="T468" s="117"/>
    </row>
    <row r="469" spans="1:21" s="72" customFormat="1" ht="12.75">
      <c r="A469" s="71">
        <v>18</v>
      </c>
      <c r="B469" s="68" t="s">
        <v>87</v>
      </c>
      <c r="C469" s="93">
        <v>22042110</v>
      </c>
      <c r="D469" s="68" t="s">
        <v>88</v>
      </c>
      <c r="E469" s="91">
        <v>0.37</v>
      </c>
      <c r="F469" s="69">
        <v>75.759</v>
      </c>
      <c r="G469" s="69">
        <v>56.884</v>
      </c>
      <c r="H469" s="70">
        <f t="shared" si="39"/>
        <v>-0.24914531606805793</v>
      </c>
      <c r="I469" s="69">
        <v>200.011</v>
      </c>
      <c r="J469" s="69">
        <v>120.921</v>
      </c>
      <c r="K469" s="70">
        <f t="shared" si="40"/>
        <v>-0.39542825144617044</v>
      </c>
      <c r="L469" s="68"/>
      <c r="M469" s="86">
        <v>0.00011309067960303608</v>
      </c>
      <c r="S469" s="117"/>
      <c r="U469" s="117"/>
    </row>
    <row r="470" spans="1:20" s="72" customFormat="1" ht="12.75">
      <c r="A470" s="71">
        <v>19</v>
      </c>
      <c r="B470" s="68" t="s">
        <v>304</v>
      </c>
      <c r="C470" s="92" t="s">
        <v>365</v>
      </c>
      <c r="D470" s="68" t="s">
        <v>63</v>
      </c>
      <c r="E470" s="91">
        <v>0.26</v>
      </c>
      <c r="F470" s="69">
        <v>123.275</v>
      </c>
      <c r="G470" s="69">
        <v>87.411</v>
      </c>
      <c r="H470" s="70">
        <f t="shared" si="39"/>
        <v>-0.2909267896978301</v>
      </c>
      <c r="I470" s="69">
        <v>142.483</v>
      </c>
      <c r="J470" s="69">
        <v>91.781</v>
      </c>
      <c r="K470" s="70">
        <f t="shared" si="40"/>
        <v>-0.35584596057073475</v>
      </c>
      <c r="L470" s="68"/>
      <c r="M470" s="86">
        <v>0.06280970809338549</v>
      </c>
      <c r="T470" s="117"/>
    </row>
    <row r="471" spans="1:21" s="72" customFormat="1" ht="12.75">
      <c r="A471" s="71">
        <v>20</v>
      </c>
      <c r="B471" s="68" t="s">
        <v>376</v>
      </c>
      <c r="C471" s="93">
        <v>41012000</v>
      </c>
      <c r="D471" s="68" t="s">
        <v>63</v>
      </c>
      <c r="E471" s="91">
        <v>0.19</v>
      </c>
      <c r="F471" s="69">
        <v>84</v>
      </c>
      <c r="G471" s="69">
        <v>0</v>
      </c>
      <c r="H471" s="70">
        <f t="shared" si="39"/>
        <v>-1</v>
      </c>
      <c r="I471" s="69">
        <v>104.13</v>
      </c>
      <c r="J471" s="69">
        <v>0</v>
      </c>
      <c r="K471" s="70">
        <f t="shared" si="40"/>
        <v>-1</v>
      </c>
      <c r="L471" s="68"/>
      <c r="M471" s="86">
        <v>0</v>
      </c>
      <c r="T471" s="117"/>
      <c r="U471" s="117"/>
    </row>
    <row r="472" spans="13:26" ht="12.75">
      <c r="M472" s="118"/>
      <c r="N472" s="72"/>
      <c r="O472" s="72"/>
      <c r="P472" s="72"/>
      <c r="Q472" s="72"/>
      <c r="R472" s="72"/>
      <c r="S472" s="72"/>
      <c r="T472" s="117"/>
      <c r="U472" s="72"/>
      <c r="V472" s="72"/>
      <c r="W472" s="72"/>
      <c r="X472" s="72"/>
      <c r="Y472" s="72"/>
      <c r="Z472" s="72"/>
    </row>
    <row r="473" spans="2:26" s="73" customFormat="1" ht="12.75">
      <c r="B473" s="84" t="s">
        <v>178</v>
      </c>
      <c r="C473" s="84"/>
      <c r="D473" s="84"/>
      <c r="E473" s="119">
        <f>SUM(E452:E472)</f>
        <v>97.85</v>
      </c>
      <c r="F473" s="120">
        <v>14.543</v>
      </c>
      <c r="G473" s="85">
        <v>0</v>
      </c>
      <c r="H473" s="85"/>
      <c r="I473" s="85">
        <f>SUM(I452:I472)</f>
        <v>53352.147999999994</v>
      </c>
      <c r="J473" s="120">
        <f>SUM(J452:J472)</f>
        <v>45224.27700000001</v>
      </c>
      <c r="K473" s="121">
        <f>+(J473-I473)/I473</f>
        <v>-0.15234383815249547</v>
      </c>
      <c r="L473" s="85"/>
      <c r="M473" s="122"/>
      <c r="N473" s="72"/>
      <c r="O473" s="72"/>
      <c r="P473" s="72"/>
      <c r="Q473" s="72"/>
      <c r="R473" s="72"/>
      <c r="S473" s="72"/>
      <c r="T473" s="72"/>
      <c r="U473" s="72"/>
      <c r="V473" s="72"/>
      <c r="W473" s="72"/>
      <c r="X473" s="72"/>
      <c r="Y473" s="72"/>
      <c r="Z473" s="72"/>
    </row>
    <row r="474" spans="2:26" s="73" customFormat="1" ht="12.75">
      <c r="B474" s="35"/>
      <c r="C474" s="35"/>
      <c r="D474" s="35"/>
      <c r="E474" s="128"/>
      <c r="F474" s="129"/>
      <c r="G474" s="130"/>
      <c r="H474" s="130"/>
      <c r="I474" s="131"/>
      <c r="J474" s="129"/>
      <c r="K474" s="130"/>
      <c r="L474" s="130"/>
      <c r="M474" s="118"/>
      <c r="N474" s="72"/>
      <c r="O474" s="72"/>
      <c r="P474" s="72"/>
      <c r="Q474" s="72"/>
      <c r="R474" s="72"/>
      <c r="S474" s="72"/>
      <c r="T474" s="72"/>
      <c r="U474" s="117"/>
      <c r="V474" s="72"/>
      <c r="W474" s="72"/>
      <c r="X474" s="72"/>
      <c r="Y474" s="72"/>
      <c r="Z474" s="72"/>
    </row>
    <row r="475" spans="2:13" s="72" customFormat="1" ht="21" customHeight="1">
      <c r="B475" s="184" t="s">
        <v>423</v>
      </c>
      <c r="C475" s="184"/>
      <c r="D475" s="184"/>
      <c r="E475" s="184"/>
      <c r="F475" s="184"/>
      <c r="G475" s="184"/>
      <c r="H475" s="184"/>
      <c r="I475" s="184"/>
      <c r="J475" s="184"/>
      <c r="K475" s="184"/>
      <c r="L475" s="184"/>
      <c r="M475" s="184"/>
    </row>
    <row r="476" spans="6:26" ht="12.75" customHeight="1" hidden="1">
      <c r="F476" s="69">
        <v>9.975</v>
      </c>
      <c r="G476" s="69">
        <v>6.633</v>
      </c>
      <c r="M476" s="118"/>
      <c r="N476" s="72"/>
      <c r="O476" s="72"/>
      <c r="P476" s="72"/>
      <c r="Q476" s="72"/>
      <c r="R476" s="117"/>
      <c r="S476" s="117"/>
      <c r="T476" s="117"/>
      <c r="U476" s="117"/>
      <c r="V476" s="72"/>
      <c r="W476" s="72"/>
      <c r="X476" s="72"/>
      <c r="Y476" s="72"/>
      <c r="Z476" s="72"/>
    </row>
    <row r="477" spans="6:26" ht="12.75" customHeight="1" hidden="1">
      <c r="F477" s="69">
        <v>14.6</v>
      </c>
      <c r="G477" s="69">
        <v>11.586</v>
      </c>
      <c r="I477" s="117">
        <f>+I473+I441+I414+I349+I317+I285+I253+I221+I189+I157+I125+I93+I61</f>
        <v>11209641.793000001</v>
      </c>
      <c r="J477" s="117">
        <f>+J473+J441+J414+J349+J317+J285+J253+J221+J189+J157+J125+J93+J61</f>
        <v>9188426.119999997</v>
      </c>
      <c r="M477" s="118"/>
      <c r="N477" s="72"/>
      <c r="O477" s="72"/>
      <c r="P477" s="72"/>
      <c r="Q477" s="72"/>
      <c r="R477" s="117"/>
      <c r="S477" s="117"/>
      <c r="T477" s="117"/>
      <c r="U477" s="117"/>
      <c r="V477" s="72"/>
      <c r="W477" s="72"/>
      <c r="X477" s="72"/>
      <c r="Y477" s="72"/>
      <c r="Z477" s="72"/>
    </row>
    <row r="478" spans="6:26" ht="12.75" customHeight="1" hidden="1">
      <c r="F478" s="69">
        <v>0</v>
      </c>
      <c r="G478" s="69">
        <v>0</v>
      </c>
      <c r="M478" s="118"/>
      <c r="N478" s="72"/>
      <c r="O478" s="72"/>
      <c r="P478" s="72"/>
      <c r="Q478" s="72"/>
      <c r="R478" s="117"/>
      <c r="S478" s="72"/>
      <c r="T478" s="117"/>
      <c r="U478" s="72"/>
      <c r="V478" s="72"/>
      <c r="W478" s="72"/>
      <c r="X478" s="72"/>
      <c r="Y478" s="72"/>
      <c r="Z478" s="72"/>
    </row>
    <row r="479" spans="13:26" ht="12.75">
      <c r="M479" s="118"/>
      <c r="N479" s="72"/>
      <c r="O479" s="72"/>
      <c r="P479" s="72"/>
      <c r="Q479" s="72"/>
      <c r="R479" s="72"/>
      <c r="S479" s="72"/>
      <c r="T479" s="72"/>
      <c r="U479" s="72"/>
      <c r="V479" s="72"/>
      <c r="W479" s="72"/>
      <c r="X479" s="72"/>
      <c r="Y479" s="72"/>
      <c r="Z479" s="72"/>
    </row>
    <row r="480" spans="13:26" ht="12.75">
      <c r="M480" s="118"/>
      <c r="N480" s="72"/>
      <c r="O480" s="72"/>
      <c r="P480" s="72"/>
      <c r="Q480" s="72"/>
      <c r="R480" s="72"/>
      <c r="S480" s="117"/>
      <c r="T480" s="72"/>
      <c r="U480" s="117"/>
      <c r="V480" s="72"/>
      <c r="W480" s="72"/>
      <c r="X480" s="72"/>
      <c r="Y480" s="72"/>
      <c r="Z480" s="72"/>
    </row>
    <row r="481" spans="9:26" ht="12.75" customHeight="1" hidden="1">
      <c r="I481" s="69">
        <f>+I473+I441+I414+I349+I317+I285+I253+I221+I189+I157+I125+I93+I61</f>
        <v>11209641.793000001</v>
      </c>
      <c r="J481" s="69">
        <f>+J473+J441+J414+J349+J317+J285+J253+J221+J189+J157+J125+J93+J61</f>
        <v>9188426.119999997</v>
      </c>
      <c r="M481" s="118"/>
      <c r="N481" s="72"/>
      <c r="O481" s="72"/>
      <c r="P481" s="72"/>
      <c r="Q481" s="72"/>
      <c r="R481" s="117"/>
      <c r="S481" s="72"/>
      <c r="T481" s="117"/>
      <c r="U481" s="72"/>
      <c r="V481" s="72"/>
      <c r="W481" s="72"/>
      <c r="X481" s="72"/>
      <c r="Y481" s="72"/>
      <c r="Z481" s="72"/>
    </row>
    <row r="482" spans="13:26" ht="12.75">
      <c r="M482" s="118"/>
      <c r="N482" s="72"/>
      <c r="O482" s="72"/>
      <c r="P482" s="72"/>
      <c r="Q482" s="72"/>
      <c r="R482" s="72"/>
      <c r="S482" s="72"/>
      <c r="T482" s="72"/>
      <c r="U482" s="72"/>
      <c r="V482" s="72"/>
      <c r="W482" s="72"/>
      <c r="X482" s="72"/>
      <c r="Y482" s="72"/>
      <c r="Z482" s="72"/>
    </row>
    <row r="483" spans="13:26" ht="12.75">
      <c r="M483" s="118"/>
      <c r="N483" s="72"/>
      <c r="O483" s="72"/>
      <c r="P483" s="72"/>
      <c r="Q483" s="72"/>
      <c r="R483" s="72"/>
      <c r="S483" s="117"/>
      <c r="T483" s="72"/>
      <c r="U483" s="117"/>
      <c r="V483" s="72"/>
      <c r="W483" s="72"/>
      <c r="X483" s="72"/>
      <c r="Y483" s="72"/>
      <c r="Z483" s="72"/>
    </row>
    <row r="484" spans="13:26" ht="12.75">
      <c r="M484" s="118"/>
      <c r="N484" s="72"/>
      <c r="O484" s="72"/>
      <c r="P484" s="72"/>
      <c r="Q484" s="72"/>
      <c r="R484" s="72"/>
      <c r="S484" s="117"/>
      <c r="T484" s="72"/>
      <c r="U484" s="117"/>
      <c r="V484" s="72"/>
      <c r="W484" s="72"/>
      <c r="X484" s="72"/>
      <c r="Y484" s="72"/>
      <c r="Z484" s="72"/>
    </row>
    <row r="485" spans="13:26" ht="12.75">
      <c r="M485" s="118"/>
      <c r="N485" s="72"/>
      <c r="O485" s="72"/>
      <c r="P485" s="72"/>
      <c r="Q485" s="72"/>
      <c r="R485" s="72"/>
      <c r="S485" s="72"/>
      <c r="T485" s="72"/>
      <c r="U485" s="72"/>
      <c r="V485" s="72"/>
      <c r="W485" s="72"/>
      <c r="X485" s="72"/>
      <c r="Y485" s="72"/>
      <c r="Z485" s="72"/>
    </row>
    <row r="486" spans="13:26" ht="12.75">
      <c r="M486" s="118"/>
      <c r="N486" s="72"/>
      <c r="O486" s="72"/>
      <c r="P486" s="72"/>
      <c r="Q486" s="72"/>
      <c r="R486" s="72"/>
      <c r="S486" s="72"/>
      <c r="T486" s="72"/>
      <c r="U486" s="72"/>
      <c r="V486" s="72"/>
      <c r="W486" s="72"/>
      <c r="X486" s="72"/>
      <c r="Y486" s="72"/>
      <c r="Z486" s="72"/>
    </row>
    <row r="487" spans="13:26" ht="12.75">
      <c r="M487" s="118"/>
      <c r="N487" s="72"/>
      <c r="O487" s="72"/>
      <c r="P487" s="72"/>
      <c r="Q487" s="72"/>
      <c r="R487" s="72"/>
      <c r="S487" s="72"/>
      <c r="T487" s="72"/>
      <c r="U487" s="72"/>
      <c r="V487" s="72"/>
      <c r="W487" s="72"/>
      <c r="X487" s="72"/>
      <c r="Y487" s="72"/>
      <c r="Z487" s="72"/>
    </row>
    <row r="488" spans="13:26" ht="12.75">
      <c r="M488" s="118"/>
      <c r="N488" s="72"/>
      <c r="O488" s="72"/>
      <c r="P488" s="72"/>
      <c r="Q488" s="72"/>
      <c r="R488" s="72"/>
      <c r="S488" s="117"/>
      <c r="T488" s="72"/>
      <c r="U488" s="117"/>
      <c r="V488" s="72"/>
      <c r="W488" s="72"/>
      <c r="X488" s="72"/>
      <c r="Y488" s="72"/>
      <c r="Z488" s="72"/>
    </row>
    <row r="489" spans="13:26" ht="12.75">
      <c r="M489" s="118"/>
      <c r="N489" s="72"/>
      <c r="O489" s="72"/>
      <c r="P489" s="72"/>
      <c r="Q489" s="72"/>
      <c r="R489" s="72"/>
      <c r="S489" s="72"/>
      <c r="T489" s="72"/>
      <c r="U489" s="72"/>
      <c r="V489" s="72"/>
      <c r="W489" s="72"/>
      <c r="X489" s="72"/>
      <c r="Y489" s="72"/>
      <c r="Z489" s="72"/>
    </row>
    <row r="490" spans="13:26" ht="12.75">
      <c r="M490" s="118"/>
      <c r="N490" s="72"/>
      <c r="O490" s="72"/>
      <c r="P490" s="72"/>
      <c r="Q490" s="72"/>
      <c r="R490" s="72"/>
      <c r="S490" s="72"/>
      <c r="T490" s="72"/>
      <c r="U490" s="72"/>
      <c r="V490" s="72"/>
      <c r="W490" s="72"/>
      <c r="X490" s="72"/>
      <c r="Y490" s="72"/>
      <c r="Z490" s="72"/>
    </row>
    <row r="491" spans="13:26" ht="12.75">
      <c r="M491" s="118"/>
      <c r="N491" s="72"/>
      <c r="O491" s="72"/>
      <c r="P491" s="72"/>
      <c r="Q491" s="72"/>
      <c r="R491" s="72"/>
      <c r="S491" s="117"/>
      <c r="T491" s="72"/>
      <c r="U491" s="117"/>
      <c r="V491" s="72"/>
      <c r="W491" s="72"/>
      <c r="X491" s="72"/>
      <c r="Y491" s="72"/>
      <c r="Z491" s="72"/>
    </row>
    <row r="492" spans="13:26" ht="12.75">
      <c r="M492" s="118"/>
      <c r="N492" s="72"/>
      <c r="O492" s="72"/>
      <c r="P492" s="72"/>
      <c r="Q492" s="72"/>
      <c r="R492" s="72"/>
      <c r="S492" s="117"/>
      <c r="T492" s="72"/>
      <c r="U492" s="117"/>
      <c r="V492" s="72"/>
      <c r="W492" s="72"/>
      <c r="X492" s="72"/>
      <c r="Y492" s="72"/>
      <c r="Z492" s="72"/>
    </row>
    <row r="493" spans="13:26" ht="12.75">
      <c r="M493" s="118"/>
      <c r="N493" s="72"/>
      <c r="O493" s="72"/>
      <c r="P493" s="72"/>
      <c r="Q493" s="72"/>
      <c r="R493" s="72"/>
      <c r="S493" s="117"/>
      <c r="T493" s="72"/>
      <c r="U493" s="117"/>
      <c r="V493" s="72"/>
      <c r="W493" s="72"/>
      <c r="X493" s="72"/>
      <c r="Y493" s="72"/>
      <c r="Z493" s="72"/>
    </row>
    <row r="494" spans="13:26" ht="12.75">
      <c r="M494" s="118"/>
      <c r="N494" s="72"/>
      <c r="O494" s="72"/>
      <c r="P494" s="72"/>
      <c r="Q494" s="72"/>
      <c r="R494" s="72"/>
      <c r="S494" s="117"/>
      <c r="T494" s="72"/>
      <c r="U494" s="117"/>
      <c r="V494" s="72"/>
      <c r="W494" s="72"/>
      <c r="X494" s="72"/>
      <c r="Y494" s="72"/>
      <c r="Z494" s="72"/>
    </row>
    <row r="495" spans="13:26" ht="12.75">
      <c r="M495" s="118"/>
      <c r="N495" s="72"/>
      <c r="O495" s="72"/>
      <c r="P495" s="72"/>
      <c r="Q495" s="72"/>
      <c r="R495" s="72"/>
      <c r="S495" s="72"/>
      <c r="T495" s="72"/>
      <c r="U495" s="117"/>
      <c r="V495" s="72"/>
      <c r="W495" s="72"/>
      <c r="X495" s="72"/>
      <c r="Y495" s="72"/>
      <c r="Z495" s="72"/>
    </row>
    <row r="496" spans="13:26" ht="12.75">
      <c r="M496" s="118"/>
      <c r="N496" s="72"/>
      <c r="O496" s="72"/>
      <c r="P496" s="72"/>
      <c r="Q496" s="72"/>
      <c r="R496" s="72"/>
      <c r="S496" s="72"/>
      <c r="T496" s="72"/>
      <c r="U496" s="72"/>
      <c r="V496" s="72"/>
      <c r="W496" s="72"/>
      <c r="X496" s="72"/>
      <c r="Y496" s="72"/>
      <c r="Z496" s="72"/>
    </row>
    <row r="497" spans="13:26" ht="12.75">
      <c r="M497" s="118"/>
      <c r="N497" s="72"/>
      <c r="O497" s="72"/>
      <c r="P497" s="72"/>
      <c r="Q497" s="72"/>
      <c r="R497" s="72"/>
      <c r="S497" s="117"/>
      <c r="T497" s="72"/>
      <c r="U497" s="117"/>
      <c r="V497" s="72"/>
      <c r="W497" s="72"/>
      <c r="X497" s="72"/>
      <c r="Y497" s="72"/>
      <c r="Z497" s="72"/>
    </row>
    <row r="498" spans="13:26" ht="12.75">
      <c r="M498" s="118"/>
      <c r="N498" s="72"/>
      <c r="O498" s="72"/>
      <c r="P498" s="72"/>
      <c r="Q498" s="72"/>
      <c r="R498" s="72"/>
      <c r="S498" s="117"/>
      <c r="T498" s="72"/>
      <c r="U498" s="117"/>
      <c r="V498" s="72"/>
      <c r="W498" s="72"/>
      <c r="X498" s="72"/>
      <c r="Y498" s="72"/>
      <c r="Z498" s="72"/>
    </row>
    <row r="499" spans="13:26" ht="12.75">
      <c r="M499" s="118"/>
      <c r="N499" s="72"/>
      <c r="O499" s="72"/>
      <c r="P499" s="72"/>
      <c r="Q499" s="72"/>
      <c r="R499" s="72"/>
      <c r="S499" s="117"/>
      <c r="T499" s="72"/>
      <c r="U499" s="117"/>
      <c r="V499" s="72"/>
      <c r="W499" s="72"/>
      <c r="X499" s="72"/>
      <c r="Y499" s="72"/>
      <c r="Z499" s="72"/>
    </row>
    <row r="500" spans="13:26" ht="12.75">
      <c r="M500" s="118"/>
      <c r="N500" s="72"/>
      <c r="O500" s="72"/>
      <c r="P500" s="72"/>
      <c r="Q500" s="72"/>
      <c r="R500" s="72"/>
      <c r="S500" s="117"/>
      <c r="T500" s="72"/>
      <c r="U500" s="117"/>
      <c r="V500" s="72"/>
      <c r="W500" s="72"/>
      <c r="X500" s="72"/>
      <c r="Y500" s="72"/>
      <c r="Z500" s="72"/>
    </row>
    <row r="501" spans="13:26" ht="12.75">
      <c r="M501" s="118"/>
      <c r="N501" s="72"/>
      <c r="O501" s="72"/>
      <c r="P501" s="72"/>
      <c r="Q501" s="72"/>
      <c r="R501" s="72"/>
      <c r="S501" s="72"/>
      <c r="T501" s="72"/>
      <c r="U501" s="72"/>
      <c r="V501" s="72"/>
      <c r="W501" s="72"/>
      <c r="X501" s="72"/>
      <c r="Y501" s="72"/>
      <c r="Z501" s="72"/>
    </row>
    <row r="502" spans="13:26" ht="12.75">
      <c r="M502" s="118"/>
      <c r="N502" s="72"/>
      <c r="O502" s="72"/>
      <c r="P502" s="72"/>
      <c r="Q502" s="72"/>
      <c r="R502" s="72"/>
      <c r="S502" s="72"/>
      <c r="T502" s="72"/>
      <c r="U502" s="72"/>
      <c r="V502" s="72"/>
      <c r="W502" s="72"/>
      <c r="X502" s="72"/>
      <c r="Y502" s="72"/>
      <c r="Z502" s="72"/>
    </row>
    <row r="503" spans="13:26" ht="12.75">
      <c r="M503" s="118"/>
      <c r="N503" s="72"/>
      <c r="O503" s="72"/>
      <c r="P503" s="72"/>
      <c r="Q503" s="72"/>
      <c r="R503" s="72"/>
      <c r="S503" s="117"/>
      <c r="T503" s="72"/>
      <c r="U503" s="117"/>
      <c r="V503" s="72"/>
      <c r="W503" s="72"/>
      <c r="X503" s="72"/>
      <c r="Y503" s="72"/>
      <c r="Z503" s="72"/>
    </row>
    <row r="504" spans="13:26" ht="12.75">
      <c r="M504" s="118"/>
      <c r="N504" s="72"/>
      <c r="O504" s="72"/>
      <c r="P504" s="72"/>
      <c r="Q504" s="72"/>
      <c r="R504" s="72"/>
      <c r="S504" s="117"/>
      <c r="T504" s="72"/>
      <c r="U504" s="117"/>
      <c r="V504" s="72"/>
      <c r="W504" s="72"/>
      <c r="X504" s="72"/>
      <c r="Y504" s="72"/>
      <c r="Z504" s="72"/>
    </row>
    <row r="505" spans="13:26" ht="12.75">
      <c r="M505" s="118"/>
      <c r="N505" s="72"/>
      <c r="O505" s="72"/>
      <c r="P505" s="72"/>
      <c r="Q505" s="72"/>
      <c r="R505" s="72"/>
      <c r="S505" s="72"/>
      <c r="T505" s="72"/>
      <c r="U505" s="117"/>
      <c r="V505" s="72"/>
      <c r="W505" s="72"/>
      <c r="X505" s="72"/>
      <c r="Y505" s="72"/>
      <c r="Z505" s="72"/>
    </row>
    <row r="506" spans="13:26" ht="12.75">
      <c r="M506" s="118"/>
      <c r="N506" s="72"/>
      <c r="O506" s="72"/>
      <c r="P506" s="72"/>
      <c r="Q506" s="72"/>
      <c r="R506" s="72"/>
      <c r="S506" s="72"/>
      <c r="T506" s="72"/>
      <c r="U506" s="72"/>
      <c r="V506" s="72"/>
      <c r="W506" s="72"/>
      <c r="X506" s="72"/>
      <c r="Y506" s="72"/>
      <c r="Z506" s="72"/>
    </row>
    <row r="507" spans="13:26" ht="12.75">
      <c r="M507" s="118"/>
      <c r="N507" s="72"/>
      <c r="O507" s="72"/>
      <c r="P507" s="72"/>
      <c r="Q507" s="72"/>
      <c r="R507" s="72"/>
      <c r="S507" s="117"/>
      <c r="T507" s="72"/>
      <c r="U507" s="117"/>
      <c r="V507" s="72"/>
      <c r="W507" s="72"/>
      <c r="X507" s="72"/>
      <c r="Y507" s="72"/>
      <c r="Z507" s="72"/>
    </row>
    <row r="508" spans="13:26" ht="12.75">
      <c r="M508" s="118"/>
      <c r="N508" s="72"/>
      <c r="O508" s="72"/>
      <c r="P508" s="72"/>
      <c r="Q508" s="72"/>
      <c r="R508" s="72"/>
      <c r="S508" s="72"/>
      <c r="T508" s="72"/>
      <c r="U508" s="117"/>
      <c r="V508" s="72"/>
      <c r="W508" s="72"/>
      <c r="X508" s="72"/>
      <c r="Y508" s="72"/>
      <c r="Z508" s="72"/>
    </row>
    <row r="509" spans="13:26" ht="12.75">
      <c r="M509" s="118"/>
      <c r="N509" s="72"/>
      <c r="O509" s="72"/>
      <c r="P509" s="72"/>
      <c r="Q509" s="72"/>
      <c r="R509" s="72"/>
      <c r="S509" s="117"/>
      <c r="T509" s="72"/>
      <c r="U509" s="117"/>
      <c r="V509" s="72"/>
      <c r="W509" s="72"/>
      <c r="X509" s="72"/>
      <c r="Y509" s="72"/>
      <c r="Z509" s="72"/>
    </row>
    <row r="510" spans="13:26" ht="12.75">
      <c r="M510" s="118"/>
      <c r="N510" s="72"/>
      <c r="O510" s="72"/>
      <c r="P510" s="72"/>
      <c r="Q510" s="72"/>
      <c r="R510" s="72"/>
      <c r="S510" s="117"/>
      <c r="T510" s="72"/>
      <c r="U510" s="117"/>
      <c r="V510" s="72"/>
      <c r="W510" s="72"/>
      <c r="X510" s="72"/>
      <c r="Y510" s="72"/>
      <c r="Z510" s="72"/>
    </row>
    <row r="511" spans="13:26" ht="12.75">
      <c r="M511" s="118"/>
      <c r="N511" s="72"/>
      <c r="O511" s="72"/>
      <c r="P511" s="72"/>
      <c r="Q511" s="72"/>
      <c r="R511" s="72"/>
      <c r="S511" s="117"/>
      <c r="T511" s="72"/>
      <c r="U511" s="117"/>
      <c r="V511" s="72"/>
      <c r="W511" s="72"/>
      <c r="X511" s="72"/>
      <c r="Y511" s="72"/>
      <c r="Z511" s="72"/>
    </row>
    <row r="512" spans="13:26" ht="12.75">
      <c r="M512" s="118"/>
      <c r="N512" s="72"/>
      <c r="O512" s="72"/>
      <c r="P512" s="72"/>
      <c r="Q512" s="72"/>
      <c r="R512" s="72"/>
      <c r="S512" s="117"/>
      <c r="T512" s="72"/>
      <c r="U512" s="117"/>
      <c r="V512" s="72"/>
      <c r="W512" s="72"/>
      <c r="X512" s="72"/>
      <c r="Y512" s="72"/>
      <c r="Z512" s="72"/>
    </row>
    <row r="513" spans="13:26" ht="12.75">
      <c r="M513" s="118"/>
      <c r="N513" s="72"/>
      <c r="O513" s="72"/>
      <c r="P513" s="72"/>
      <c r="Q513" s="72"/>
      <c r="R513" s="72"/>
      <c r="S513" s="117"/>
      <c r="T513" s="72"/>
      <c r="U513" s="117"/>
      <c r="V513" s="72"/>
      <c r="W513" s="72"/>
      <c r="X513" s="72"/>
      <c r="Y513" s="72"/>
      <c r="Z513" s="72"/>
    </row>
    <row r="514" spans="13:26" ht="12.75">
      <c r="M514" s="118"/>
      <c r="N514" s="72"/>
      <c r="O514" s="72"/>
      <c r="P514" s="72"/>
      <c r="Q514" s="72"/>
      <c r="R514" s="72"/>
      <c r="S514" s="117"/>
      <c r="T514" s="72"/>
      <c r="U514" s="117"/>
      <c r="V514" s="72"/>
      <c r="W514" s="72"/>
      <c r="X514" s="72"/>
      <c r="Y514" s="72"/>
      <c r="Z514" s="72"/>
    </row>
    <row r="515" spans="13:26" ht="12.75">
      <c r="M515" s="118"/>
      <c r="N515" s="72"/>
      <c r="O515" s="72"/>
      <c r="P515" s="72"/>
      <c r="Q515" s="72"/>
      <c r="R515" s="72"/>
      <c r="S515" s="72"/>
      <c r="T515" s="72"/>
      <c r="U515" s="117"/>
      <c r="V515" s="72"/>
      <c r="W515" s="72"/>
      <c r="X515" s="72"/>
      <c r="Y515" s="72"/>
      <c r="Z515" s="72"/>
    </row>
    <row r="516" spans="13:26" ht="12.75">
      <c r="M516" s="118"/>
      <c r="N516" s="72"/>
      <c r="O516" s="72"/>
      <c r="P516" s="72"/>
      <c r="Q516" s="72"/>
      <c r="R516" s="72"/>
      <c r="S516" s="72"/>
      <c r="T516" s="72"/>
      <c r="U516" s="72"/>
      <c r="V516" s="72"/>
      <c r="W516" s="72"/>
      <c r="X516" s="72"/>
      <c r="Y516" s="72"/>
      <c r="Z516" s="72"/>
    </row>
    <row r="517" spans="13:26" ht="12.75">
      <c r="M517" s="118"/>
      <c r="N517" s="72"/>
      <c r="O517" s="72"/>
      <c r="P517" s="72"/>
      <c r="Q517" s="72"/>
      <c r="R517" s="72"/>
      <c r="S517" s="72"/>
      <c r="T517" s="72"/>
      <c r="U517" s="117"/>
      <c r="V517" s="72"/>
      <c r="W517" s="72"/>
      <c r="X517" s="72"/>
      <c r="Y517" s="72"/>
      <c r="Z517" s="72"/>
    </row>
    <row r="518" spans="13:26" ht="12.75">
      <c r="M518" s="118"/>
      <c r="N518" s="72"/>
      <c r="O518" s="72"/>
      <c r="P518" s="72"/>
      <c r="Q518" s="72"/>
      <c r="R518" s="72"/>
      <c r="S518" s="72"/>
      <c r="T518" s="72"/>
      <c r="U518" s="72"/>
      <c r="V518" s="72"/>
      <c r="W518" s="72"/>
      <c r="X518" s="72"/>
      <c r="Y518" s="72"/>
      <c r="Z518" s="72"/>
    </row>
    <row r="519" spans="13:26" ht="12.75">
      <c r="M519" s="118"/>
      <c r="N519" s="72"/>
      <c r="O519" s="72"/>
      <c r="P519" s="72"/>
      <c r="Q519" s="72"/>
      <c r="R519" s="72"/>
      <c r="S519" s="117"/>
      <c r="T519" s="72"/>
      <c r="U519" s="117"/>
      <c r="V519" s="72"/>
      <c r="W519" s="72"/>
      <c r="X519" s="72"/>
      <c r="Y519" s="72"/>
      <c r="Z519" s="72"/>
    </row>
    <row r="520" spans="13:26" ht="12.75">
      <c r="M520" s="118"/>
      <c r="N520" s="72"/>
      <c r="O520" s="72"/>
      <c r="P520" s="72"/>
      <c r="Q520" s="72"/>
      <c r="R520" s="72"/>
      <c r="S520" s="72"/>
      <c r="T520" s="72"/>
      <c r="U520" s="72"/>
      <c r="V520" s="72"/>
      <c r="W520" s="72"/>
      <c r="X520" s="72"/>
      <c r="Y520" s="72"/>
      <c r="Z520" s="72"/>
    </row>
    <row r="521" spans="13:26" ht="12.75">
      <c r="M521" s="118"/>
      <c r="N521" s="72"/>
      <c r="O521" s="72"/>
      <c r="P521" s="72"/>
      <c r="Q521" s="72"/>
      <c r="R521" s="72"/>
      <c r="S521" s="72"/>
      <c r="T521" s="72"/>
      <c r="U521" s="72"/>
      <c r="V521" s="72"/>
      <c r="W521" s="72"/>
      <c r="X521" s="72"/>
      <c r="Y521" s="72"/>
      <c r="Z521" s="72"/>
    </row>
    <row r="522" spans="13:26" ht="12.75">
      <c r="M522" s="118"/>
      <c r="N522" s="72"/>
      <c r="O522" s="72"/>
      <c r="P522" s="72"/>
      <c r="Q522" s="72"/>
      <c r="R522" s="72"/>
      <c r="S522" s="72"/>
      <c r="T522" s="72"/>
      <c r="U522" s="72"/>
      <c r="V522" s="72"/>
      <c r="W522" s="72"/>
      <c r="X522" s="72"/>
      <c r="Y522" s="72"/>
      <c r="Z522" s="72"/>
    </row>
    <row r="523" spans="13:26" ht="12.75">
      <c r="M523" s="118"/>
      <c r="N523" s="72"/>
      <c r="O523" s="72"/>
      <c r="P523" s="72"/>
      <c r="Q523" s="72"/>
      <c r="R523" s="72"/>
      <c r="S523" s="72"/>
      <c r="T523" s="72"/>
      <c r="U523" s="72"/>
      <c r="V523" s="72"/>
      <c r="W523" s="72"/>
      <c r="X523" s="72"/>
      <c r="Y523" s="72"/>
      <c r="Z523" s="72"/>
    </row>
    <row r="524" spans="13:26" ht="12.75">
      <c r="M524" s="118"/>
      <c r="N524" s="72"/>
      <c r="O524" s="72"/>
      <c r="P524" s="72"/>
      <c r="Q524" s="72"/>
      <c r="R524" s="72"/>
      <c r="S524" s="72"/>
      <c r="T524" s="72"/>
      <c r="U524" s="72"/>
      <c r="V524" s="72"/>
      <c r="W524" s="72"/>
      <c r="X524" s="72"/>
      <c r="Y524" s="72"/>
      <c r="Z524" s="72"/>
    </row>
    <row r="525" spans="13:26" ht="12.75">
      <c r="M525" s="118"/>
      <c r="N525" s="72"/>
      <c r="O525" s="72"/>
      <c r="P525" s="72"/>
      <c r="Q525" s="72"/>
      <c r="R525" s="72"/>
      <c r="S525" s="72"/>
      <c r="T525" s="72"/>
      <c r="U525" s="72"/>
      <c r="V525" s="72"/>
      <c r="W525" s="72"/>
      <c r="X525" s="72"/>
      <c r="Y525" s="72"/>
      <c r="Z525" s="72"/>
    </row>
    <row r="526" spans="13:26" ht="12.75">
      <c r="M526" s="118"/>
      <c r="N526" s="72"/>
      <c r="O526" s="72"/>
      <c r="P526" s="72"/>
      <c r="Q526" s="72"/>
      <c r="R526" s="72"/>
      <c r="S526" s="72"/>
      <c r="T526" s="72"/>
      <c r="U526" s="72"/>
      <c r="V526" s="72"/>
      <c r="W526" s="72"/>
      <c r="X526" s="72"/>
      <c r="Y526" s="72"/>
      <c r="Z526" s="72"/>
    </row>
    <row r="527" spans="13:26" ht="12.75">
      <c r="M527" s="118"/>
      <c r="N527" s="72"/>
      <c r="O527" s="72"/>
      <c r="P527" s="72"/>
      <c r="Q527" s="72"/>
      <c r="R527" s="72"/>
      <c r="S527" s="72"/>
      <c r="T527" s="72"/>
      <c r="U527" s="72"/>
      <c r="V527" s="72"/>
      <c r="W527" s="72"/>
      <c r="X527" s="72"/>
      <c r="Y527" s="72"/>
      <c r="Z527" s="72"/>
    </row>
    <row r="528" spans="13:26" ht="12.75">
      <c r="M528" s="118"/>
      <c r="N528" s="72"/>
      <c r="O528" s="72"/>
      <c r="P528" s="72"/>
      <c r="Q528" s="72"/>
      <c r="R528" s="72"/>
      <c r="S528" s="72"/>
      <c r="T528" s="72"/>
      <c r="U528" s="72"/>
      <c r="V528" s="72"/>
      <c r="W528" s="72"/>
      <c r="X528" s="72"/>
      <c r="Y528" s="72"/>
      <c r="Z528" s="72"/>
    </row>
    <row r="529" spans="13:26" ht="12.75">
      <c r="M529" s="118"/>
      <c r="N529" s="72"/>
      <c r="O529" s="72"/>
      <c r="P529" s="72"/>
      <c r="Q529" s="72"/>
      <c r="R529" s="72"/>
      <c r="S529" s="72"/>
      <c r="T529" s="72"/>
      <c r="U529" s="72"/>
      <c r="V529" s="72"/>
      <c r="W529" s="72"/>
      <c r="X529" s="72"/>
      <c r="Y529" s="72"/>
      <c r="Z529" s="72"/>
    </row>
    <row r="530" spans="13:26" ht="12.75">
      <c r="M530" s="118"/>
      <c r="N530" s="72"/>
      <c r="O530" s="72"/>
      <c r="P530" s="72"/>
      <c r="Q530" s="72"/>
      <c r="R530" s="72"/>
      <c r="S530" s="72"/>
      <c r="T530" s="72"/>
      <c r="U530" s="72"/>
      <c r="V530" s="72"/>
      <c r="W530" s="72"/>
      <c r="X530" s="72"/>
      <c r="Y530" s="72"/>
      <c r="Z530" s="72"/>
    </row>
    <row r="531" spans="13:26" ht="12.75">
      <c r="M531" s="118"/>
      <c r="N531" s="72"/>
      <c r="O531" s="72"/>
      <c r="P531" s="72"/>
      <c r="Q531" s="72"/>
      <c r="R531" s="72"/>
      <c r="S531" s="72"/>
      <c r="T531" s="72"/>
      <c r="U531" s="72"/>
      <c r="V531" s="72"/>
      <c r="W531" s="72"/>
      <c r="X531" s="72"/>
      <c r="Y531" s="72"/>
      <c r="Z531" s="72"/>
    </row>
    <row r="532" spans="13:26" ht="12.75">
      <c r="M532" s="118"/>
      <c r="N532" s="72"/>
      <c r="O532" s="72"/>
      <c r="P532" s="72"/>
      <c r="Q532" s="72"/>
      <c r="R532" s="72"/>
      <c r="S532" s="72"/>
      <c r="T532" s="72"/>
      <c r="U532" s="72"/>
      <c r="V532" s="72"/>
      <c r="W532" s="72"/>
      <c r="X532" s="72"/>
      <c r="Y532" s="72"/>
      <c r="Z532" s="72"/>
    </row>
    <row r="533" spans="13:26" ht="12.75">
      <c r="M533" s="118"/>
      <c r="N533" s="72"/>
      <c r="O533" s="72"/>
      <c r="P533" s="72"/>
      <c r="Q533" s="72"/>
      <c r="R533" s="72"/>
      <c r="S533" s="72"/>
      <c r="T533" s="72"/>
      <c r="U533" s="72"/>
      <c r="V533" s="72"/>
      <c r="W533" s="72"/>
      <c r="X533" s="72"/>
      <c r="Y533" s="72"/>
      <c r="Z533" s="72"/>
    </row>
    <row r="534" spans="13:26" ht="12.75">
      <c r="M534" s="118"/>
      <c r="N534" s="72"/>
      <c r="O534" s="72"/>
      <c r="P534" s="72"/>
      <c r="Q534" s="72"/>
      <c r="R534" s="72"/>
      <c r="S534" s="72"/>
      <c r="T534" s="72"/>
      <c r="U534" s="72"/>
      <c r="V534" s="72"/>
      <c r="W534" s="72"/>
      <c r="X534" s="72"/>
      <c r="Y534" s="72"/>
      <c r="Z534" s="72"/>
    </row>
    <row r="535" spans="13:26" ht="12.75">
      <c r="M535" s="118"/>
      <c r="N535" s="72"/>
      <c r="O535" s="72"/>
      <c r="P535" s="72"/>
      <c r="Q535" s="72"/>
      <c r="R535" s="72"/>
      <c r="S535" s="72"/>
      <c r="T535" s="72"/>
      <c r="U535" s="72"/>
      <c r="V535" s="72"/>
      <c r="W535" s="72"/>
      <c r="X535" s="72"/>
      <c r="Y535" s="72"/>
      <c r="Z535" s="72"/>
    </row>
    <row r="536" spans="13:26" ht="12.75">
      <c r="M536" s="118"/>
      <c r="N536" s="72"/>
      <c r="O536" s="72"/>
      <c r="P536" s="72"/>
      <c r="Q536" s="72"/>
      <c r="R536" s="72"/>
      <c r="S536" s="72"/>
      <c r="T536" s="72"/>
      <c r="U536" s="72"/>
      <c r="V536" s="72"/>
      <c r="W536" s="72"/>
      <c r="X536" s="72"/>
      <c r="Y536" s="72"/>
      <c r="Z536" s="72"/>
    </row>
    <row r="537" spans="13:26" ht="12.75">
      <c r="M537" s="118"/>
      <c r="N537" s="72"/>
      <c r="O537" s="72"/>
      <c r="P537" s="72"/>
      <c r="Q537" s="72"/>
      <c r="R537" s="72"/>
      <c r="S537" s="72"/>
      <c r="T537" s="72"/>
      <c r="U537" s="72"/>
      <c r="V537" s="72"/>
      <c r="W537" s="72"/>
      <c r="X537" s="72"/>
      <c r="Y537" s="72"/>
      <c r="Z537" s="72"/>
    </row>
    <row r="538" spans="13:26" ht="12.75">
      <c r="M538" s="118"/>
      <c r="N538" s="72"/>
      <c r="O538" s="72"/>
      <c r="P538" s="72"/>
      <c r="Q538" s="72"/>
      <c r="R538" s="72"/>
      <c r="S538" s="72"/>
      <c r="T538" s="72"/>
      <c r="U538" s="72"/>
      <c r="V538" s="72"/>
      <c r="W538" s="72"/>
      <c r="X538" s="72"/>
      <c r="Y538" s="72"/>
      <c r="Z538" s="72"/>
    </row>
    <row r="539" spans="13:26" ht="12.75">
      <c r="M539" s="118"/>
      <c r="N539" s="72"/>
      <c r="O539" s="72"/>
      <c r="P539" s="72"/>
      <c r="Q539" s="72"/>
      <c r="R539" s="72"/>
      <c r="S539" s="72"/>
      <c r="T539" s="72"/>
      <c r="U539" s="72"/>
      <c r="V539" s="72"/>
      <c r="W539" s="72"/>
      <c r="X539" s="72"/>
      <c r="Y539" s="72"/>
      <c r="Z539" s="72"/>
    </row>
    <row r="540" spans="13:26" ht="12.75">
      <c r="M540" s="118"/>
      <c r="N540" s="72"/>
      <c r="O540" s="72"/>
      <c r="P540" s="72"/>
      <c r="Q540" s="72"/>
      <c r="R540" s="72"/>
      <c r="S540" s="72"/>
      <c r="T540" s="72"/>
      <c r="U540" s="72"/>
      <c r="V540" s="72"/>
      <c r="W540" s="72"/>
      <c r="X540" s="72"/>
      <c r="Y540" s="72"/>
      <c r="Z540" s="72"/>
    </row>
    <row r="541" spans="13:26" ht="12.75">
      <c r="M541" s="118"/>
      <c r="N541" s="72"/>
      <c r="O541" s="72"/>
      <c r="P541" s="72"/>
      <c r="Q541" s="72"/>
      <c r="R541" s="72"/>
      <c r="S541" s="72"/>
      <c r="T541" s="72"/>
      <c r="U541" s="72"/>
      <c r="V541" s="72"/>
      <c r="W541" s="72"/>
      <c r="X541" s="72"/>
      <c r="Y541" s="72"/>
      <c r="Z541" s="72"/>
    </row>
    <row r="542" spans="13:26" ht="12.75">
      <c r="M542" s="118"/>
      <c r="N542" s="72"/>
      <c r="O542" s="72"/>
      <c r="P542" s="72"/>
      <c r="Q542" s="72"/>
      <c r="R542" s="72"/>
      <c r="S542" s="72"/>
      <c r="T542" s="72"/>
      <c r="U542" s="72"/>
      <c r="V542" s="72"/>
      <c r="W542" s="72"/>
      <c r="X542" s="72"/>
      <c r="Y542" s="72"/>
      <c r="Z542" s="72"/>
    </row>
    <row r="543" spans="13:26" ht="12.75">
      <c r="M543" s="118"/>
      <c r="N543" s="72"/>
      <c r="O543" s="72"/>
      <c r="P543" s="72"/>
      <c r="Q543" s="72"/>
      <c r="R543" s="72"/>
      <c r="S543" s="72"/>
      <c r="T543" s="72"/>
      <c r="U543" s="72"/>
      <c r="V543" s="72"/>
      <c r="W543" s="72"/>
      <c r="X543" s="72"/>
      <c r="Y543" s="72"/>
      <c r="Z543" s="72"/>
    </row>
    <row r="544" spans="13:26" ht="12.75">
      <c r="M544" s="118"/>
      <c r="N544" s="72"/>
      <c r="O544" s="72"/>
      <c r="P544" s="72"/>
      <c r="Q544" s="72"/>
      <c r="R544" s="72"/>
      <c r="S544" s="72"/>
      <c r="T544" s="72"/>
      <c r="U544" s="72"/>
      <c r="V544" s="72"/>
      <c r="W544" s="72"/>
      <c r="X544" s="72"/>
      <c r="Y544" s="72"/>
      <c r="Z544" s="72"/>
    </row>
    <row r="545" spans="13:26" ht="12.75">
      <c r="M545" s="118"/>
      <c r="N545" s="72"/>
      <c r="O545" s="72"/>
      <c r="P545" s="72"/>
      <c r="Q545" s="72"/>
      <c r="R545" s="72"/>
      <c r="S545" s="72"/>
      <c r="T545" s="72"/>
      <c r="U545" s="72"/>
      <c r="V545" s="72"/>
      <c r="W545" s="72"/>
      <c r="X545" s="72"/>
      <c r="Y545" s="72"/>
      <c r="Z545" s="72"/>
    </row>
    <row r="546" spans="13:26" ht="12.75">
      <c r="M546" s="118"/>
      <c r="N546" s="72"/>
      <c r="O546" s="72"/>
      <c r="P546" s="72"/>
      <c r="Q546" s="72"/>
      <c r="R546" s="72"/>
      <c r="S546" s="72"/>
      <c r="T546" s="72"/>
      <c r="U546" s="72"/>
      <c r="V546" s="72"/>
      <c r="W546" s="72"/>
      <c r="X546" s="72"/>
      <c r="Y546" s="72"/>
      <c r="Z546" s="72"/>
    </row>
    <row r="547" spans="13:26" ht="12.75">
      <c r="M547" s="118"/>
      <c r="N547" s="72"/>
      <c r="O547" s="72"/>
      <c r="P547" s="72"/>
      <c r="Q547" s="72"/>
      <c r="R547" s="72"/>
      <c r="S547" s="72"/>
      <c r="T547" s="72"/>
      <c r="U547" s="72"/>
      <c r="V547" s="72"/>
      <c r="W547" s="72"/>
      <c r="X547" s="72"/>
      <c r="Y547" s="72"/>
      <c r="Z547" s="72"/>
    </row>
    <row r="548" spans="13:26" ht="12.75">
      <c r="M548" s="118"/>
      <c r="N548" s="72"/>
      <c r="O548" s="72"/>
      <c r="P548" s="72"/>
      <c r="Q548" s="72"/>
      <c r="R548" s="72"/>
      <c r="S548" s="72"/>
      <c r="T548" s="72"/>
      <c r="U548" s="72"/>
      <c r="V548" s="72"/>
      <c r="W548" s="72"/>
      <c r="X548" s="72"/>
      <c r="Y548" s="72"/>
      <c r="Z548" s="72"/>
    </row>
    <row r="549" spans="13:26" ht="12.75">
      <c r="M549" s="118"/>
      <c r="N549" s="72"/>
      <c r="O549" s="72"/>
      <c r="P549" s="72"/>
      <c r="Q549" s="72"/>
      <c r="R549" s="72"/>
      <c r="S549" s="72"/>
      <c r="T549" s="72"/>
      <c r="U549" s="72"/>
      <c r="V549" s="72"/>
      <c r="W549" s="72"/>
      <c r="X549" s="72"/>
      <c r="Y549" s="72"/>
      <c r="Z549" s="72"/>
    </row>
    <row r="550" spans="13:26" ht="12.75">
      <c r="M550" s="118"/>
      <c r="N550" s="72"/>
      <c r="O550" s="72"/>
      <c r="P550" s="72"/>
      <c r="Q550" s="72"/>
      <c r="R550" s="72"/>
      <c r="S550" s="72"/>
      <c r="T550" s="72"/>
      <c r="U550" s="72"/>
      <c r="V550" s="72"/>
      <c r="W550" s="72"/>
      <c r="X550" s="72"/>
      <c r="Y550" s="72"/>
      <c r="Z550" s="72"/>
    </row>
    <row r="551" spans="13:26" ht="12.75">
      <c r="M551" s="118"/>
      <c r="N551" s="72"/>
      <c r="O551" s="72"/>
      <c r="P551" s="72"/>
      <c r="Q551" s="72"/>
      <c r="R551" s="72"/>
      <c r="S551" s="72"/>
      <c r="T551" s="72"/>
      <c r="U551" s="72"/>
      <c r="V551" s="72"/>
      <c r="W551" s="72"/>
      <c r="X551" s="72"/>
      <c r="Y551" s="72"/>
      <c r="Z551" s="72"/>
    </row>
    <row r="552" spans="13:26" ht="12.75">
      <c r="M552" s="118"/>
      <c r="N552" s="72"/>
      <c r="O552" s="72"/>
      <c r="P552" s="72"/>
      <c r="Q552" s="72"/>
      <c r="R552" s="72"/>
      <c r="S552" s="72"/>
      <c r="T552" s="72"/>
      <c r="U552" s="72"/>
      <c r="V552" s="72"/>
      <c r="W552" s="72"/>
      <c r="X552" s="72"/>
      <c r="Y552" s="72"/>
      <c r="Z552" s="72"/>
    </row>
    <row r="553" spans="13:26" ht="12.75">
      <c r="M553" s="118"/>
      <c r="N553" s="72"/>
      <c r="O553" s="72"/>
      <c r="P553" s="72"/>
      <c r="Q553" s="72"/>
      <c r="R553" s="72"/>
      <c r="S553" s="72"/>
      <c r="T553" s="72"/>
      <c r="U553" s="72"/>
      <c r="V553" s="72"/>
      <c r="W553" s="72"/>
      <c r="X553" s="72"/>
      <c r="Y553" s="72"/>
      <c r="Z553" s="72"/>
    </row>
    <row r="554" spans="13:26" ht="12.75">
      <c r="M554" s="118"/>
      <c r="N554" s="72"/>
      <c r="O554" s="72"/>
      <c r="P554" s="72"/>
      <c r="Q554" s="72"/>
      <c r="R554" s="72"/>
      <c r="S554" s="72"/>
      <c r="T554" s="72"/>
      <c r="U554" s="72"/>
      <c r="V554" s="72"/>
      <c r="W554" s="72"/>
      <c r="X554" s="72"/>
      <c r="Y554" s="72"/>
      <c r="Z554" s="72"/>
    </row>
    <row r="555" spans="13:26" ht="12.75">
      <c r="M555" s="118"/>
      <c r="N555" s="72"/>
      <c r="O555" s="72"/>
      <c r="P555" s="72"/>
      <c r="Q555" s="72"/>
      <c r="R555" s="72"/>
      <c r="S555" s="72"/>
      <c r="T555" s="72"/>
      <c r="U555" s="72"/>
      <c r="V555" s="72"/>
      <c r="W555" s="72"/>
      <c r="X555" s="72"/>
      <c r="Y555" s="72"/>
      <c r="Z555" s="72"/>
    </row>
    <row r="556" spans="13:26" ht="12.75">
      <c r="M556" s="118"/>
      <c r="N556" s="72"/>
      <c r="O556" s="72"/>
      <c r="P556" s="72"/>
      <c r="Q556" s="72"/>
      <c r="R556" s="72"/>
      <c r="S556" s="72"/>
      <c r="T556" s="72"/>
      <c r="U556" s="72"/>
      <c r="V556" s="72"/>
      <c r="W556" s="72"/>
      <c r="X556" s="72"/>
      <c r="Y556" s="72"/>
      <c r="Z556" s="72"/>
    </row>
    <row r="557" spans="13:26" ht="12.75">
      <c r="M557" s="118"/>
      <c r="N557" s="72"/>
      <c r="O557" s="72"/>
      <c r="P557" s="72"/>
      <c r="Q557" s="72"/>
      <c r="R557" s="72"/>
      <c r="S557" s="72"/>
      <c r="T557" s="72"/>
      <c r="U557" s="72"/>
      <c r="V557" s="72"/>
      <c r="W557" s="72"/>
      <c r="X557" s="72"/>
      <c r="Y557" s="72"/>
      <c r="Z557" s="72"/>
    </row>
    <row r="558" spans="13:26" ht="12.75">
      <c r="M558" s="118"/>
      <c r="N558" s="72"/>
      <c r="O558" s="72"/>
      <c r="P558" s="72"/>
      <c r="Q558" s="72"/>
      <c r="R558" s="72"/>
      <c r="S558" s="72"/>
      <c r="T558" s="72"/>
      <c r="U558" s="72"/>
      <c r="V558" s="72"/>
      <c r="W558" s="72"/>
      <c r="X558" s="72"/>
      <c r="Y558" s="72"/>
      <c r="Z558" s="72"/>
    </row>
    <row r="559" spans="13:26" ht="12.75">
      <c r="M559" s="118"/>
      <c r="N559" s="72"/>
      <c r="O559" s="72"/>
      <c r="P559" s="72"/>
      <c r="Q559" s="72"/>
      <c r="R559" s="72"/>
      <c r="S559" s="72"/>
      <c r="T559" s="72"/>
      <c r="U559" s="72"/>
      <c r="V559" s="72"/>
      <c r="W559" s="72"/>
      <c r="X559" s="72"/>
      <c r="Y559" s="72"/>
      <c r="Z559" s="72"/>
    </row>
    <row r="560" spans="13:26" ht="12.75">
      <c r="M560" s="118"/>
      <c r="N560" s="72"/>
      <c r="O560" s="72"/>
      <c r="P560" s="72"/>
      <c r="Q560" s="72"/>
      <c r="R560" s="72"/>
      <c r="S560" s="72"/>
      <c r="T560" s="72"/>
      <c r="U560" s="72"/>
      <c r="V560" s="72"/>
      <c r="W560" s="72"/>
      <c r="X560" s="72"/>
      <c r="Y560" s="72"/>
      <c r="Z560" s="72"/>
    </row>
    <row r="561" spans="13:26" ht="12.75">
      <c r="M561" s="118"/>
      <c r="N561" s="72"/>
      <c r="O561" s="72"/>
      <c r="P561" s="72"/>
      <c r="Q561" s="72"/>
      <c r="R561" s="72"/>
      <c r="S561" s="72"/>
      <c r="T561" s="72"/>
      <c r="U561" s="72"/>
      <c r="V561" s="72"/>
      <c r="W561" s="72"/>
      <c r="X561" s="72"/>
      <c r="Y561" s="72"/>
      <c r="Z561" s="72"/>
    </row>
    <row r="562" spans="13:26" ht="12.75">
      <c r="M562" s="118"/>
      <c r="N562" s="72"/>
      <c r="O562" s="72"/>
      <c r="P562" s="72"/>
      <c r="Q562" s="72"/>
      <c r="R562" s="72"/>
      <c r="S562" s="72"/>
      <c r="T562" s="72"/>
      <c r="U562" s="72"/>
      <c r="V562" s="72"/>
      <c r="W562" s="72"/>
      <c r="X562" s="72"/>
      <c r="Y562" s="72"/>
      <c r="Z562" s="72"/>
    </row>
    <row r="563" spans="13:26" ht="12.75">
      <c r="M563" s="118"/>
      <c r="N563" s="72"/>
      <c r="O563" s="72"/>
      <c r="P563" s="72"/>
      <c r="Q563" s="72"/>
      <c r="R563" s="72"/>
      <c r="S563" s="72"/>
      <c r="T563" s="72"/>
      <c r="U563" s="72"/>
      <c r="V563" s="72"/>
      <c r="W563" s="72"/>
      <c r="X563" s="72"/>
      <c r="Y563" s="72"/>
      <c r="Z563" s="72"/>
    </row>
    <row r="564" spans="13:26" ht="12.75">
      <c r="M564" s="118"/>
      <c r="N564" s="72"/>
      <c r="O564" s="72"/>
      <c r="P564" s="72"/>
      <c r="Q564" s="72"/>
      <c r="R564" s="72"/>
      <c r="S564" s="72"/>
      <c r="T564" s="72"/>
      <c r="U564" s="72"/>
      <c r="V564" s="72"/>
      <c r="W564" s="72"/>
      <c r="X564" s="72"/>
      <c r="Y564" s="72"/>
      <c r="Z564" s="72"/>
    </row>
    <row r="565" spans="13:26" ht="12.75">
      <c r="M565" s="118"/>
      <c r="N565" s="72"/>
      <c r="O565" s="72"/>
      <c r="P565" s="72"/>
      <c r="Q565" s="72"/>
      <c r="R565" s="72"/>
      <c r="S565" s="72"/>
      <c r="T565" s="72"/>
      <c r="U565" s="72"/>
      <c r="V565" s="72"/>
      <c r="W565" s="72"/>
      <c r="X565" s="72"/>
      <c r="Y565" s="72"/>
      <c r="Z565" s="72"/>
    </row>
    <row r="566" spans="13:26" ht="12.75">
      <c r="M566" s="118"/>
      <c r="N566" s="72"/>
      <c r="O566" s="72"/>
      <c r="P566" s="72"/>
      <c r="Q566" s="72"/>
      <c r="R566" s="72"/>
      <c r="S566" s="72"/>
      <c r="T566" s="72"/>
      <c r="U566" s="72"/>
      <c r="V566" s="72"/>
      <c r="W566" s="72"/>
      <c r="X566" s="72"/>
      <c r="Y566" s="72"/>
      <c r="Z566" s="72"/>
    </row>
    <row r="567" spans="13:26" ht="12.75">
      <c r="M567" s="118"/>
      <c r="N567" s="72"/>
      <c r="O567" s="72"/>
      <c r="P567" s="72"/>
      <c r="Q567" s="72"/>
      <c r="R567" s="72"/>
      <c r="S567" s="72"/>
      <c r="T567" s="72"/>
      <c r="U567" s="72"/>
      <c r="V567" s="72"/>
      <c r="W567" s="72"/>
      <c r="X567" s="72"/>
      <c r="Y567" s="72"/>
      <c r="Z567" s="72"/>
    </row>
    <row r="568" spans="13:26" ht="12.75">
      <c r="M568" s="118"/>
      <c r="N568" s="72"/>
      <c r="O568" s="72"/>
      <c r="P568" s="72"/>
      <c r="Q568" s="72"/>
      <c r="R568" s="72"/>
      <c r="S568" s="72"/>
      <c r="T568" s="72"/>
      <c r="U568" s="72"/>
      <c r="V568" s="72"/>
      <c r="W568" s="72"/>
      <c r="X568" s="72"/>
      <c r="Y568" s="72"/>
      <c r="Z568" s="72"/>
    </row>
    <row r="569" spans="13:26" ht="12.75">
      <c r="M569" s="118"/>
      <c r="N569" s="72"/>
      <c r="O569" s="72"/>
      <c r="P569" s="72"/>
      <c r="Q569" s="72"/>
      <c r="R569" s="72"/>
      <c r="S569" s="72"/>
      <c r="T569" s="72"/>
      <c r="U569" s="72"/>
      <c r="V569" s="72"/>
      <c r="W569" s="72"/>
      <c r="X569" s="72"/>
      <c r="Y569" s="72"/>
      <c r="Z569" s="72"/>
    </row>
    <row r="570" spans="13:26" ht="12.75">
      <c r="M570" s="118"/>
      <c r="N570" s="72"/>
      <c r="O570" s="72"/>
      <c r="P570" s="72"/>
      <c r="Q570" s="72"/>
      <c r="R570" s="72"/>
      <c r="S570" s="72"/>
      <c r="T570" s="72"/>
      <c r="U570" s="72"/>
      <c r="V570" s="72"/>
      <c r="W570" s="72"/>
      <c r="X570" s="72"/>
      <c r="Y570" s="72"/>
      <c r="Z570" s="72"/>
    </row>
    <row r="571" spans="13:26" ht="12.75">
      <c r="M571" s="118"/>
      <c r="N571" s="72"/>
      <c r="O571" s="72"/>
      <c r="P571" s="72"/>
      <c r="Q571" s="72"/>
      <c r="R571" s="72"/>
      <c r="S571" s="72"/>
      <c r="T571" s="72"/>
      <c r="U571" s="72"/>
      <c r="V571" s="72"/>
      <c r="W571" s="72"/>
      <c r="X571" s="72"/>
      <c r="Y571" s="72"/>
      <c r="Z571" s="72"/>
    </row>
    <row r="572" spans="13:26" ht="12.75">
      <c r="M572" s="118"/>
      <c r="N572" s="72"/>
      <c r="O572" s="72"/>
      <c r="P572" s="72"/>
      <c r="Q572" s="72"/>
      <c r="R572" s="72"/>
      <c r="S572" s="72"/>
      <c r="T572" s="72"/>
      <c r="U572" s="72"/>
      <c r="V572" s="72"/>
      <c r="W572" s="72"/>
      <c r="X572" s="72"/>
      <c r="Y572" s="72"/>
      <c r="Z572" s="72"/>
    </row>
    <row r="573" spans="13:26" ht="12.75">
      <c r="M573" s="118"/>
      <c r="N573" s="72"/>
      <c r="O573" s="72"/>
      <c r="P573" s="72"/>
      <c r="Q573" s="72"/>
      <c r="R573" s="72"/>
      <c r="S573" s="72"/>
      <c r="T573" s="72"/>
      <c r="U573" s="72"/>
      <c r="V573" s="72"/>
      <c r="W573" s="72"/>
      <c r="X573" s="72"/>
      <c r="Y573" s="72"/>
      <c r="Z573" s="72"/>
    </row>
    <row r="574" spans="13:26" ht="12.75">
      <c r="M574" s="118"/>
      <c r="N574" s="72"/>
      <c r="O574" s="72"/>
      <c r="P574" s="72"/>
      <c r="Q574" s="72"/>
      <c r="R574" s="72"/>
      <c r="S574" s="72"/>
      <c r="T574" s="72"/>
      <c r="U574" s="72"/>
      <c r="V574" s="72"/>
      <c r="W574" s="72"/>
      <c r="X574" s="72"/>
      <c r="Y574" s="72"/>
      <c r="Z574" s="72"/>
    </row>
    <row r="575" spans="13:26" ht="12.75">
      <c r="M575" s="118"/>
      <c r="N575" s="72"/>
      <c r="O575" s="72"/>
      <c r="P575" s="72"/>
      <c r="Q575" s="72"/>
      <c r="R575" s="72"/>
      <c r="S575" s="72"/>
      <c r="T575" s="72"/>
      <c r="U575" s="72"/>
      <c r="V575" s="72"/>
      <c r="W575" s="72"/>
      <c r="X575" s="72"/>
      <c r="Y575" s="72"/>
      <c r="Z575" s="72"/>
    </row>
    <row r="576" spans="13:26" ht="12.75">
      <c r="M576" s="118"/>
      <c r="N576" s="72"/>
      <c r="O576" s="72"/>
      <c r="P576" s="72"/>
      <c r="Q576" s="72"/>
      <c r="R576" s="72"/>
      <c r="S576" s="72"/>
      <c r="T576" s="72"/>
      <c r="U576" s="72"/>
      <c r="V576" s="72"/>
      <c r="W576" s="72"/>
      <c r="X576" s="72"/>
      <c r="Y576" s="72"/>
      <c r="Z576" s="72"/>
    </row>
    <row r="577" spans="13:26" ht="12.75">
      <c r="M577" s="118"/>
      <c r="N577" s="72"/>
      <c r="O577" s="72"/>
      <c r="P577" s="72"/>
      <c r="Q577" s="72"/>
      <c r="R577" s="72"/>
      <c r="S577" s="72"/>
      <c r="T577" s="72"/>
      <c r="U577" s="72"/>
      <c r="V577" s="72"/>
      <c r="W577" s="72"/>
      <c r="X577" s="72"/>
      <c r="Y577" s="72"/>
      <c r="Z577" s="72"/>
    </row>
    <row r="578" spans="13:26" ht="12.75">
      <c r="M578" s="118"/>
      <c r="N578" s="72"/>
      <c r="O578" s="72"/>
      <c r="P578" s="72"/>
      <c r="Q578" s="72"/>
      <c r="R578" s="72"/>
      <c r="S578" s="72"/>
      <c r="T578" s="72"/>
      <c r="U578" s="72"/>
      <c r="V578" s="72"/>
      <c r="W578" s="72"/>
      <c r="X578" s="72"/>
      <c r="Y578" s="72"/>
      <c r="Z578" s="72"/>
    </row>
    <row r="579" spans="13:26" ht="12.75">
      <c r="M579" s="118"/>
      <c r="N579" s="72"/>
      <c r="O579" s="72"/>
      <c r="P579" s="72"/>
      <c r="Q579" s="72"/>
      <c r="R579" s="72"/>
      <c r="S579" s="72"/>
      <c r="T579" s="72"/>
      <c r="U579" s="72"/>
      <c r="V579" s="72"/>
      <c r="W579" s="72"/>
      <c r="X579" s="72"/>
      <c r="Y579" s="72"/>
      <c r="Z579" s="72"/>
    </row>
    <row r="580" spans="13:26" ht="12.75">
      <c r="M580" s="118"/>
      <c r="N580" s="72"/>
      <c r="O580" s="72"/>
      <c r="P580" s="72"/>
      <c r="Q580" s="72"/>
      <c r="R580" s="72"/>
      <c r="S580" s="72"/>
      <c r="T580" s="72"/>
      <c r="U580" s="72"/>
      <c r="V580" s="72"/>
      <c r="W580" s="72"/>
      <c r="X580" s="72"/>
      <c r="Y580" s="72"/>
      <c r="Z580" s="72"/>
    </row>
    <row r="581" spans="13:26" ht="12.75">
      <c r="M581" s="118"/>
      <c r="N581" s="72"/>
      <c r="O581" s="72"/>
      <c r="P581" s="72"/>
      <c r="Q581" s="72"/>
      <c r="R581" s="72"/>
      <c r="S581" s="72"/>
      <c r="T581" s="72"/>
      <c r="U581" s="72"/>
      <c r="V581" s="72"/>
      <c r="W581" s="72"/>
      <c r="X581" s="72"/>
      <c r="Y581" s="72"/>
      <c r="Z581" s="72"/>
    </row>
    <row r="582" spans="13:26" ht="12.75">
      <c r="M582" s="118"/>
      <c r="N582" s="72"/>
      <c r="O582" s="72"/>
      <c r="P582" s="72"/>
      <c r="Q582" s="72"/>
      <c r="R582" s="72"/>
      <c r="S582" s="72"/>
      <c r="T582" s="72"/>
      <c r="U582" s="72"/>
      <c r="V582" s="72"/>
      <c r="W582" s="72"/>
      <c r="X582" s="72"/>
      <c r="Y582" s="72"/>
      <c r="Z582" s="72"/>
    </row>
    <row r="583" spans="13:26" ht="12.75">
      <c r="M583" s="118"/>
      <c r="N583" s="72"/>
      <c r="O583" s="72"/>
      <c r="P583" s="72"/>
      <c r="Q583" s="72"/>
      <c r="R583" s="72"/>
      <c r="S583" s="72"/>
      <c r="T583" s="72"/>
      <c r="U583" s="72"/>
      <c r="V583" s="72"/>
      <c r="W583" s="72"/>
      <c r="X583" s="72"/>
      <c r="Y583" s="72"/>
      <c r="Z583" s="72"/>
    </row>
    <row r="584" spans="13:26" ht="12.75">
      <c r="M584" s="118"/>
      <c r="N584" s="72"/>
      <c r="O584" s="72"/>
      <c r="P584" s="72"/>
      <c r="Q584" s="72"/>
      <c r="R584" s="72"/>
      <c r="S584" s="72"/>
      <c r="T584" s="72"/>
      <c r="U584" s="72"/>
      <c r="V584" s="72"/>
      <c r="W584" s="72"/>
      <c r="X584" s="72"/>
      <c r="Y584" s="72"/>
      <c r="Z584" s="72"/>
    </row>
    <row r="585" spans="13:26" ht="12.75">
      <c r="M585" s="118"/>
      <c r="N585" s="72"/>
      <c r="O585" s="72"/>
      <c r="P585" s="72"/>
      <c r="Q585" s="72"/>
      <c r="R585" s="72"/>
      <c r="S585" s="72"/>
      <c r="T585" s="72"/>
      <c r="U585" s="72"/>
      <c r="V585" s="72"/>
      <c r="W585" s="72"/>
      <c r="X585" s="72"/>
      <c r="Y585" s="72"/>
      <c r="Z585" s="72"/>
    </row>
    <row r="586" spans="13:26" ht="12.75">
      <c r="M586" s="118"/>
      <c r="N586" s="72"/>
      <c r="O586" s="72"/>
      <c r="P586" s="72"/>
      <c r="Q586" s="72"/>
      <c r="R586" s="72"/>
      <c r="S586" s="72"/>
      <c r="T586" s="72"/>
      <c r="U586" s="72"/>
      <c r="V586" s="72"/>
      <c r="W586" s="72"/>
      <c r="X586" s="72"/>
      <c r="Y586" s="72"/>
      <c r="Z586" s="72"/>
    </row>
    <row r="587" spans="13:26" ht="12.75">
      <c r="M587" s="118"/>
      <c r="N587" s="72"/>
      <c r="O587" s="72"/>
      <c r="P587" s="72"/>
      <c r="Q587" s="72"/>
      <c r="R587" s="72"/>
      <c r="S587" s="72"/>
      <c r="T587" s="72"/>
      <c r="U587" s="72"/>
      <c r="V587" s="72"/>
      <c r="W587" s="72"/>
      <c r="X587" s="72"/>
      <c r="Y587" s="72"/>
      <c r="Z587" s="72"/>
    </row>
    <row r="588" spans="13:26" ht="12.75">
      <c r="M588" s="118"/>
      <c r="N588" s="72"/>
      <c r="O588" s="72"/>
      <c r="P588" s="72"/>
      <c r="Q588" s="72"/>
      <c r="R588" s="72"/>
      <c r="S588" s="72"/>
      <c r="T588" s="72"/>
      <c r="U588" s="72"/>
      <c r="V588" s="72"/>
      <c r="W588" s="72"/>
      <c r="X588" s="72"/>
      <c r="Y588" s="72"/>
      <c r="Z588" s="72"/>
    </row>
    <row r="589" spans="13:26" ht="12.75">
      <c r="M589" s="118"/>
      <c r="N589" s="72"/>
      <c r="O589" s="72"/>
      <c r="P589" s="72"/>
      <c r="Q589" s="72"/>
      <c r="R589" s="72"/>
      <c r="S589" s="72"/>
      <c r="T589" s="72"/>
      <c r="U589" s="72"/>
      <c r="V589" s="72"/>
      <c r="W589" s="72"/>
      <c r="X589" s="72"/>
      <c r="Y589" s="72"/>
      <c r="Z589" s="72"/>
    </row>
    <row r="590" spans="13:26" ht="12.75">
      <c r="M590" s="118"/>
      <c r="N590" s="72"/>
      <c r="O590" s="72"/>
      <c r="P590" s="72"/>
      <c r="Q590" s="72"/>
      <c r="R590" s="72"/>
      <c r="S590" s="72"/>
      <c r="T590" s="72"/>
      <c r="U590" s="72"/>
      <c r="V590" s="72"/>
      <c r="W590" s="72"/>
      <c r="X590" s="72"/>
      <c r="Y590" s="72"/>
      <c r="Z590" s="72"/>
    </row>
    <row r="591" spans="13:26" ht="12.75">
      <c r="M591" s="118"/>
      <c r="N591" s="72"/>
      <c r="O591" s="72"/>
      <c r="P591" s="72"/>
      <c r="Q591" s="72"/>
      <c r="R591" s="72"/>
      <c r="S591" s="72"/>
      <c r="T591" s="72"/>
      <c r="U591" s="72"/>
      <c r="V591" s="72"/>
      <c r="W591" s="72"/>
      <c r="X591" s="72"/>
      <c r="Y591" s="72"/>
      <c r="Z591" s="72"/>
    </row>
    <row r="592" spans="13:26" ht="12.75">
      <c r="M592" s="118"/>
      <c r="N592" s="72"/>
      <c r="O592" s="72"/>
      <c r="P592" s="72"/>
      <c r="Q592" s="72"/>
      <c r="R592" s="72"/>
      <c r="S592" s="72"/>
      <c r="T592" s="72"/>
      <c r="U592" s="72"/>
      <c r="V592" s="72"/>
      <c r="W592" s="72"/>
      <c r="X592" s="72"/>
      <c r="Y592" s="72"/>
      <c r="Z592" s="72"/>
    </row>
    <row r="593" spans="13:26" ht="12.75">
      <c r="M593" s="118"/>
      <c r="N593" s="72"/>
      <c r="O593" s="72"/>
      <c r="P593" s="72"/>
      <c r="Q593" s="72"/>
      <c r="R593" s="72"/>
      <c r="S593" s="72"/>
      <c r="T593" s="72"/>
      <c r="U593" s="72"/>
      <c r="V593" s="72"/>
      <c r="W593" s="72"/>
      <c r="X593" s="72"/>
      <c r="Y593" s="72"/>
      <c r="Z593" s="72"/>
    </row>
    <row r="594" spans="13:26" ht="12.75">
      <c r="M594" s="118"/>
      <c r="N594" s="72"/>
      <c r="O594" s="72"/>
      <c r="P594" s="72"/>
      <c r="Q594" s="72"/>
      <c r="R594" s="72"/>
      <c r="S594" s="72"/>
      <c r="T594" s="72"/>
      <c r="U594" s="72"/>
      <c r="V594" s="72"/>
      <c r="W594" s="72"/>
      <c r="X594" s="72"/>
      <c r="Y594" s="72"/>
      <c r="Z594" s="72"/>
    </row>
    <row r="595" spans="13:26" ht="12.75">
      <c r="M595" s="118"/>
      <c r="N595" s="72"/>
      <c r="O595" s="72"/>
      <c r="P595" s="72"/>
      <c r="Q595" s="72"/>
      <c r="R595" s="72"/>
      <c r="S595" s="72"/>
      <c r="T595" s="72"/>
      <c r="U595" s="72"/>
      <c r="V595" s="72"/>
      <c r="W595" s="72"/>
      <c r="X595" s="72"/>
      <c r="Y595" s="72"/>
      <c r="Z595" s="72"/>
    </row>
    <row r="596" spans="13:26" ht="12.75">
      <c r="M596" s="118"/>
      <c r="N596" s="72"/>
      <c r="O596" s="72"/>
      <c r="P596" s="72"/>
      <c r="Q596" s="72"/>
      <c r="R596" s="72"/>
      <c r="S596" s="72"/>
      <c r="T596" s="72"/>
      <c r="U596" s="72"/>
      <c r="V596" s="72"/>
      <c r="W596" s="72"/>
      <c r="X596" s="72"/>
      <c r="Y596" s="72"/>
      <c r="Z596" s="72"/>
    </row>
    <row r="597" spans="13:26" ht="12.75">
      <c r="M597" s="118"/>
      <c r="N597" s="72"/>
      <c r="O597" s="72"/>
      <c r="P597" s="72"/>
      <c r="Q597" s="72"/>
      <c r="R597" s="72"/>
      <c r="S597" s="72"/>
      <c r="T597" s="72"/>
      <c r="U597" s="72"/>
      <c r="V597" s="72"/>
      <c r="W597" s="72"/>
      <c r="X597" s="72"/>
      <c r="Y597" s="72"/>
      <c r="Z597" s="72"/>
    </row>
    <row r="598" spans="13:26" ht="12.75">
      <c r="M598" s="118"/>
      <c r="N598" s="72"/>
      <c r="O598" s="72"/>
      <c r="P598" s="72"/>
      <c r="Q598" s="72"/>
      <c r="R598" s="72"/>
      <c r="S598" s="72"/>
      <c r="T598" s="72"/>
      <c r="U598" s="72"/>
      <c r="V598" s="72"/>
      <c r="W598" s="72"/>
      <c r="X598" s="72"/>
      <c r="Y598" s="72"/>
      <c r="Z598" s="72"/>
    </row>
    <row r="599" spans="13:26" ht="12.75">
      <c r="M599" s="118"/>
      <c r="N599" s="72"/>
      <c r="O599" s="72"/>
      <c r="P599" s="72"/>
      <c r="Q599" s="72"/>
      <c r="R599" s="72"/>
      <c r="S599" s="72"/>
      <c r="T599" s="72"/>
      <c r="U599" s="72"/>
      <c r="V599" s="72"/>
      <c r="W599" s="72"/>
      <c r="X599" s="72"/>
      <c r="Y599" s="72"/>
      <c r="Z599" s="72"/>
    </row>
    <row r="600" spans="13:26" ht="12.75">
      <c r="M600" s="118"/>
      <c r="N600" s="72"/>
      <c r="O600" s="72"/>
      <c r="P600" s="72"/>
      <c r="Q600" s="72"/>
      <c r="R600" s="72"/>
      <c r="S600" s="72"/>
      <c r="T600" s="72"/>
      <c r="U600" s="72"/>
      <c r="V600" s="72"/>
      <c r="W600" s="72"/>
      <c r="X600" s="72"/>
      <c r="Y600" s="72"/>
      <c r="Z600" s="72"/>
    </row>
    <row r="601" spans="13:26" ht="12.75">
      <c r="M601" s="118"/>
      <c r="N601" s="72"/>
      <c r="O601" s="72"/>
      <c r="P601" s="72"/>
      <c r="Q601" s="72"/>
      <c r="R601" s="72"/>
      <c r="S601" s="72"/>
      <c r="T601" s="72"/>
      <c r="U601" s="72"/>
      <c r="V601" s="72"/>
      <c r="W601" s="72"/>
      <c r="X601" s="72"/>
      <c r="Y601" s="72"/>
      <c r="Z601" s="72"/>
    </row>
    <row r="602" spans="13:26" ht="12.75">
      <c r="M602" s="118"/>
      <c r="N602" s="72"/>
      <c r="O602" s="72"/>
      <c r="P602" s="72"/>
      <c r="Q602" s="72"/>
      <c r="R602" s="72"/>
      <c r="S602" s="72"/>
      <c r="T602" s="72"/>
      <c r="U602" s="72"/>
      <c r="V602" s="72"/>
      <c r="W602" s="72"/>
      <c r="X602" s="72"/>
      <c r="Y602" s="72"/>
      <c r="Z602" s="72"/>
    </row>
    <row r="603" spans="13:26" ht="12.75">
      <c r="M603" s="118"/>
      <c r="N603" s="72"/>
      <c r="O603" s="72"/>
      <c r="P603" s="72"/>
      <c r="Q603" s="72"/>
      <c r="R603" s="72"/>
      <c r="S603" s="72"/>
      <c r="T603" s="72"/>
      <c r="U603" s="72"/>
      <c r="V603" s="72"/>
      <c r="W603" s="72"/>
      <c r="X603" s="72"/>
      <c r="Y603" s="72"/>
      <c r="Z603" s="72"/>
    </row>
    <row r="604" spans="13:26" ht="12.75">
      <c r="M604" s="118"/>
      <c r="N604" s="72"/>
      <c r="O604" s="72"/>
      <c r="P604" s="72"/>
      <c r="Q604" s="72"/>
      <c r="R604" s="72"/>
      <c r="S604" s="72"/>
      <c r="T604" s="72"/>
      <c r="U604" s="72"/>
      <c r="V604" s="72"/>
      <c r="W604" s="72"/>
      <c r="X604" s="72"/>
      <c r="Y604" s="72"/>
      <c r="Z604" s="72"/>
    </row>
    <row r="605" spans="13:26" ht="12.75">
      <c r="M605" s="118"/>
      <c r="N605" s="72"/>
      <c r="O605" s="72"/>
      <c r="P605" s="72"/>
      <c r="Q605" s="72"/>
      <c r="R605" s="72"/>
      <c r="S605" s="72"/>
      <c r="T605" s="72"/>
      <c r="U605" s="72"/>
      <c r="V605" s="72"/>
      <c r="W605" s="72"/>
      <c r="X605" s="72"/>
      <c r="Y605" s="72"/>
      <c r="Z605" s="72"/>
    </row>
    <row r="606" spans="13:26" ht="12.75">
      <c r="M606" s="118"/>
      <c r="N606" s="72"/>
      <c r="O606" s="72"/>
      <c r="P606" s="72"/>
      <c r="Q606" s="72"/>
      <c r="R606" s="72"/>
      <c r="S606" s="72"/>
      <c r="T606" s="72"/>
      <c r="U606" s="72"/>
      <c r="V606" s="72"/>
      <c r="W606" s="72"/>
      <c r="X606" s="72"/>
      <c r="Y606" s="72"/>
      <c r="Z606" s="72"/>
    </row>
    <row r="607" spans="13:26" ht="12.75">
      <c r="M607" s="118"/>
      <c r="N607" s="72"/>
      <c r="O607" s="72"/>
      <c r="P607" s="72"/>
      <c r="Q607" s="72"/>
      <c r="R607" s="72"/>
      <c r="S607" s="72"/>
      <c r="T607" s="72"/>
      <c r="U607" s="72"/>
      <c r="V607" s="72"/>
      <c r="W607" s="72"/>
      <c r="X607" s="72"/>
      <c r="Y607" s="72"/>
      <c r="Z607" s="72"/>
    </row>
    <row r="608" spans="13:26" ht="12.75">
      <c r="M608" s="118"/>
      <c r="N608" s="72"/>
      <c r="O608" s="72"/>
      <c r="P608" s="72"/>
      <c r="Q608" s="72"/>
      <c r="R608" s="72"/>
      <c r="S608" s="72"/>
      <c r="T608" s="72"/>
      <c r="U608" s="72"/>
      <c r="V608" s="72"/>
      <c r="W608" s="72"/>
      <c r="X608" s="72"/>
      <c r="Y608" s="72"/>
      <c r="Z608" s="72"/>
    </row>
    <row r="609" spans="13:26" ht="12.75">
      <c r="M609" s="118"/>
      <c r="N609" s="72"/>
      <c r="O609" s="72"/>
      <c r="P609" s="72"/>
      <c r="Q609" s="72"/>
      <c r="R609" s="72"/>
      <c r="S609" s="72"/>
      <c r="T609" s="72"/>
      <c r="U609" s="72"/>
      <c r="V609" s="72"/>
      <c r="W609" s="72"/>
      <c r="X609" s="72"/>
      <c r="Y609" s="72"/>
      <c r="Z609" s="72"/>
    </row>
    <row r="610" spans="13:26" ht="12.75">
      <c r="M610" s="118"/>
      <c r="N610" s="72"/>
      <c r="O610" s="72"/>
      <c r="P610" s="72"/>
      <c r="Q610" s="72"/>
      <c r="R610" s="72"/>
      <c r="S610" s="72"/>
      <c r="T610" s="72"/>
      <c r="U610" s="72"/>
      <c r="V610" s="72"/>
      <c r="W610" s="72"/>
      <c r="X610" s="72"/>
      <c r="Y610" s="72"/>
      <c r="Z610" s="72"/>
    </row>
    <row r="611" spans="13:26" ht="12.75">
      <c r="M611" s="118"/>
      <c r="N611" s="72"/>
      <c r="O611" s="72"/>
      <c r="P611" s="72"/>
      <c r="Q611" s="72"/>
      <c r="R611" s="72"/>
      <c r="S611" s="72"/>
      <c r="T611" s="72"/>
      <c r="U611" s="72"/>
      <c r="V611" s="72"/>
      <c r="W611" s="72"/>
      <c r="X611" s="72"/>
      <c r="Y611" s="72"/>
      <c r="Z611" s="72"/>
    </row>
    <row r="612" spans="13:26" ht="12.75">
      <c r="M612" s="118"/>
      <c r="N612" s="72"/>
      <c r="O612" s="72"/>
      <c r="P612" s="72"/>
      <c r="Q612" s="72"/>
      <c r="R612" s="72"/>
      <c r="S612" s="72"/>
      <c r="T612" s="72"/>
      <c r="U612" s="72"/>
      <c r="V612" s="72"/>
      <c r="W612" s="72"/>
      <c r="X612" s="72"/>
      <c r="Y612" s="72"/>
      <c r="Z612" s="72"/>
    </row>
    <row r="613" spans="13:26" ht="12.75">
      <c r="M613" s="118"/>
      <c r="N613" s="72"/>
      <c r="O613" s="72"/>
      <c r="P613" s="72"/>
      <c r="Q613" s="72"/>
      <c r="R613" s="72"/>
      <c r="S613" s="72"/>
      <c r="T613" s="72"/>
      <c r="U613" s="72"/>
      <c r="V613" s="72"/>
      <c r="W613" s="72"/>
      <c r="X613" s="72"/>
      <c r="Y613" s="72"/>
      <c r="Z613" s="72"/>
    </row>
    <row r="614" spans="13:26" ht="12.75">
      <c r="M614" s="118"/>
      <c r="N614" s="72"/>
      <c r="O614" s="72"/>
      <c r="P614" s="72"/>
      <c r="Q614" s="72"/>
      <c r="R614" s="72"/>
      <c r="S614" s="72"/>
      <c r="T614" s="72"/>
      <c r="U614" s="72"/>
      <c r="V614" s="72"/>
      <c r="W614" s="72"/>
      <c r="X614" s="72"/>
      <c r="Y614" s="72"/>
      <c r="Z614" s="72"/>
    </row>
    <row r="615" spans="13:26" ht="12.75">
      <c r="M615" s="118"/>
      <c r="N615" s="72"/>
      <c r="O615" s="72"/>
      <c r="P615" s="72"/>
      <c r="Q615" s="72"/>
      <c r="R615" s="72"/>
      <c r="S615" s="72"/>
      <c r="T615" s="72"/>
      <c r="U615" s="72"/>
      <c r="V615" s="72"/>
      <c r="W615" s="72"/>
      <c r="X615" s="72"/>
      <c r="Y615" s="72"/>
      <c r="Z615" s="72"/>
    </row>
    <row r="616" spans="13:26" ht="12.75">
      <c r="M616" s="118"/>
      <c r="N616" s="72"/>
      <c r="O616" s="72"/>
      <c r="P616" s="72"/>
      <c r="Q616" s="72"/>
      <c r="R616" s="72"/>
      <c r="S616" s="72"/>
      <c r="T616" s="72"/>
      <c r="U616" s="72"/>
      <c r="V616" s="72"/>
      <c r="W616" s="72"/>
      <c r="X616" s="72"/>
      <c r="Y616" s="72"/>
      <c r="Z616" s="72"/>
    </row>
    <row r="617" spans="13:26" ht="12.75">
      <c r="M617" s="118"/>
      <c r="N617" s="72"/>
      <c r="O617" s="72"/>
      <c r="P617" s="72"/>
      <c r="Q617" s="72"/>
      <c r="R617" s="72"/>
      <c r="S617" s="72"/>
      <c r="T617" s="72"/>
      <c r="U617" s="72"/>
      <c r="V617" s="72"/>
      <c r="W617" s="72"/>
      <c r="X617" s="72"/>
      <c r="Y617" s="72"/>
      <c r="Z617" s="72"/>
    </row>
    <row r="618" spans="13:26" ht="12.75">
      <c r="M618" s="118"/>
      <c r="N618" s="72"/>
      <c r="O618" s="72"/>
      <c r="P618" s="72"/>
      <c r="Q618" s="72"/>
      <c r="R618" s="72"/>
      <c r="S618" s="72"/>
      <c r="T618" s="72"/>
      <c r="U618" s="72"/>
      <c r="V618" s="72"/>
      <c r="W618" s="72"/>
      <c r="X618" s="72"/>
      <c r="Y618" s="72"/>
      <c r="Z618" s="72"/>
    </row>
    <row r="619" spans="13:26" ht="12.75">
      <c r="M619" s="118"/>
      <c r="N619" s="72"/>
      <c r="O619" s="72"/>
      <c r="P619" s="72"/>
      <c r="Q619" s="72"/>
      <c r="R619" s="72"/>
      <c r="S619" s="72"/>
      <c r="T619" s="72"/>
      <c r="U619" s="72"/>
      <c r="V619" s="72"/>
      <c r="W619" s="72"/>
      <c r="X619" s="72"/>
      <c r="Y619" s="72"/>
      <c r="Z619" s="72"/>
    </row>
    <row r="620" spans="13:26" ht="12.75">
      <c r="M620" s="118"/>
      <c r="N620" s="72"/>
      <c r="O620" s="72"/>
      <c r="P620" s="72"/>
      <c r="Q620" s="72"/>
      <c r="R620" s="72"/>
      <c r="S620" s="72"/>
      <c r="T620" s="72"/>
      <c r="U620" s="72"/>
      <c r="V620" s="72"/>
      <c r="W620" s="72"/>
      <c r="X620" s="72"/>
      <c r="Y620" s="72"/>
      <c r="Z620" s="72"/>
    </row>
    <row r="621" spans="13:26" ht="12.75">
      <c r="M621" s="118"/>
      <c r="N621" s="72"/>
      <c r="O621" s="72"/>
      <c r="P621" s="72"/>
      <c r="Q621" s="72"/>
      <c r="R621" s="72"/>
      <c r="S621" s="72"/>
      <c r="T621" s="72"/>
      <c r="U621" s="72"/>
      <c r="V621" s="72"/>
      <c r="W621" s="72"/>
      <c r="X621" s="72"/>
      <c r="Y621" s="72"/>
      <c r="Z621" s="72"/>
    </row>
    <row r="622" spans="13:26" ht="12.75">
      <c r="M622" s="118"/>
      <c r="N622" s="72"/>
      <c r="O622" s="72"/>
      <c r="P622" s="72"/>
      <c r="Q622" s="72"/>
      <c r="R622" s="72"/>
      <c r="S622" s="72"/>
      <c r="T622" s="72"/>
      <c r="U622" s="72"/>
      <c r="V622" s="72"/>
      <c r="W622" s="72"/>
      <c r="X622" s="72"/>
      <c r="Y622" s="72"/>
      <c r="Z622" s="72"/>
    </row>
    <row r="623" spans="13:26" ht="12.75">
      <c r="M623" s="118"/>
      <c r="N623" s="72"/>
      <c r="O623" s="72"/>
      <c r="P623" s="72"/>
      <c r="Q623" s="72"/>
      <c r="R623" s="72"/>
      <c r="S623" s="72"/>
      <c r="T623" s="72"/>
      <c r="U623" s="72"/>
      <c r="V623" s="72"/>
      <c r="W623" s="72"/>
      <c r="X623" s="72"/>
      <c r="Y623" s="72"/>
      <c r="Z623" s="72"/>
    </row>
    <row r="624" spans="13:26" ht="12.75">
      <c r="M624" s="118"/>
      <c r="N624" s="72"/>
      <c r="O624" s="72"/>
      <c r="P624" s="72"/>
      <c r="Q624" s="72"/>
      <c r="R624" s="72"/>
      <c r="S624" s="72"/>
      <c r="T624" s="72"/>
      <c r="U624" s="72"/>
      <c r="V624" s="72"/>
      <c r="W624" s="72"/>
      <c r="X624" s="72"/>
      <c r="Y624" s="72"/>
      <c r="Z624" s="72"/>
    </row>
    <row r="625" spans="13:26" ht="12.75">
      <c r="M625" s="118"/>
      <c r="N625" s="72"/>
      <c r="O625" s="72"/>
      <c r="P625" s="72"/>
      <c r="Q625" s="72"/>
      <c r="R625" s="72"/>
      <c r="S625" s="72"/>
      <c r="T625" s="72"/>
      <c r="U625" s="72"/>
      <c r="V625" s="72"/>
      <c r="W625" s="72"/>
      <c r="X625" s="72"/>
      <c r="Y625" s="72"/>
      <c r="Z625" s="72"/>
    </row>
    <row r="626" spans="13:26" ht="12.75">
      <c r="M626" s="118"/>
      <c r="N626" s="72"/>
      <c r="O626" s="72"/>
      <c r="P626" s="72"/>
      <c r="Q626" s="72"/>
      <c r="R626" s="72"/>
      <c r="S626" s="72"/>
      <c r="T626" s="72"/>
      <c r="U626" s="72"/>
      <c r="V626" s="72"/>
      <c r="W626" s="72"/>
      <c r="X626" s="72"/>
      <c r="Y626" s="72"/>
      <c r="Z626" s="72"/>
    </row>
    <row r="627" spans="13:26" ht="12.75">
      <c r="M627" s="118"/>
      <c r="N627" s="72"/>
      <c r="O627" s="72"/>
      <c r="P627" s="72"/>
      <c r="Q627" s="72"/>
      <c r="R627" s="72"/>
      <c r="S627" s="72"/>
      <c r="T627" s="72"/>
      <c r="U627" s="72"/>
      <c r="V627" s="72"/>
      <c r="W627" s="72"/>
      <c r="X627" s="72"/>
      <c r="Y627" s="72"/>
      <c r="Z627" s="72"/>
    </row>
    <row r="628" spans="13:26" ht="12.75">
      <c r="M628" s="118"/>
      <c r="N628" s="72"/>
      <c r="O628" s="72"/>
      <c r="P628" s="72"/>
      <c r="Q628" s="72"/>
      <c r="R628" s="72"/>
      <c r="S628" s="72"/>
      <c r="T628" s="72"/>
      <c r="U628" s="72"/>
      <c r="V628" s="72"/>
      <c r="W628" s="72"/>
      <c r="X628" s="72"/>
      <c r="Y628" s="72"/>
      <c r="Z628" s="72"/>
    </row>
    <row r="629" spans="13:26" ht="12.75">
      <c r="M629" s="118"/>
      <c r="N629" s="72"/>
      <c r="O629" s="72"/>
      <c r="P629" s="72"/>
      <c r="Q629" s="72"/>
      <c r="R629" s="72"/>
      <c r="S629" s="72"/>
      <c r="T629" s="72"/>
      <c r="U629" s="72"/>
      <c r="V629" s="72"/>
      <c r="W629" s="72"/>
      <c r="X629" s="72"/>
      <c r="Y629" s="72"/>
      <c r="Z629" s="72"/>
    </row>
    <row r="630" spans="13:26" ht="12.75">
      <c r="M630" s="118"/>
      <c r="N630" s="72"/>
      <c r="O630" s="72"/>
      <c r="P630" s="72"/>
      <c r="Q630" s="72"/>
      <c r="R630" s="72"/>
      <c r="S630" s="72"/>
      <c r="T630" s="72"/>
      <c r="U630" s="72"/>
      <c r="V630" s="72"/>
      <c r="W630" s="72"/>
      <c r="X630" s="72"/>
      <c r="Y630" s="72"/>
      <c r="Z630" s="72"/>
    </row>
    <row r="631" spans="13:26" ht="12.75">
      <c r="M631" s="118"/>
      <c r="N631" s="72"/>
      <c r="O631" s="72"/>
      <c r="P631" s="72"/>
      <c r="Q631" s="72"/>
      <c r="R631" s="72"/>
      <c r="S631" s="72"/>
      <c r="T631" s="72"/>
      <c r="U631" s="72"/>
      <c r="V631" s="72"/>
      <c r="W631" s="72"/>
      <c r="X631" s="72"/>
      <c r="Y631" s="72"/>
      <c r="Z631" s="72"/>
    </row>
    <row r="632" spans="13:26" ht="12.75">
      <c r="M632" s="118"/>
      <c r="N632" s="72"/>
      <c r="O632" s="72"/>
      <c r="P632" s="72"/>
      <c r="Q632" s="72"/>
      <c r="R632" s="72"/>
      <c r="S632" s="72"/>
      <c r="T632" s="72"/>
      <c r="U632" s="72"/>
      <c r="V632" s="72"/>
      <c r="W632" s="72"/>
      <c r="X632" s="72"/>
      <c r="Y632" s="72"/>
      <c r="Z632" s="72"/>
    </row>
    <row r="633" spans="13:26" ht="12.75">
      <c r="M633" s="118"/>
      <c r="N633" s="72"/>
      <c r="O633" s="72"/>
      <c r="P633" s="72"/>
      <c r="Q633" s="72"/>
      <c r="R633" s="72"/>
      <c r="S633" s="72"/>
      <c r="T633" s="72"/>
      <c r="U633" s="72"/>
      <c r="V633" s="72"/>
      <c r="W633" s="72"/>
      <c r="X633" s="72"/>
      <c r="Y633" s="72"/>
      <c r="Z633" s="72"/>
    </row>
    <row r="634" spans="13:26" ht="12.75">
      <c r="M634" s="118"/>
      <c r="N634" s="72"/>
      <c r="O634" s="72"/>
      <c r="P634" s="72"/>
      <c r="Q634" s="72"/>
      <c r="R634" s="72"/>
      <c r="S634" s="72"/>
      <c r="T634" s="72"/>
      <c r="U634" s="72"/>
      <c r="V634" s="72"/>
      <c r="W634" s="72"/>
      <c r="X634" s="72"/>
      <c r="Y634" s="72"/>
      <c r="Z634" s="72"/>
    </row>
    <row r="635" spans="13:26" ht="12.75">
      <c r="M635" s="118"/>
      <c r="N635" s="72"/>
      <c r="O635" s="72"/>
      <c r="P635" s="72"/>
      <c r="Q635" s="72"/>
      <c r="R635" s="72"/>
      <c r="S635" s="72"/>
      <c r="T635" s="72"/>
      <c r="U635" s="72"/>
      <c r="V635" s="72"/>
      <c r="W635" s="72"/>
      <c r="X635" s="72"/>
      <c r="Y635" s="72"/>
      <c r="Z635" s="72"/>
    </row>
    <row r="636" spans="13:26" ht="12.75">
      <c r="M636" s="118"/>
      <c r="N636" s="72"/>
      <c r="O636" s="72"/>
      <c r="P636" s="72"/>
      <c r="Q636" s="72"/>
      <c r="R636" s="72"/>
      <c r="S636" s="72"/>
      <c r="T636" s="72"/>
      <c r="U636" s="72"/>
      <c r="V636" s="72"/>
      <c r="W636" s="72"/>
      <c r="X636" s="72"/>
      <c r="Y636" s="72"/>
      <c r="Z636" s="72"/>
    </row>
    <row r="637" spans="13:26" ht="12.75">
      <c r="M637" s="118"/>
      <c r="N637" s="72"/>
      <c r="O637" s="72"/>
      <c r="P637" s="72"/>
      <c r="Q637" s="72"/>
      <c r="R637" s="72"/>
      <c r="S637" s="72"/>
      <c r="T637" s="72"/>
      <c r="U637" s="72"/>
      <c r="V637" s="72"/>
      <c r="W637" s="72"/>
      <c r="X637" s="72"/>
      <c r="Y637" s="72"/>
      <c r="Z637" s="72"/>
    </row>
    <row r="638" spans="13:26" ht="12.75">
      <c r="M638" s="118"/>
      <c r="N638" s="72"/>
      <c r="O638" s="72"/>
      <c r="P638" s="72"/>
      <c r="Q638" s="72"/>
      <c r="R638" s="72"/>
      <c r="S638" s="72"/>
      <c r="T638" s="72"/>
      <c r="U638" s="72"/>
      <c r="V638" s="72"/>
      <c r="W638" s="72"/>
      <c r="X638" s="72"/>
      <c r="Y638" s="72"/>
      <c r="Z638" s="72"/>
    </row>
    <row r="639" spans="13:26" ht="12.75">
      <c r="M639" s="118"/>
      <c r="N639" s="72"/>
      <c r="O639" s="72"/>
      <c r="P639" s="72"/>
      <c r="Q639" s="72"/>
      <c r="R639" s="72"/>
      <c r="S639" s="72"/>
      <c r="T639" s="72"/>
      <c r="U639" s="72"/>
      <c r="V639" s="72"/>
      <c r="W639" s="72"/>
      <c r="X639" s="72"/>
      <c r="Y639" s="72"/>
      <c r="Z639" s="72"/>
    </row>
    <row r="640" spans="13:26" ht="12.75">
      <c r="M640" s="118"/>
      <c r="N640" s="72"/>
      <c r="O640" s="72"/>
      <c r="P640" s="72"/>
      <c r="Q640" s="72"/>
      <c r="R640" s="72"/>
      <c r="S640" s="72"/>
      <c r="T640" s="72"/>
      <c r="U640" s="72"/>
      <c r="V640" s="72"/>
      <c r="W640" s="72"/>
      <c r="X640" s="72"/>
      <c r="Y640" s="72"/>
      <c r="Z640" s="72"/>
    </row>
    <row r="641" spans="13:26" ht="12.75">
      <c r="M641" s="118"/>
      <c r="N641" s="72"/>
      <c r="O641" s="72"/>
      <c r="P641" s="72"/>
      <c r="Q641" s="72"/>
      <c r="R641" s="72"/>
      <c r="S641" s="72"/>
      <c r="T641" s="72"/>
      <c r="U641" s="72"/>
      <c r="V641" s="72"/>
      <c r="W641" s="72"/>
      <c r="X641" s="72"/>
      <c r="Y641" s="72"/>
      <c r="Z641" s="72"/>
    </row>
    <row r="642" spans="13:26" ht="12.75">
      <c r="M642" s="118"/>
      <c r="N642" s="72"/>
      <c r="O642" s="72"/>
      <c r="P642" s="72"/>
      <c r="Q642" s="72"/>
      <c r="R642" s="72"/>
      <c r="S642" s="72"/>
      <c r="T642" s="72"/>
      <c r="U642" s="72"/>
      <c r="V642" s="72"/>
      <c r="W642" s="72"/>
      <c r="X642" s="72"/>
      <c r="Y642" s="72"/>
      <c r="Z642" s="72"/>
    </row>
    <row r="643" spans="13:26" ht="12.75">
      <c r="M643" s="118"/>
      <c r="N643" s="72"/>
      <c r="O643" s="72"/>
      <c r="P643" s="72"/>
      <c r="Q643" s="72"/>
      <c r="R643" s="72"/>
      <c r="S643" s="72"/>
      <c r="T643" s="72"/>
      <c r="U643" s="72"/>
      <c r="V643" s="72"/>
      <c r="W643" s="72"/>
      <c r="X643" s="72"/>
      <c r="Y643" s="72"/>
      <c r="Z643" s="72"/>
    </row>
    <row r="644" spans="13:26" ht="12.75">
      <c r="M644" s="118"/>
      <c r="N644" s="72"/>
      <c r="O644" s="72"/>
      <c r="P644" s="72"/>
      <c r="Q644" s="72"/>
      <c r="R644" s="72"/>
      <c r="S644" s="72"/>
      <c r="T644" s="72"/>
      <c r="U644" s="72"/>
      <c r="V644" s="72"/>
      <c r="W644" s="72"/>
      <c r="X644" s="72"/>
      <c r="Y644" s="72"/>
      <c r="Z644" s="72"/>
    </row>
    <row r="645" spans="13:26" ht="12.75">
      <c r="M645" s="118"/>
      <c r="N645" s="72"/>
      <c r="O645" s="72"/>
      <c r="P645" s="72"/>
      <c r="Q645" s="72"/>
      <c r="R645" s="72"/>
      <c r="S645" s="72"/>
      <c r="T645" s="72"/>
      <c r="U645" s="72"/>
      <c r="V645" s="72"/>
      <c r="W645" s="72"/>
      <c r="X645" s="72"/>
      <c r="Y645" s="72"/>
      <c r="Z645" s="72"/>
    </row>
    <row r="646" spans="13:26" ht="12.75">
      <c r="M646" s="118"/>
      <c r="N646" s="72"/>
      <c r="O646" s="72"/>
      <c r="P646" s="72"/>
      <c r="Q646" s="72"/>
      <c r="R646" s="72"/>
      <c r="S646" s="72"/>
      <c r="T646" s="72"/>
      <c r="U646" s="72"/>
      <c r="V646" s="72"/>
      <c r="W646" s="72"/>
      <c r="X646" s="72"/>
      <c r="Y646" s="72"/>
      <c r="Z646" s="72"/>
    </row>
    <row r="647" spans="13:26" ht="12.75">
      <c r="M647" s="118"/>
      <c r="N647" s="72"/>
      <c r="O647" s="72"/>
      <c r="P647" s="72"/>
      <c r="Q647" s="72"/>
      <c r="R647" s="72"/>
      <c r="S647" s="72"/>
      <c r="T647" s="72"/>
      <c r="U647" s="72"/>
      <c r="V647" s="72"/>
      <c r="W647" s="72"/>
      <c r="X647" s="72"/>
      <c r="Y647" s="72"/>
      <c r="Z647" s="72"/>
    </row>
    <row r="648" spans="13:26" ht="12.75">
      <c r="M648" s="118"/>
      <c r="N648" s="72"/>
      <c r="O648" s="72"/>
      <c r="P648" s="72"/>
      <c r="Q648" s="72"/>
      <c r="R648" s="72"/>
      <c r="S648" s="72"/>
      <c r="T648" s="72"/>
      <c r="U648" s="72"/>
      <c r="V648" s="72"/>
      <c r="W648" s="72"/>
      <c r="X648" s="72"/>
      <c r="Y648" s="72"/>
      <c r="Z648" s="72"/>
    </row>
    <row r="649" spans="13:26" ht="12.75">
      <c r="M649" s="118"/>
      <c r="N649" s="72"/>
      <c r="O649" s="72"/>
      <c r="P649" s="72"/>
      <c r="Q649" s="72"/>
      <c r="R649" s="72"/>
      <c r="S649" s="72"/>
      <c r="T649" s="72"/>
      <c r="U649" s="72"/>
      <c r="V649" s="72"/>
      <c r="W649" s="72"/>
      <c r="X649" s="72"/>
      <c r="Y649" s="72"/>
      <c r="Z649" s="72"/>
    </row>
    <row r="650" spans="13:26" ht="12.75">
      <c r="M650" s="118"/>
      <c r="N650" s="72"/>
      <c r="O650" s="72"/>
      <c r="P650" s="72"/>
      <c r="Q650" s="72"/>
      <c r="R650" s="72"/>
      <c r="S650" s="72"/>
      <c r="T650" s="72"/>
      <c r="U650" s="72"/>
      <c r="V650" s="72"/>
      <c r="W650" s="72"/>
      <c r="X650" s="72"/>
      <c r="Y650" s="72"/>
      <c r="Z650" s="72"/>
    </row>
    <row r="651" spans="13:26" ht="12.75">
      <c r="M651" s="118"/>
      <c r="N651" s="72"/>
      <c r="O651" s="72"/>
      <c r="P651" s="72"/>
      <c r="Q651" s="72"/>
      <c r="R651" s="72"/>
      <c r="S651" s="72"/>
      <c r="T651" s="72"/>
      <c r="U651" s="72"/>
      <c r="V651" s="72"/>
      <c r="W651" s="72"/>
      <c r="X651" s="72"/>
      <c r="Y651" s="72"/>
      <c r="Z651" s="72"/>
    </row>
    <row r="652" spans="13:26" ht="12.75">
      <c r="M652" s="118"/>
      <c r="N652" s="72"/>
      <c r="O652" s="72"/>
      <c r="P652" s="72"/>
      <c r="Q652" s="72"/>
      <c r="R652" s="72"/>
      <c r="S652" s="72"/>
      <c r="T652" s="72"/>
      <c r="U652" s="72"/>
      <c r="V652" s="72"/>
      <c r="W652" s="72"/>
      <c r="X652" s="72"/>
      <c r="Y652" s="72"/>
      <c r="Z652" s="72"/>
    </row>
    <row r="653" spans="13:26" ht="12.75">
      <c r="M653" s="118"/>
      <c r="N653" s="72"/>
      <c r="O653" s="72"/>
      <c r="P653" s="72"/>
      <c r="Q653" s="72"/>
      <c r="R653" s="72"/>
      <c r="S653" s="72"/>
      <c r="T653" s="72"/>
      <c r="U653" s="72"/>
      <c r="V653" s="72"/>
      <c r="W653" s="72"/>
      <c r="X653" s="72"/>
      <c r="Y653" s="72"/>
      <c r="Z653" s="72"/>
    </row>
    <row r="654" spans="13:26" ht="12.75">
      <c r="M654" s="118"/>
      <c r="N654" s="72"/>
      <c r="O654" s="72"/>
      <c r="P654" s="72"/>
      <c r="Q654" s="72"/>
      <c r="R654" s="72"/>
      <c r="S654" s="72"/>
      <c r="T654" s="72"/>
      <c r="U654" s="72"/>
      <c r="V654" s="72"/>
      <c r="W654" s="72"/>
      <c r="X654" s="72"/>
      <c r="Y654" s="72"/>
      <c r="Z654" s="72"/>
    </row>
    <row r="655" spans="13:26" ht="12.75">
      <c r="M655" s="118"/>
      <c r="N655" s="72"/>
      <c r="O655" s="72"/>
      <c r="P655" s="72"/>
      <c r="Q655" s="72"/>
      <c r="R655" s="72"/>
      <c r="S655" s="72"/>
      <c r="T655" s="72"/>
      <c r="U655" s="72"/>
      <c r="V655" s="72"/>
      <c r="W655" s="72"/>
      <c r="X655" s="72"/>
      <c r="Y655" s="72"/>
      <c r="Z655" s="72"/>
    </row>
    <row r="656" spans="13:26" ht="12.75">
      <c r="M656" s="118"/>
      <c r="N656" s="72"/>
      <c r="O656" s="72"/>
      <c r="P656" s="72"/>
      <c r="Q656" s="72"/>
      <c r="R656" s="72"/>
      <c r="S656" s="72"/>
      <c r="T656" s="72"/>
      <c r="U656" s="72"/>
      <c r="V656" s="72"/>
      <c r="W656" s="72"/>
      <c r="X656" s="72"/>
      <c r="Y656" s="72"/>
      <c r="Z656" s="72"/>
    </row>
    <row r="657" spans="13:26" ht="12.75">
      <c r="M657" s="118"/>
      <c r="N657" s="72"/>
      <c r="O657" s="72"/>
      <c r="P657" s="72"/>
      <c r="Q657" s="72"/>
      <c r="R657" s="72"/>
      <c r="S657" s="72"/>
      <c r="T657" s="72"/>
      <c r="U657" s="72"/>
      <c r="V657" s="72"/>
      <c r="W657" s="72"/>
      <c r="X657" s="72"/>
      <c r="Y657" s="72"/>
      <c r="Z657" s="72"/>
    </row>
    <row r="658" spans="13:26" ht="12.75">
      <c r="M658" s="118"/>
      <c r="N658" s="72"/>
      <c r="O658" s="72"/>
      <c r="P658" s="72"/>
      <c r="Q658" s="72"/>
      <c r="R658" s="72"/>
      <c r="S658" s="72"/>
      <c r="T658" s="72"/>
      <c r="U658" s="72"/>
      <c r="V658" s="72"/>
      <c r="W658" s="72"/>
      <c r="X658" s="72"/>
      <c r="Y658" s="72"/>
      <c r="Z658" s="72"/>
    </row>
    <row r="659" spans="13:26" ht="12.75">
      <c r="M659" s="118"/>
      <c r="N659" s="72"/>
      <c r="O659" s="72"/>
      <c r="P659" s="72"/>
      <c r="Q659" s="72"/>
      <c r="R659" s="72"/>
      <c r="S659" s="72"/>
      <c r="T659" s="72"/>
      <c r="U659" s="72"/>
      <c r="V659" s="72"/>
      <c r="W659" s="72"/>
      <c r="X659" s="72"/>
      <c r="Y659" s="72"/>
      <c r="Z659" s="72"/>
    </row>
    <row r="660" spans="13:26" ht="12.75">
      <c r="M660" s="118"/>
      <c r="N660" s="72"/>
      <c r="O660" s="72"/>
      <c r="P660" s="72"/>
      <c r="Q660" s="72"/>
      <c r="R660" s="72"/>
      <c r="S660" s="72"/>
      <c r="T660" s="72"/>
      <c r="U660" s="72"/>
      <c r="V660" s="72"/>
      <c r="W660" s="72"/>
      <c r="X660" s="72"/>
      <c r="Y660" s="72"/>
      <c r="Z660" s="72"/>
    </row>
    <row r="661" spans="13:26" ht="12.75">
      <c r="M661" s="118"/>
      <c r="N661" s="72"/>
      <c r="O661" s="72"/>
      <c r="P661" s="72"/>
      <c r="Q661" s="72"/>
      <c r="R661" s="72"/>
      <c r="S661" s="72"/>
      <c r="T661" s="72"/>
      <c r="U661" s="72"/>
      <c r="V661" s="72"/>
      <c r="W661" s="72"/>
      <c r="X661" s="72"/>
      <c r="Y661" s="72"/>
      <c r="Z661" s="72"/>
    </row>
    <row r="662" spans="13:26" ht="12.75">
      <c r="M662" s="118"/>
      <c r="N662" s="72"/>
      <c r="O662" s="72"/>
      <c r="P662" s="72"/>
      <c r="Q662" s="72"/>
      <c r="R662" s="72"/>
      <c r="S662" s="72"/>
      <c r="T662" s="72"/>
      <c r="U662" s="72"/>
      <c r="V662" s="72"/>
      <c r="W662" s="72"/>
      <c r="X662" s="72"/>
      <c r="Y662" s="72"/>
      <c r="Z662" s="72"/>
    </row>
    <row r="663" spans="13:26" ht="12.75">
      <c r="M663" s="118"/>
      <c r="N663" s="72"/>
      <c r="O663" s="72"/>
      <c r="P663" s="72"/>
      <c r="Q663" s="72"/>
      <c r="R663" s="72"/>
      <c r="S663" s="72"/>
      <c r="T663" s="72"/>
      <c r="U663" s="72"/>
      <c r="V663" s="72"/>
      <c r="W663" s="72"/>
      <c r="X663" s="72"/>
      <c r="Y663" s="72"/>
      <c r="Z663" s="72"/>
    </row>
    <row r="664" spans="13:26" ht="12.75">
      <c r="M664" s="118"/>
      <c r="N664" s="72"/>
      <c r="O664" s="72"/>
      <c r="P664" s="72"/>
      <c r="Q664" s="72"/>
      <c r="R664" s="72"/>
      <c r="S664" s="72"/>
      <c r="T664" s="72"/>
      <c r="U664" s="72"/>
      <c r="V664" s="72"/>
      <c r="W664" s="72"/>
      <c r="X664" s="72"/>
      <c r="Y664" s="72"/>
      <c r="Z664" s="72"/>
    </row>
    <row r="665" spans="13:26" ht="12.75">
      <c r="M665" s="118"/>
      <c r="N665" s="72"/>
      <c r="O665" s="72"/>
      <c r="P665" s="72"/>
      <c r="Q665" s="72"/>
      <c r="R665" s="72"/>
      <c r="S665" s="72"/>
      <c r="T665" s="72"/>
      <c r="U665" s="72"/>
      <c r="V665" s="72"/>
      <c r="W665" s="72"/>
      <c r="X665" s="72"/>
      <c r="Y665" s="72"/>
      <c r="Z665" s="72"/>
    </row>
    <row r="666" spans="13:26" ht="12.75">
      <c r="M666" s="118"/>
      <c r="N666" s="72"/>
      <c r="O666" s="72"/>
      <c r="P666" s="72"/>
      <c r="Q666" s="72"/>
      <c r="R666" s="72"/>
      <c r="S666" s="72"/>
      <c r="T666" s="72"/>
      <c r="U666" s="72"/>
      <c r="V666" s="72"/>
      <c r="W666" s="72"/>
      <c r="X666" s="72"/>
      <c r="Y666" s="72"/>
      <c r="Z666" s="72"/>
    </row>
    <row r="667" spans="13:26" ht="12.75">
      <c r="M667" s="118"/>
      <c r="N667" s="72"/>
      <c r="O667" s="72"/>
      <c r="P667" s="72"/>
      <c r="Q667" s="72"/>
      <c r="R667" s="72"/>
      <c r="S667" s="72"/>
      <c r="T667" s="72"/>
      <c r="U667" s="72"/>
      <c r="V667" s="72"/>
      <c r="W667" s="72"/>
      <c r="X667" s="72"/>
      <c r="Y667" s="72"/>
      <c r="Z667" s="72"/>
    </row>
    <row r="668" spans="13:26" ht="12.75">
      <c r="M668" s="118"/>
      <c r="N668" s="72"/>
      <c r="O668" s="72"/>
      <c r="P668" s="72"/>
      <c r="Q668" s="72"/>
      <c r="R668" s="72"/>
      <c r="S668" s="72"/>
      <c r="T668" s="72"/>
      <c r="U668" s="72"/>
      <c r="V668" s="72"/>
      <c r="W668" s="72"/>
      <c r="X668" s="72"/>
      <c r="Y668" s="72"/>
      <c r="Z668" s="72"/>
    </row>
    <row r="669" spans="13:26" ht="12.75">
      <c r="M669" s="118"/>
      <c r="N669" s="72"/>
      <c r="O669" s="72"/>
      <c r="P669" s="72"/>
      <c r="Q669" s="72"/>
      <c r="R669" s="72"/>
      <c r="S669" s="72"/>
      <c r="T669" s="72"/>
      <c r="U669" s="72"/>
      <c r="V669" s="72"/>
      <c r="W669" s="72"/>
      <c r="X669" s="72"/>
      <c r="Y669" s="72"/>
      <c r="Z669" s="72"/>
    </row>
    <row r="670" spans="13:26" ht="12.75">
      <c r="M670" s="118"/>
      <c r="N670" s="72"/>
      <c r="O670" s="72"/>
      <c r="P670" s="72"/>
      <c r="Q670" s="72"/>
      <c r="R670" s="72"/>
      <c r="S670" s="72"/>
      <c r="T670" s="72"/>
      <c r="U670" s="72"/>
      <c r="V670" s="72"/>
      <c r="W670" s="72"/>
      <c r="X670" s="72"/>
      <c r="Y670" s="72"/>
      <c r="Z670" s="72"/>
    </row>
    <row r="671" spans="13:26" ht="12.75">
      <c r="M671" s="118"/>
      <c r="N671" s="72"/>
      <c r="O671" s="72"/>
      <c r="P671" s="72"/>
      <c r="Q671" s="72"/>
      <c r="R671" s="72"/>
      <c r="S671" s="72"/>
      <c r="T671" s="72"/>
      <c r="U671" s="72"/>
      <c r="V671" s="72"/>
      <c r="W671" s="72"/>
      <c r="X671" s="72"/>
      <c r="Y671" s="72"/>
      <c r="Z671" s="72"/>
    </row>
    <row r="672" spans="13:26" ht="12.75">
      <c r="M672" s="118"/>
      <c r="N672" s="72"/>
      <c r="O672" s="72"/>
      <c r="P672" s="72"/>
      <c r="Q672" s="72"/>
      <c r="R672" s="72"/>
      <c r="S672" s="72"/>
      <c r="T672" s="72"/>
      <c r="U672" s="72"/>
      <c r="V672" s="72"/>
      <c r="W672" s="72"/>
      <c r="X672" s="72"/>
      <c r="Y672" s="72"/>
      <c r="Z672" s="72"/>
    </row>
    <row r="673" spans="13:26" ht="12.75">
      <c r="M673" s="118"/>
      <c r="N673" s="72"/>
      <c r="O673" s="72"/>
      <c r="P673" s="72"/>
      <c r="Q673" s="72"/>
      <c r="R673" s="72"/>
      <c r="S673" s="72"/>
      <c r="T673" s="72"/>
      <c r="U673" s="72"/>
      <c r="V673" s="72"/>
      <c r="W673" s="72"/>
      <c r="X673" s="72"/>
      <c r="Y673" s="72"/>
      <c r="Z673" s="72"/>
    </row>
    <row r="674" spans="13:26" ht="12.75">
      <c r="M674" s="118"/>
      <c r="N674" s="72"/>
      <c r="O674" s="72"/>
      <c r="P674" s="72"/>
      <c r="Q674" s="72"/>
      <c r="R674" s="72"/>
      <c r="S674" s="72"/>
      <c r="T674" s="72"/>
      <c r="U674" s="72"/>
      <c r="V674" s="72"/>
      <c r="W674" s="72"/>
      <c r="X674" s="72"/>
      <c r="Y674" s="72"/>
      <c r="Z674" s="72"/>
    </row>
    <row r="675" spans="13:26" ht="12.75">
      <c r="M675" s="118"/>
      <c r="N675" s="72"/>
      <c r="O675" s="72"/>
      <c r="P675" s="72"/>
      <c r="Q675" s="72"/>
      <c r="R675" s="72"/>
      <c r="S675" s="72"/>
      <c r="T675" s="72"/>
      <c r="U675" s="72"/>
      <c r="V675" s="72"/>
      <c r="W675" s="72"/>
      <c r="X675" s="72"/>
      <c r="Y675" s="72"/>
      <c r="Z675" s="72"/>
    </row>
    <row r="676" spans="13:26" ht="12.75">
      <c r="M676" s="118"/>
      <c r="N676" s="72"/>
      <c r="O676" s="72"/>
      <c r="P676" s="72"/>
      <c r="Q676" s="72"/>
      <c r="R676" s="72"/>
      <c r="S676" s="72"/>
      <c r="T676" s="72"/>
      <c r="U676" s="72"/>
      <c r="V676" s="72"/>
      <c r="W676" s="72"/>
      <c r="X676" s="72"/>
      <c r="Y676" s="72"/>
      <c r="Z676" s="72"/>
    </row>
    <row r="677" spans="13:26" ht="12.75">
      <c r="M677" s="118"/>
      <c r="N677" s="72"/>
      <c r="O677" s="72"/>
      <c r="P677" s="72"/>
      <c r="Q677" s="72"/>
      <c r="R677" s="72"/>
      <c r="S677" s="72"/>
      <c r="T677" s="72"/>
      <c r="U677" s="72"/>
      <c r="V677" s="72"/>
      <c r="W677" s="72"/>
      <c r="X677" s="72"/>
      <c r="Y677" s="72"/>
      <c r="Z677" s="72"/>
    </row>
    <row r="678" spans="13:26" ht="12.75">
      <c r="M678" s="118"/>
      <c r="N678" s="72"/>
      <c r="O678" s="72"/>
      <c r="P678" s="72"/>
      <c r="Q678" s="72"/>
      <c r="R678" s="72"/>
      <c r="S678" s="72"/>
      <c r="T678" s="72"/>
      <c r="U678" s="72"/>
      <c r="V678" s="72"/>
      <c r="W678" s="72"/>
      <c r="X678" s="72"/>
      <c r="Y678" s="72"/>
      <c r="Z678" s="72"/>
    </row>
    <row r="679" spans="13:26" ht="12.75">
      <c r="M679" s="118"/>
      <c r="N679" s="72"/>
      <c r="O679" s="72"/>
      <c r="P679" s="72"/>
      <c r="Q679" s="72"/>
      <c r="R679" s="72"/>
      <c r="S679" s="72"/>
      <c r="T679" s="72"/>
      <c r="U679" s="72"/>
      <c r="V679" s="72"/>
      <c r="W679" s="72"/>
      <c r="X679" s="72"/>
      <c r="Y679" s="72"/>
      <c r="Z679" s="72"/>
    </row>
    <row r="680" spans="13:26" ht="12.75">
      <c r="M680" s="118"/>
      <c r="N680" s="72"/>
      <c r="O680" s="72"/>
      <c r="P680" s="72"/>
      <c r="Q680" s="72"/>
      <c r="R680" s="72"/>
      <c r="S680" s="72"/>
      <c r="T680" s="72"/>
      <c r="U680" s="72"/>
      <c r="V680" s="72"/>
      <c r="W680" s="72"/>
      <c r="X680" s="72"/>
      <c r="Y680" s="72"/>
      <c r="Z680" s="72"/>
    </row>
    <row r="681" spans="13:26" ht="12.75">
      <c r="M681" s="118"/>
      <c r="N681" s="72"/>
      <c r="O681" s="72"/>
      <c r="P681" s="72"/>
      <c r="Q681" s="72"/>
      <c r="R681" s="72"/>
      <c r="S681" s="72"/>
      <c r="T681" s="72"/>
      <c r="U681" s="72"/>
      <c r="V681" s="72"/>
      <c r="W681" s="72"/>
      <c r="X681" s="72"/>
      <c r="Y681" s="72"/>
      <c r="Z681" s="72"/>
    </row>
    <row r="682" spans="13:26" ht="12.75">
      <c r="M682" s="118"/>
      <c r="N682" s="72"/>
      <c r="O682" s="72"/>
      <c r="P682" s="72"/>
      <c r="Q682" s="72"/>
      <c r="R682" s="72"/>
      <c r="S682" s="72"/>
      <c r="T682" s="72"/>
      <c r="U682" s="72"/>
      <c r="V682" s="72"/>
      <c r="W682" s="72"/>
      <c r="X682" s="72"/>
      <c r="Y682" s="72"/>
      <c r="Z682" s="72"/>
    </row>
    <row r="683" spans="13:26" ht="12.75">
      <c r="M683" s="118"/>
      <c r="N683" s="72"/>
      <c r="O683" s="72"/>
      <c r="P683" s="72"/>
      <c r="Q683" s="72"/>
      <c r="R683" s="72"/>
      <c r="S683" s="72"/>
      <c r="T683" s="72"/>
      <c r="U683" s="72"/>
      <c r="V683" s="72"/>
      <c r="W683" s="72"/>
      <c r="X683" s="72"/>
      <c r="Y683" s="72"/>
      <c r="Z683" s="72"/>
    </row>
    <row r="684" spans="13:26" ht="12.75">
      <c r="M684" s="118"/>
      <c r="N684" s="72"/>
      <c r="O684" s="72"/>
      <c r="P684" s="72"/>
      <c r="Q684" s="72"/>
      <c r="R684" s="72"/>
      <c r="S684" s="72"/>
      <c r="T684" s="72"/>
      <c r="U684" s="72"/>
      <c r="V684" s="72"/>
      <c r="W684" s="72"/>
      <c r="X684" s="72"/>
      <c r="Y684" s="72"/>
      <c r="Z684" s="72"/>
    </row>
    <row r="685" spans="13:26" ht="12.75">
      <c r="M685" s="118"/>
      <c r="N685" s="72"/>
      <c r="O685" s="72"/>
      <c r="P685" s="72"/>
      <c r="Q685" s="72"/>
      <c r="R685" s="72"/>
      <c r="S685" s="72"/>
      <c r="T685" s="72"/>
      <c r="U685" s="72"/>
      <c r="V685" s="72"/>
      <c r="W685" s="72"/>
      <c r="X685" s="72"/>
      <c r="Y685" s="72"/>
      <c r="Z685" s="72"/>
    </row>
    <row r="686" spans="13:26" ht="12.75">
      <c r="M686" s="118"/>
      <c r="N686" s="72"/>
      <c r="O686" s="72"/>
      <c r="P686" s="72"/>
      <c r="Q686" s="72"/>
      <c r="R686" s="72"/>
      <c r="S686" s="72"/>
      <c r="T686" s="72"/>
      <c r="U686" s="72"/>
      <c r="V686" s="72"/>
      <c r="W686" s="72"/>
      <c r="X686" s="72"/>
      <c r="Y686" s="72"/>
      <c r="Z686" s="72"/>
    </row>
    <row r="687" spans="13:26" ht="12.75">
      <c r="M687" s="118"/>
      <c r="N687" s="72"/>
      <c r="O687" s="72"/>
      <c r="P687" s="72"/>
      <c r="Q687" s="72"/>
      <c r="R687" s="72"/>
      <c r="S687" s="72"/>
      <c r="T687" s="72"/>
      <c r="U687" s="72"/>
      <c r="V687" s="72"/>
      <c r="W687" s="72"/>
      <c r="X687" s="72"/>
      <c r="Y687" s="72"/>
      <c r="Z687" s="72"/>
    </row>
    <row r="688" spans="13:26" ht="12.75">
      <c r="M688" s="118"/>
      <c r="N688" s="72"/>
      <c r="O688" s="72"/>
      <c r="P688" s="72"/>
      <c r="Q688" s="72"/>
      <c r="R688" s="72"/>
      <c r="S688" s="72"/>
      <c r="T688" s="72"/>
      <c r="U688" s="72"/>
      <c r="V688" s="72"/>
      <c r="W688" s="72"/>
      <c r="X688" s="72"/>
      <c r="Y688" s="72"/>
      <c r="Z688" s="72"/>
    </row>
    <row r="689" spans="13:26" ht="12.75">
      <c r="M689" s="118"/>
      <c r="N689" s="72"/>
      <c r="O689" s="72"/>
      <c r="P689" s="72"/>
      <c r="Q689" s="72"/>
      <c r="R689" s="72"/>
      <c r="S689" s="72"/>
      <c r="T689" s="72"/>
      <c r="U689" s="72"/>
      <c r="V689" s="72"/>
      <c r="W689" s="72"/>
      <c r="X689" s="72"/>
      <c r="Y689" s="72"/>
      <c r="Z689" s="72"/>
    </row>
    <row r="690" spans="13:26" ht="12.75">
      <c r="M690" s="118"/>
      <c r="N690" s="72"/>
      <c r="O690" s="72"/>
      <c r="P690" s="72"/>
      <c r="Q690" s="72"/>
      <c r="R690" s="72"/>
      <c r="S690" s="72"/>
      <c r="T690" s="72"/>
      <c r="U690" s="72"/>
      <c r="V690" s="72"/>
      <c r="W690" s="72"/>
      <c r="X690" s="72"/>
      <c r="Y690" s="72"/>
      <c r="Z690" s="72"/>
    </row>
    <row r="691" spans="13:26" ht="12.75">
      <c r="M691" s="118"/>
      <c r="N691" s="72"/>
      <c r="O691" s="72"/>
      <c r="P691" s="72"/>
      <c r="Q691" s="72"/>
      <c r="R691" s="72"/>
      <c r="S691" s="72"/>
      <c r="T691" s="72"/>
      <c r="U691" s="72"/>
      <c r="V691" s="72"/>
      <c r="W691" s="72"/>
      <c r="X691" s="72"/>
      <c r="Y691" s="72"/>
      <c r="Z691" s="72"/>
    </row>
    <row r="692" spans="13:26" ht="12.75">
      <c r="M692" s="118"/>
      <c r="N692" s="72"/>
      <c r="O692" s="72"/>
      <c r="P692" s="72"/>
      <c r="Q692" s="72"/>
      <c r="R692" s="72"/>
      <c r="S692" s="72"/>
      <c r="T692" s="72"/>
      <c r="U692" s="72"/>
      <c r="V692" s="72"/>
      <c r="W692" s="72"/>
      <c r="X692" s="72"/>
      <c r="Y692" s="72"/>
      <c r="Z692" s="72"/>
    </row>
    <row r="693" spans="13:26" ht="12.75">
      <c r="M693" s="118"/>
      <c r="N693" s="72"/>
      <c r="O693" s="72"/>
      <c r="P693" s="72"/>
      <c r="Q693" s="72"/>
      <c r="R693" s="72"/>
      <c r="S693" s="72"/>
      <c r="T693" s="72"/>
      <c r="U693" s="72"/>
      <c r="V693" s="72"/>
      <c r="W693" s="72"/>
      <c r="X693" s="72"/>
      <c r="Y693" s="72"/>
      <c r="Z693" s="72"/>
    </row>
    <row r="694" spans="13:26" ht="12.75">
      <c r="M694" s="118"/>
      <c r="N694" s="72"/>
      <c r="O694" s="72"/>
      <c r="P694" s="72"/>
      <c r="Q694" s="72"/>
      <c r="R694" s="72"/>
      <c r="S694" s="72"/>
      <c r="T694" s="72"/>
      <c r="U694" s="72"/>
      <c r="V694" s="72"/>
      <c r="W694" s="72"/>
      <c r="X694" s="72"/>
      <c r="Y694" s="72"/>
      <c r="Z694" s="72"/>
    </row>
    <row r="695" spans="13:26" ht="12.75">
      <c r="M695" s="118"/>
      <c r="N695" s="72"/>
      <c r="O695" s="72"/>
      <c r="P695" s="72"/>
      <c r="Q695" s="72"/>
      <c r="R695" s="72"/>
      <c r="S695" s="72"/>
      <c r="T695" s="72"/>
      <c r="U695" s="72"/>
      <c r="V695" s="72"/>
      <c r="W695" s="72"/>
      <c r="X695" s="72"/>
      <c r="Y695" s="72"/>
      <c r="Z695" s="72"/>
    </row>
    <row r="696" spans="13:26" ht="12.75">
      <c r="M696" s="118"/>
      <c r="N696" s="72"/>
      <c r="O696" s="72"/>
      <c r="P696" s="72"/>
      <c r="Q696" s="72"/>
      <c r="R696" s="72"/>
      <c r="S696" s="72"/>
      <c r="T696" s="72"/>
      <c r="U696" s="72"/>
      <c r="V696" s="72"/>
      <c r="W696" s="72"/>
      <c r="X696" s="72"/>
      <c r="Y696" s="72"/>
      <c r="Z696" s="72"/>
    </row>
    <row r="697" spans="13:26" ht="12.75">
      <c r="M697" s="118"/>
      <c r="N697" s="72"/>
      <c r="O697" s="72"/>
      <c r="P697" s="72"/>
      <c r="Q697" s="72"/>
      <c r="R697" s="72"/>
      <c r="S697" s="72"/>
      <c r="T697" s="72"/>
      <c r="U697" s="72"/>
      <c r="V697" s="72"/>
      <c r="W697" s="72"/>
      <c r="X697" s="72"/>
      <c r="Y697" s="72"/>
      <c r="Z697" s="72"/>
    </row>
    <row r="698" spans="13:26" ht="12.75">
      <c r="M698" s="118"/>
      <c r="N698" s="72"/>
      <c r="O698" s="72"/>
      <c r="P698" s="72"/>
      <c r="Q698" s="72"/>
      <c r="R698" s="72"/>
      <c r="S698" s="72"/>
      <c r="T698" s="72"/>
      <c r="U698" s="72"/>
      <c r="V698" s="72"/>
      <c r="W698" s="72"/>
      <c r="X698" s="72"/>
      <c r="Y698" s="72"/>
      <c r="Z698" s="72"/>
    </row>
    <row r="699" spans="13:26" ht="12.75">
      <c r="M699" s="118"/>
      <c r="N699" s="72"/>
      <c r="O699" s="72"/>
      <c r="P699" s="72"/>
      <c r="Q699" s="72"/>
      <c r="R699" s="72"/>
      <c r="S699" s="72"/>
      <c r="T699" s="72"/>
      <c r="U699" s="72"/>
      <c r="V699" s="72"/>
      <c r="W699" s="72"/>
      <c r="X699" s="72"/>
      <c r="Y699" s="72"/>
      <c r="Z699" s="72"/>
    </row>
    <row r="700" spans="13:26" ht="12.75">
      <c r="M700" s="118"/>
      <c r="N700" s="72"/>
      <c r="O700" s="72"/>
      <c r="P700" s="72"/>
      <c r="Q700" s="72"/>
      <c r="R700" s="72"/>
      <c r="S700" s="72"/>
      <c r="T700" s="72"/>
      <c r="U700" s="72"/>
      <c r="V700" s="72"/>
      <c r="W700" s="72"/>
      <c r="X700" s="72"/>
      <c r="Y700" s="72"/>
      <c r="Z700" s="72"/>
    </row>
    <row r="701" spans="13:26" ht="12.75">
      <c r="M701" s="118"/>
      <c r="N701" s="72"/>
      <c r="O701" s="72"/>
      <c r="P701" s="72"/>
      <c r="Q701" s="72"/>
      <c r="R701" s="72"/>
      <c r="S701" s="72"/>
      <c r="T701" s="72"/>
      <c r="U701" s="72"/>
      <c r="V701" s="72"/>
      <c r="W701" s="72"/>
      <c r="X701" s="72"/>
      <c r="Y701" s="72"/>
      <c r="Z701" s="72"/>
    </row>
    <row r="702" spans="13:26" ht="12.75">
      <c r="M702" s="118"/>
      <c r="N702" s="72"/>
      <c r="O702" s="72"/>
      <c r="P702" s="72"/>
      <c r="Q702" s="72"/>
      <c r="R702" s="72"/>
      <c r="S702" s="72"/>
      <c r="T702" s="72"/>
      <c r="U702" s="72"/>
      <c r="V702" s="72"/>
      <c r="W702" s="72"/>
      <c r="X702" s="72"/>
      <c r="Y702" s="72"/>
      <c r="Z702" s="72"/>
    </row>
    <row r="703" spans="13:26" ht="12.75">
      <c r="M703" s="118"/>
      <c r="N703" s="72"/>
      <c r="O703" s="72"/>
      <c r="P703" s="72"/>
      <c r="Q703" s="72"/>
      <c r="R703" s="72"/>
      <c r="S703" s="72"/>
      <c r="T703" s="72"/>
      <c r="U703" s="72"/>
      <c r="V703" s="72"/>
      <c r="W703" s="72"/>
      <c r="X703" s="72"/>
      <c r="Y703" s="72"/>
      <c r="Z703" s="72"/>
    </row>
    <row r="704" spans="13:26" ht="12.75">
      <c r="M704" s="118"/>
      <c r="N704" s="72"/>
      <c r="O704" s="72"/>
      <c r="P704" s="72"/>
      <c r="Q704" s="72"/>
      <c r="R704" s="72"/>
      <c r="S704" s="72"/>
      <c r="T704" s="72"/>
      <c r="U704" s="72"/>
      <c r="V704" s="72"/>
      <c r="W704" s="72"/>
      <c r="X704" s="72"/>
      <c r="Y704" s="72"/>
      <c r="Z704" s="72"/>
    </row>
    <row r="705" spans="13:26" ht="12.75">
      <c r="M705" s="118"/>
      <c r="N705" s="72"/>
      <c r="O705" s="72"/>
      <c r="P705" s="72"/>
      <c r="Q705" s="72"/>
      <c r="R705" s="72"/>
      <c r="S705" s="72"/>
      <c r="T705" s="72"/>
      <c r="U705" s="72"/>
      <c r="V705" s="72"/>
      <c r="W705" s="72"/>
      <c r="X705" s="72"/>
      <c r="Y705" s="72"/>
      <c r="Z705" s="72"/>
    </row>
    <row r="706" spans="13:26" ht="12.75">
      <c r="M706" s="118"/>
      <c r="N706" s="72"/>
      <c r="O706" s="72"/>
      <c r="P706" s="72"/>
      <c r="Q706" s="72"/>
      <c r="R706" s="72"/>
      <c r="S706" s="72"/>
      <c r="T706" s="72"/>
      <c r="U706" s="72"/>
      <c r="V706" s="72"/>
      <c r="W706" s="72"/>
      <c r="X706" s="72"/>
      <c r="Y706" s="72"/>
      <c r="Z706" s="72"/>
    </row>
    <row r="707" spans="13:26" ht="12.75">
      <c r="M707" s="118"/>
      <c r="N707" s="72"/>
      <c r="O707" s="72"/>
      <c r="P707" s="72"/>
      <c r="Q707" s="72"/>
      <c r="R707" s="72"/>
      <c r="S707" s="72"/>
      <c r="T707" s="72"/>
      <c r="U707" s="72"/>
      <c r="V707" s="72"/>
      <c r="W707" s="72"/>
      <c r="X707" s="72"/>
      <c r="Y707" s="72"/>
      <c r="Z707" s="72"/>
    </row>
    <row r="708" spans="13:26" ht="12.75">
      <c r="M708" s="118"/>
      <c r="N708" s="72"/>
      <c r="O708" s="72"/>
      <c r="P708" s="72"/>
      <c r="Q708" s="72"/>
      <c r="R708" s="72"/>
      <c r="S708" s="72"/>
      <c r="T708" s="72"/>
      <c r="U708" s="72"/>
      <c r="V708" s="72"/>
      <c r="W708" s="72"/>
      <c r="X708" s="72"/>
      <c r="Y708" s="72"/>
      <c r="Z708" s="72"/>
    </row>
    <row r="709" spans="13:26" ht="12.75">
      <c r="M709" s="118"/>
      <c r="N709" s="72"/>
      <c r="O709" s="72"/>
      <c r="P709" s="72"/>
      <c r="Q709" s="72"/>
      <c r="R709" s="72"/>
      <c r="S709" s="72"/>
      <c r="T709" s="72"/>
      <c r="U709" s="72"/>
      <c r="V709" s="72"/>
      <c r="W709" s="72"/>
      <c r="X709" s="72"/>
      <c r="Y709" s="72"/>
      <c r="Z709" s="72"/>
    </row>
    <row r="710" spans="13:26" ht="12.75">
      <c r="M710" s="118"/>
      <c r="N710" s="72"/>
      <c r="O710" s="72"/>
      <c r="P710" s="72"/>
      <c r="Q710" s="72"/>
      <c r="R710" s="72"/>
      <c r="S710" s="72"/>
      <c r="T710" s="72"/>
      <c r="U710" s="72"/>
      <c r="V710" s="72"/>
      <c r="W710" s="72"/>
      <c r="X710" s="72"/>
      <c r="Y710" s="72"/>
      <c r="Z710" s="72"/>
    </row>
    <row r="711" spans="13:26" ht="12.75">
      <c r="M711" s="118"/>
      <c r="N711" s="72"/>
      <c r="O711" s="72"/>
      <c r="P711" s="72"/>
      <c r="Q711" s="72"/>
      <c r="R711" s="72"/>
      <c r="S711" s="72"/>
      <c r="T711" s="72"/>
      <c r="U711" s="72"/>
      <c r="V711" s="72"/>
      <c r="W711" s="72"/>
      <c r="X711" s="72"/>
      <c r="Y711" s="72"/>
      <c r="Z711" s="72"/>
    </row>
    <row r="712" spans="13:26" ht="12.75">
      <c r="M712" s="118"/>
      <c r="N712" s="72"/>
      <c r="O712" s="72"/>
      <c r="P712" s="72"/>
      <c r="Q712" s="72"/>
      <c r="R712" s="72"/>
      <c r="S712" s="72"/>
      <c r="T712" s="72"/>
      <c r="U712" s="72"/>
      <c r="V712" s="72"/>
      <c r="W712" s="72"/>
      <c r="X712" s="72"/>
      <c r="Y712" s="72"/>
      <c r="Z712" s="72"/>
    </row>
    <row r="713" spans="13:26" ht="12.75">
      <c r="M713" s="118"/>
      <c r="N713" s="72"/>
      <c r="O713" s="72"/>
      <c r="P713" s="72"/>
      <c r="Q713" s="72"/>
      <c r="R713" s="72"/>
      <c r="S713" s="72"/>
      <c r="T713" s="72"/>
      <c r="U713" s="72"/>
      <c r="V713" s="72"/>
      <c r="W713" s="72"/>
      <c r="X713" s="72"/>
      <c r="Y713" s="72"/>
      <c r="Z713" s="72"/>
    </row>
    <row r="714" spans="13:26" ht="12.75">
      <c r="M714" s="118"/>
      <c r="N714" s="72"/>
      <c r="O714" s="72"/>
      <c r="P714" s="72"/>
      <c r="Q714" s="72"/>
      <c r="R714" s="72"/>
      <c r="S714" s="72"/>
      <c r="T714" s="72"/>
      <c r="U714" s="72"/>
      <c r="V714" s="72"/>
      <c r="W714" s="72"/>
      <c r="X714" s="72"/>
      <c r="Y714" s="72"/>
      <c r="Z714" s="72"/>
    </row>
    <row r="715" spans="13:26" ht="12.75">
      <c r="M715" s="118"/>
      <c r="N715" s="72"/>
      <c r="O715" s="72"/>
      <c r="P715" s="72"/>
      <c r="Q715" s="72"/>
      <c r="R715" s="72"/>
      <c r="S715" s="72"/>
      <c r="T715" s="72"/>
      <c r="U715" s="72"/>
      <c r="V715" s="72"/>
      <c r="W715" s="72"/>
      <c r="X715" s="72"/>
      <c r="Y715" s="72"/>
      <c r="Z715" s="72"/>
    </row>
    <row r="716" spans="13:26" ht="12.75">
      <c r="M716" s="118"/>
      <c r="N716" s="72"/>
      <c r="O716" s="72"/>
      <c r="P716" s="72"/>
      <c r="Q716" s="72"/>
      <c r="R716" s="72"/>
      <c r="S716" s="72"/>
      <c r="T716" s="72"/>
      <c r="U716" s="72"/>
      <c r="V716" s="72"/>
      <c r="W716" s="72"/>
      <c r="X716" s="72"/>
      <c r="Y716" s="72"/>
      <c r="Z716" s="72"/>
    </row>
    <row r="717" spans="13:26" ht="12.75">
      <c r="M717" s="118"/>
      <c r="N717" s="72"/>
      <c r="O717" s="72"/>
      <c r="P717" s="72"/>
      <c r="Q717" s="72"/>
      <c r="R717" s="72"/>
      <c r="S717" s="72"/>
      <c r="T717" s="72"/>
      <c r="U717" s="72"/>
      <c r="V717" s="72"/>
      <c r="W717" s="72"/>
      <c r="X717" s="72"/>
      <c r="Y717" s="72"/>
      <c r="Z717" s="72"/>
    </row>
    <row r="718" spans="13:26" ht="12.75">
      <c r="M718" s="118"/>
      <c r="N718" s="72"/>
      <c r="O718" s="72"/>
      <c r="P718" s="72"/>
      <c r="Q718" s="72"/>
      <c r="R718" s="72"/>
      <c r="S718" s="72"/>
      <c r="T718" s="72"/>
      <c r="U718" s="72"/>
      <c r="V718" s="72"/>
      <c r="W718" s="72"/>
      <c r="X718" s="72"/>
      <c r="Y718" s="72"/>
      <c r="Z718" s="72"/>
    </row>
    <row r="719" spans="13:26" ht="12.75">
      <c r="M719" s="118"/>
      <c r="N719" s="72"/>
      <c r="O719" s="72"/>
      <c r="P719" s="72"/>
      <c r="Q719" s="72"/>
      <c r="R719" s="72"/>
      <c r="S719" s="72"/>
      <c r="T719" s="72"/>
      <c r="U719" s="72"/>
      <c r="V719" s="72"/>
      <c r="W719" s="72"/>
      <c r="X719" s="72"/>
      <c r="Y719" s="72"/>
      <c r="Z719" s="72"/>
    </row>
    <row r="720" spans="13:26" ht="12.75">
      <c r="M720" s="118"/>
      <c r="N720" s="72"/>
      <c r="O720" s="72"/>
      <c r="P720" s="72"/>
      <c r="Q720" s="72"/>
      <c r="R720" s="72"/>
      <c r="S720" s="72"/>
      <c r="T720" s="72"/>
      <c r="U720" s="72"/>
      <c r="V720" s="72"/>
      <c r="W720" s="72"/>
      <c r="X720" s="72"/>
      <c r="Y720" s="72"/>
      <c r="Z720" s="72"/>
    </row>
    <row r="721" spans="13:26" ht="12.75">
      <c r="M721" s="118"/>
      <c r="N721" s="72"/>
      <c r="O721" s="72"/>
      <c r="P721" s="72"/>
      <c r="Q721" s="72"/>
      <c r="R721" s="72"/>
      <c r="S721" s="72"/>
      <c r="T721" s="72"/>
      <c r="U721" s="72"/>
      <c r="V721" s="72"/>
      <c r="W721" s="72"/>
      <c r="X721" s="72"/>
      <c r="Y721" s="72"/>
      <c r="Z721" s="72"/>
    </row>
    <row r="722" spans="13:26" ht="12.75">
      <c r="M722" s="118"/>
      <c r="N722" s="72"/>
      <c r="O722" s="72"/>
      <c r="P722" s="72"/>
      <c r="Q722" s="72"/>
      <c r="R722" s="72"/>
      <c r="S722" s="72"/>
      <c r="T722" s="72"/>
      <c r="U722" s="72"/>
      <c r="V722" s="72"/>
      <c r="W722" s="72"/>
      <c r="X722" s="72"/>
      <c r="Y722" s="72"/>
      <c r="Z722" s="72"/>
    </row>
    <row r="723" spans="13:26" ht="12.75">
      <c r="M723" s="118"/>
      <c r="N723" s="72"/>
      <c r="O723" s="72"/>
      <c r="P723" s="72"/>
      <c r="Q723" s="72"/>
      <c r="R723" s="72"/>
      <c r="S723" s="72"/>
      <c r="T723" s="72"/>
      <c r="U723" s="72"/>
      <c r="V723" s="72"/>
      <c r="W723" s="72"/>
      <c r="X723" s="72"/>
      <c r="Y723" s="72"/>
      <c r="Z723" s="72"/>
    </row>
    <row r="724" spans="13:26" ht="12.75">
      <c r="M724" s="118"/>
      <c r="N724" s="72"/>
      <c r="O724" s="72"/>
      <c r="P724" s="72"/>
      <c r="Q724" s="72"/>
      <c r="R724" s="72"/>
      <c r="S724" s="72"/>
      <c r="T724" s="72"/>
      <c r="U724" s="72"/>
      <c r="V724" s="72"/>
      <c r="W724" s="72"/>
      <c r="X724" s="72"/>
      <c r="Y724" s="72"/>
      <c r="Z724" s="72"/>
    </row>
    <row r="725" spans="13:26" ht="12.75">
      <c r="M725" s="118"/>
      <c r="N725" s="72"/>
      <c r="O725" s="72"/>
      <c r="P725" s="72"/>
      <c r="Q725" s="72"/>
      <c r="R725" s="72"/>
      <c r="S725" s="72"/>
      <c r="T725" s="72"/>
      <c r="U725" s="72"/>
      <c r="V725" s="72"/>
      <c r="W725" s="72"/>
      <c r="X725" s="72"/>
      <c r="Y725" s="72"/>
      <c r="Z725" s="72"/>
    </row>
    <row r="726" spans="13:26" ht="12.75">
      <c r="M726" s="118"/>
      <c r="N726" s="72"/>
      <c r="O726" s="72"/>
      <c r="P726" s="72"/>
      <c r="Q726" s="72"/>
      <c r="R726" s="72"/>
      <c r="S726" s="72"/>
      <c r="T726" s="72"/>
      <c r="U726" s="72"/>
      <c r="V726" s="72"/>
      <c r="W726" s="72"/>
      <c r="X726" s="72"/>
      <c r="Y726" s="72"/>
      <c r="Z726" s="72"/>
    </row>
    <row r="727" spans="13:26" ht="12.75">
      <c r="M727" s="118"/>
      <c r="N727" s="72"/>
      <c r="O727" s="72"/>
      <c r="P727" s="72"/>
      <c r="Q727" s="72"/>
      <c r="R727" s="72"/>
      <c r="S727" s="72"/>
      <c r="T727" s="72"/>
      <c r="U727" s="72"/>
      <c r="V727" s="72"/>
      <c r="W727" s="72"/>
      <c r="X727" s="72"/>
      <c r="Y727" s="72"/>
      <c r="Z727" s="72"/>
    </row>
    <row r="728" spans="13:26" ht="12.75">
      <c r="M728" s="118"/>
      <c r="N728" s="72"/>
      <c r="O728" s="72"/>
      <c r="P728" s="72"/>
      <c r="Q728" s="72"/>
      <c r="R728" s="72"/>
      <c r="S728" s="72"/>
      <c r="T728" s="72"/>
      <c r="U728" s="72"/>
      <c r="V728" s="72"/>
      <c r="W728" s="72"/>
      <c r="X728" s="72"/>
      <c r="Y728" s="72"/>
      <c r="Z728" s="72"/>
    </row>
    <row r="729" spans="13:26" ht="12.75">
      <c r="M729" s="118"/>
      <c r="N729" s="72"/>
      <c r="O729" s="72"/>
      <c r="P729" s="72"/>
      <c r="Q729" s="72"/>
      <c r="R729" s="72"/>
      <c r="S729" s="72"/>
      <c r="T729" s="72"/>
      <c r="U729" s="72"/>
      <c r="V729" s="72"/>
      <c r="W729" s="72"/>
      <c r="X729" s="72"/>
      <c r="Y729" s="72"/>
      <c r="Z729" s="72"/>
    </row>
  </sheetData>
  <sheetProtection/>
  <mergeCells count="120">
    <mergeCell ref="B351:M351"/>
    <mergeCell ref="B384:M384"/>
    <mergeCell ref="B416:M416"/>
    <mergeCell ref="B443:M443"/>
    <mergeCell ref="B475:M475"/>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9:H449"/>
    <mergeCell ref="F450:G450"/>
    <mergeCell ref="I450:J450"/>
    <mergeCell ref="B447:M447"/>
    <mergeCell ref="I449:M449"/>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90:M390"/>
    <mergeCell ref="B386:M386"/>
    <mergeCell ref="F390:H390"/>
    <mergeCell ref="B387:M387"/>
    <mergeCell ref="B388:M388"/>
    <mergeCell ref="B445:M445"/>
    <mergeCell ref="B419:M419"/>
    <mergeCell ref="B420:M420"/>
    <mergeCell ref="B418:M418"/>
    <mergeCell ref="B446:M446"/>
    <mergeCell ref="F423:G423"/>
    <mergeCell ref="I423:J423"/>
    <mergeCell ref="F422:H422"/>
    <mergeCell ref="I422:M422"/>
    <mergeCell ref="F391:G391"/>
    <mergeCell ref="I391:J391"/>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2009-12-23T14:25:25Z</cp:lastPrinted>
  <dcterms:created xsi:type="dcterms:W3CDTF">2008-04-15T15:00:43Z</dcterms:created>
  <dcterms:modified xsi:type="dcterms:W3CDTF">2010-01-19T13:10:32Z</dcterms:modified>
  <cp:category/>
  <cp:version/>
  <cp:contentType/>
  <cp:contentStatus/>
</cp:coreProperties>
</file>