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76" windowWidth="9645" windowHeight="12090"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<sst xmlns="http://schemas.openxmlformats.org/spreadsheetml/2006/main" count="1356" uniqueCount="396">
  <si>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</si>
  <si>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</si>
  <si>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</si>
  <si>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</si>
  <si>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</si>
  <si>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</si>
  <si>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</si>
  <si>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</si>
  <si>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</si>
  <si>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</si>
  <si>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</si>
  <si>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</si>
  <si>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</si>
  <si>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</si>
  <si>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</si>
  <si>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</si>
  <si>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</si>
  <si>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</si>
  <si>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</si>
  <si>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</si>
  <si>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</si>
  <si>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</si>
  <si>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</si>
  <si>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</si>
  <si>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</si>
  <si>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</si>
  <si>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</si>
  <si>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</si>
  <si>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</si>
  <si>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</si>
  <si>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</si>
  <si>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</si>
  <si>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</si>
  <si>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</si>
  <si>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</si>
  <si>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</si>
  <si>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</si>
  <si>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</si>
  <si>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</si>
  <si>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</si>
  <si>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</si>
  <si>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</si>
  <si>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</si>
  <si>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</si>
  <si>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</si>
  <si>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</si>
  <si>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</si>
  <si>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</si>
  <si>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</si>
  <si>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</si>
  <si>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</si>
  <si>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</si>
  <si>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</si>
  <si>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</si>
  <si>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</si>
  <si>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</si>
  <si>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</si>
  <si>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</si>
  <si>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</si>
  <si>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</si>
  <si>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</si>
  <si>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</si>
  <si>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</si>
  <si>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</si>
  <si>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</si>
  <si>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</si>
  <si>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</si>
  <si>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</si>
  <si>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</si>
  <si>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</si>
  <si>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</si>
  <si>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</si>
  <si>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</si>
  <si>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</si>
  <si>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</si>
  <si>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</si>
  <si>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</si>
  <si>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</si>
  <si>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</si>
  <si>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</si>
  <si>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</si>
  <si>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</si>
  <si>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</si>
  <si>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</si>
  <si>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</si>
  <si>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</si>
  <si>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</si>
  <si>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</si>
  <si>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</si>
  <si>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</si>
  <si>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</si>
  <si>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</si>
  <si>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</si>
  <si>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</si>
  <si>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</si>
  <si>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</si>
  <si>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</si>
  <si>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</si>
  <si>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</si>
  <si>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</si>
  <si>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</si>
  <si>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</si>
  <si>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</si>
  <si>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</si>
  <si>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</si>
  <si>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</si>
  <si>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</si>
  <si>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</si>
  <si>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</si>
  <si>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</si>
  <si>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</si>
  <si>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</si>
  <si>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</si>
  <si>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</si>
  <si>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</si>
  <si>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</si>
  <si>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</si>
  <si>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</si>
  <si>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</si>
  <si>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</si>
  <si>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</si>
  <si>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</si>
  <si>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</si>
  <si>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</si>
  <si>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</si>
  <si>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</si>
  <si>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</si>
  <si>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</si>
  <si>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</si>
  <si>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</si>
  <si>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</si>
  <si>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</si>
  <si>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</si>
  <si>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</si>
  <si>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</si>
  <si>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</si>
  <si>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</si>
  <si>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</si>
  <si>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</si>
  <si>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</si>
  <si>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</si>
  <si>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</si>
  <si>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</si>
  <si>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</si>
  <si>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</si>
  <si>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</si>
  <si>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</si>
  <si>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</si>
  <si>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</si>
  <si>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</si>
  <si>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</si>
  <si>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</si>
  <si>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</si>
  <si>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</si>
  <si>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</si>
  <si>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</si>
  <si>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</si>
  <si>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</si>
  <si>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</si>
  <si>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</si>
  <si>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</si>
  <si>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</si>
  <si>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</si>
  <si>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</si>
  <si>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</si>
  <si>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</si>
  <si>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</si>
  <si>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</si>
  <si>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</si>
  <si>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</si>
  <si>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</si>
  <si>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</si>
  <si>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</si>
  <si>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</si>
  <si>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</si>
  <si>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</si>
  <si>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</si>
  <si>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</si>
  <si>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</si>
  <si>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</si>
  <si>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</si>
  <si>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</si>
  <si>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</si>
  <si>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</si>
  <si>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</si>
  <si>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</si>
  <si>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</si>
  <si>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</si>
  <si>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</si>
  <si>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</si>
  <si>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</si>
  <si>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</si>
  <si>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</si>
  <si>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</si>
  <si>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</si>
  <si>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</si>
  <si>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</si>
  <si>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</si>
  <si>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</si>
  <si>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</si>
  <si>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</si>
  <si>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</si>
  <si>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</si>
  <si>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</si>
  <si>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</si>
  <si>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</si>
  <si>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</si>
  <si>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</si>
  <si>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</si>
  <si>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</si>
  <si>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</si>
  <si>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</si>
  <si>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</si>
  <si>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Levaduras vivas</t>
  </si>
  <si>
    <t>Las demás frutas preparadas o conservadas (total)</t>
  </si>
  <si>
    <t>Mantequilla (manteca)</t>
  </si>
  <si>
    <t>Productos</t>
  </si>
  <si>
    <t>Uruguay</t>
  </si>
  <si>
    <t>Hong Kong</t>
  </si>
  <si>
    <t>Peras (total)</t>
  </si>
  <si>
    <t>Los demás cueros y pieles, en bruto, incluso depilados o divididos</t>
  </si>
  <si>
    <t>Borras del peinado de la lana o pelo fino</t>
  </si>
  <si>
    <t>Gustavo Rojas Le-Bert</t>
  </si>
  <si>
    <t>Alemania</t>
  </si>
  <si>
    <t>Boldo, fresco o seco, incluso cortado, quebrantado o pulverizado</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</si>
  <si>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</si>
  <si>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</si>
  <si>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</si>
  <si>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</si>
  <si>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</si>
  <si>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</si>
  <si>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</si>
  <si>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</si>
  <si>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</si>
  <si>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</si>
  <si>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</si>
  <si>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</si>
  <si>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</si>
  <si>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</si>
  <si>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</si>
  <si>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</si>
  <si>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</si>
  <si>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</si>
  <si>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</si>
  <si>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</si>
  <si>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</si>
  <si>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</si>
  <si>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</si>
  <si>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</si>
  <si>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</si>
  <si>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</si>
  <si>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</si>
  <si>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</si>
  <si>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</si>
  <si>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</si>
  <si>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</si>
  <si>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</si>
  <si>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</si>
  <si>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</si>
  <si>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</si>
  <si>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</si>
  <si>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</si>
  <si>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</si>
  <si>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</si>
  <si>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</si>
  <si>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</si>
  <si>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</si>
  <si>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</si>
  <si>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</si>
  <si>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</si>
  <si>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</si>
  <si>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</si>
  <si>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</si>
  <si>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</si>
  <si>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</si>
  <si>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</si>
  <si>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</si>
  <si>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</si>
  <si>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</si>
  <si>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Ajos, frescos o refrigerados</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</si>
  <si>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</si>
  <si>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</si>
  <si>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</si>
  <si>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</si>
  <si>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</si>
  <si>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</si>
  <si>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</si>
  <si>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</si>
  <si>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</si>
  <si>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</si>
  <si>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Los demás frutos frescos (total)</t>
  </si>
  <si>
    <t>Inulina</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</si>
  <si>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</si>
  <si>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</si>
  <si>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</si>
  <si>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</si>
  <si>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</si>
  <si>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</si>
  <si>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</si>
  <si>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</si>
  <si>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</si>
  <si>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</si>
  <si>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</si>
  <si>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</si>
  <si>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</si>
  <si>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</si>
  <si>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Bolivia</t>
  </si>
  <si>
    <t>Francia</t>
  </si>
  <si>
    <t>Rusia</t>
  </si>
  <si>
    <t>Aceites esenciales de piperita (menta piperita)</t>
  </si>
  <si>
    <t>Los demás despojos comestibles de ovinos, caprinos, caballares asnales y mulares, congelados</t>
  </si>
  <si>
    <t>Articulos de mesa o de cocina, de madera</t>
  </si>
  <si>
    <t>Hierbas medicinales</t>
  </si>
  <si>
    <t xml:space="preserve">       Boletín regional de</t>
  </si>
  <si>
    <t>Fruta  procesada</t>
  </si>
  <si>
    <t>Semillas de tomates para siembra</t>
  </si>
  <si>
    <t>Mandarinas, clementinas, wilking e híbridas (total)</t>
  </si>
  <si>
    <t>Aceite de oliva, virgen</t>
  </si>
  <si>
    <t>Nueces de nogal con cáscara, frescas o secas</t>
  </si>
  <si>
    <t>Malta (de cebada u otros cereales), sin tostar</t>
  </si>
  <si>
    <t>08092000</t>
  </si>
  <si>
    <t>02044300</t>
  </si>
  <si>
    <t>02044100</t>
  </si>
  <si>
    <t>02044200</t>
  </si>
  <si>
    <t>02043000</t>
  </si>
  <si>
    <t>05040000</t>
  </si>
  <si>
    <t>02069000</t>
  </si>
  <si>
    <t>Camélidos, vivos</t>
  </si>
  <si>
    <t>Ají (capsicum frutescens), incluso en trozos o rodajas, triturados o pulverizado, secos</t>
  </si>
  <si>
    <t>Las demás semillas de hortalizas para siembra</t>
  </si>
  <si>
    <t>Despojos comestibles lenguas de bovinos congeladas</t>
  </si>
  <si>
    <t>Las demás plantas, partes de plantas semillas y frutos, para perfumería, medicina, frescas o secas, incluso cortadas, quebrantadas o pulverizadas</t>
  </si>
  <si>
    <t xml:space="preserve">          Avance mensual enero - julio de  2011</t>
  </si>
  <si>
    <t xml:space="preserve">          Agosto 2011</t>
  </si>
  <si>
    <t>Boletín regional de exportaciones silvoagropecuarias</t>
  </si>
  <si>
    <t>ene - jul</t>
  </si>
  <si>
    <t>Bélgica</t>
  </si>
  <si>
    <t>Maderas en bruto</t>
  </si>
  <si>
    <t>Fresas (frutillas), congeladas, incluso con azúcar o edulcorante</t>
  </si>
  <si>
    <t>Arboles, arbustos y matas frutales o de otros frutos comestibles, incluso injertados</t>
  </si>
  <si>
    <t>Naranjas, frescas o secas</t>
  </si>
  <si>
    <t>Los demás despojos comestibles de porcinos, congelados (total)</t>
  </si>
  <si>
    <t>Carne bovina deshuesada fresca o refrigerada (total)</t>
  </si>
  <si>
    <t>Leche y nata, sin concentrar ni edulcorar, materia grasa &lt;= al 1% en peso</t>
  </si>
  <si>
    <t>Avena mondado, perlado (total)</t>
  </si>
  <si>
    <t>Carne bovina los demás cortes (trozos) sin deshuesar, congeladas</t>
  </si>
  <si>
    <t>08081000</t>
  </si>
  <si>
    <t>08094010</t>
  </si>
  <si>
    <t>07112000</t>
  </si>
  <si>
    <t>08093020</t>
  </si>
  <si>
    <t>08093010</t>
  </si>
  <si>
    <t>01061910</t>
  </si>
  <si>
    <t>08082010</t>
  </si>
  <si>
    <t>08061000</t>
  </si>
  <si>
    <t>02071400</t>
  </si>
  <si>
    <t>08023200</t>
  </si>
  <si>
    <t>08112020</t>
  </si>
  <si>
    <t>08111000</t>
  </si>
  <si>
    <t>02032900</t>
  </si>
  <si>
    <t>02032200</t>
  </si>
  <si>
    <t>08109000</t>
  </si>
  <si>
    <t>08105000</t>
  </si>
  <si>
    <t>06022000</t>
  </si>
  <si>
    <t>08044000</t>
  </si>
  <si>
    <t>08052000</t>
  </si>
  <si>
    <t>08104000</t>
  </si>
  <si>
    <t>08055010</t>
  </si>
  <si>
    <t>08051000</t>
  </si>
  <si>
    <t>09042000</t>
  </si>
  <si>
    <t>08023100</t>
  </si>
  <si>
    <t>07129020</t>
  </si>
  <si>
    <t>07031010</t>
  </si>
  <si>
    <t>08062000</t>
  </si>
  <si>
    <t>02072700</t>
  </si>
  <si>
    <t>07032000</t>
  </si>
  <si>
    <t>08132000</t>
  </si>
  <si>
    <t>08119000</t>
  </si>
  <si>
    <t>02109000</t>
  </si>
  <si>
    <t>04090000</t>
  </si>
  <si>
    <t>02064900</t>
  </si>
  <si>
    <t>08112010</t>
  </si>
  <si>
    <t>08133000</t>
  </si>
  <si>
    <t>04029910</t>
  </si>
  <si>
    <t>04051000</t>
  </si>
  <si>
    <t>02013000</t>
  </si>
  <si>
    <t>04011000</t>
  </si>
  <si>
    <t>02062100</t>
  </si>
  <si>
    <t>04069000</t>
  </si>
  <si>
    <t>04022118</t>
  </si>
  <si>
    <t>04041000</t>
  </si>
  <si>
    <t>06011000</t>
  </si>
  <si>
    <t>04021000</t>
  </si>
  <si>
    <t>02023000</t>
  </si>
  <si>
    <t>02022000</t>
  </si>
  <si>
    <t>Musgos secos</t>
  </si>
  <si>
    <t>Avance mensual enero - julio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</si>
</sst>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0.0"/>
    <numFmt numFmtId="169" formatCode="0.0%"/>
    <numFmt numFmtId="170" formatCode="_-* #,##0_-;\-* #,##0_-;_-* &quot;-&quot;??_-;_-@_-"/>
    <numFmt numFmtId="171" formatCode="_-* #,##0\ _€_-;\-* #,##0\ _€_-;_-* &quot;-&quot;??\ _€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sz val="3.5"/>
      <color indexed="8"/>
      <name val="Arial"/>
      <family val="0"/>
    </font>
    <font>
      <sz val="1.5"/>
      <color indexed="8"/>
      <name val="Arial"/>
      <family val="0"/>
    </font>
    <font>
      <b/>
      <sz val="1.5"/>
      <color indexed="8"/>
      <name val="Arial"/>
      <family val="0"/>
    </font>
    <font>
      <sz val="4"/>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3.1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8">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69"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69"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9" fontId="0" fillId="0" borderId="11" xfId="0" applyNumberFormat="1" applyBorder="1" applyAlignment="1">
      <alignment/>
    </xf>
    <xf numFmtId="3" fontId="0" fillId="0" borderId="0" xfId="0" applyNumberFormat="1" applyBorder="1" applyAlignment="1">
      <alignment/>
    </xf>
    <xf numFmtId="169"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69"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69" fontId="3" fillId="33" borderId="11" xfId="0" applyNumberFormat="1" applyFont="1" applyFill="1" applyBorder="1" applyAlignment="1">
      <alignment horizontal="right"/>
    </xf>
    <xf numFmtId="169" fontId="5" fillId="0" borderId="0" xfId="0" applyNumberFormat="1" applyFont="1" applyBorder="1" applyAlignment="1">
      <alignment/>
    </xf>
    <xf numFmtId="169" fontId="0" fillId="34" borderId="0" xfId="0" applyNumberFormat="1" applyFont="1" applyFill="1" applyAlignment="1">
      <alignment/>
    </xf>
    <xf numFmtId="169" fontId="3" fillId="0" borderId="10" xfId="98" applyNumberFormat="1" applyFont="1" applyBorder="1" applyAlignment="1">
      <alignment horizontal="center"/>
    </xf>
    <xf numFmtId="169" fontId="0" fillId="0" borderId="0" xfId="98" applyNumberFormat="1" applyFont="1" applyAlignment="1">
      <alignment horizontal="center"/>
    </xf>
    <xf numFmtId="169" fontId="0" fillId="0" borderId="13" xfId="98" applyNumberFormat="1" applyFont="1" applyBorder="1" applyAlignment="1">
      <alignment horizontal="center"/>
    </xf>
    <xf numFmtId="169"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8"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68"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170"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horizontal="center"/>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0" fontId="0" fillId="0" borderId="0" xfId="48" applyNumberFormat="1" applyFont="1" applyAlignment="1">
      <alignment/>
    </xf>
    <xf numFmtId="170" fontId="0" fillId="0" borderId="0" xfId="48" applyNumberFormat="1" applyFont="1" applyAlignment="1">
      <alignment/>
    </xf>
    <xf numFmtId="170" fontId="3" fillId="0" borderId="0" xfId="48" applyNumberFormat="1" applyFont="1" applyAlignment="1">
      <alignment/>
    </xf>
    <xf numFmtId="170" fontId="0" fillId="0" borderId="0" xfId="48" applyNumberFormat="1" applyFont="1" applyFill="1" applyAlignment="1">
      <alignment/>
    </xf>
    <xf numFmtId="170"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69" fontId="0" fillId="0" borderId="0" xfId="98" applyNumberFormat="1" applyFont="1" applyAlignment="1">
      <alignment/>
    </xf>
    <xf numFmtId="170" fontId="0" fillId="0" borderId="0" xfId="48" applyNumberFormat="1" applyFont="1" applyFill="1" applyAlignment="1">
      <alignment/>
    </xf>
    <xf numFmtId="4" fontId="0" fillId="0" borderId="0" xfId="0" applyNumberFormat="1" applyFill="1" applyAlignment="1">
      <alignment/>
    </xf>
    <xf numFmtId="9" fontId="3" fillId="0" borderId="10" xfId="98" applyFont="1" applyFill="1" applyBorder="1" applyAlignment="1">
      <alignment horizontal="center"/>
    </xf>
    <xf numFmtId="170" fontId="4" fillId="0" borderId="0" xfId="48" applyNumberFormat="1" applyFont="1" applyFill="1" applyAlignment="1">
      <alignment/>
    </xf>
    <xf numFmtId="170" fontId="4" fillId="0" borderId="0" xfId="48" applyNumberFormat="1" applyFont="1" applyAlignment="1">
      <alignment/>
    </xf>
    <xf numFmtId="169" fontId="0" fillId="0" borderId="0" xfId="98" applyNumberFormat="1" applyFont="1" applyAlignment="1">
      <alignment horizontal="center"/>
    </xf>
    <xf numFmtId="169"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0" fontId="70" fillId="0" borderId="0" xfId="48" applyNumberFormat="1" applyFont="1" applyAlignment="1">
      <alignment/>
    </xf>
    <xf numFmtId="170"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1"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1" fontId="79" fillId="0" borderId="13" xfId="61" applyNumberFormat="1" applyFont="1" applyBorder="1" applyAlignment="1">
      <alignment/>
    </xf>
    <xf numFmtId="171" fontId="79" fillId="0" borderId="0" xfId="61" applyNumberFormat="1" applyFont="1" applyBorder="1" applyAlignment="1">
      <alignment/>
    </xf>
    <xf numFmtId="171" fontId="79" fillId="0" borderId="11" xfId="61" applyNumberFormat="1" applyFont="1" applyBorder="1" applyAlignment="1">
      <alignment/>
    </xf>
    <xf numFmtId="0" fontId="3" fillId="34" borderId="10" xfId="0" applyFont="1" applyFill="1" applyBorder="1" applyAlignment="1">
      <alignment/>
    </xf>
    <xf numFmtId="171" fontId="80" fillId="0" borderId="11" xfId="61" applyNumberFormat="1" applyFont="1" applyBorder="1" applyAlignment="1">
      <alignment/>
    </xf>
    <xf numFmtId="169"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0" fontId="0" fillId="0" borderId="0" xfId="48" applyNumberFormat="1" applyFont="1" applyFill="1" applyBorder="1" applyAlignment="1">
      <alignment/>
    </xf>
    <xf numFmtId="170" fontId="3" fillId="34" borderId="0" xfId="48" applyNumberFormat="1" applyFont="1" applyFill="1" applyAlignment="1">
      <alignment/>
    </xf>
    <xf numFmtId="170" fontId="52" fillId="0" borderId="0" xfId="48" applyNumberFormat="1" applyFont="1" applyAlignment="1">
      <alignment/>
    </xf>
    <xf numFmtId="170" fontId="5" fillId="0" borderId="0" xfId="48" applyNumberFormat="1" applyFont="1" applyAlignment="1">
      <alignment vertical="center"/>
    </xf>
    <xf numFmtId="169" fontId="0" fillId="0" borderId="0" xfId="98" applyNumberFormat="1" applyFont="1" applyFill="1" applyAlignment="1">
      <alignment horizontal="center"/>
    </xf>
    <xf numFmtId="170" fontId="0" fillId="0" borderId="0" xfId="48" applyNumberFormat="1" applyFont="1" applyFill="1" applyAlignment="1">
      <alignment/>
    </xf>
    <xf numFmtId="0" fontId="9" fillId="0" borderId="0" xfId="73" applyFont="1" applyAlignment="1">
      <alignment horizontal="left"/>
      <protection/>
    </xf>
    <xf numFmtId="0" fontId="9" fillId="0" borderId="13" xfId="73" applyFont="1" applyBorder="1" applyAlignment="1">
      <alignment horizontal="justify" vertical="center" wrapText="1"/>
      <protection/>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11" xfId="0" applyBorder="1" applyAlignment="1">
      <alignment wrapText="1"/>
    </xf>
    <xf numFmtId="0" fontId="3" fillId="0" borderId="10" xfId="0" applyFont="1" applyBorder="1" applyAlignment="1">
      <alignment horizontal="center"/>
    </xf>
    <xf numFmtId="0" fontId="0" fillId="0" borderId="0" xfId="0" applyBorder="1" applyAlignment="1">
      <alignment/>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6" fillId="0" borderId="0" xfId="0" applyFont="1" applyFill="1" applyBorder="1" applyAlignment="1">
      <alignment horizontal="left" wrapText="1"/>
    </xf>
    <xf numFmtId="3" fontId="7" fillId="0" borderId="0" xfId="0" applyNumberFormat="1" applyFont="1" applyFill="1" applyBorder="1" applyAlignment="1">
      <alignment horizontal="center" vertical="distributed"/>
    </xf>
    <xf numFmtId="3" fontId="7" fillId="0" borderId="1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13" xfId="0" applyNumberFormat="1" applyFont="1" applyFill="1" applyBorder="1" applyAlignment="1">
      <alignment horizontal="center" vertical="distributed"/>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julio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3101251"/>
        <c:axId val="6584668"/>
      </c:bar3DChart>
      <c:catAx>
        <c:axId val="231012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84668"/>
        <c:crosses val="autoZero"/>
        <c:auto val="1"/>
        <c:lblOffset val="100"/>
        <c:tickLblSkip val="1"/>
        <c:noMultiLvlLbl val="0"/>
      </c:catAx>
      <c:valAx>
        <c:axId val="65846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0125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0.80325</cdr:x>
      <cdr:y>1</cdr:y>
    </cdr:to>
    <cdr:sp>
      <cdr:nvSpPr>
        <cdr:cNvPr id="1" name="1 CuadroTexto"/>
        <cdr:cNvSpPr txBox="1">
          <a:spLocks noChangeArrowheads="1"/>
        </cdr:cNvSpPr>
      </cdr:nvSpPr>
      <cdr:spPr>
        <a:xfrm>
          <a:off x="0" y="3695700"/>
          <a:ext cx="514350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066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SheetLayoutView="100" zoomScalePageLayoutView="0" workbookViewId="0" topLeftCell="A1">
      <selection activeCell="A12" sqref="A12"/>
    </sheetView>
  </sheetViews>
  <sheetFormatPr defaultColWidth="11.421875" defaultRowHeight="12.75"/>
  <cols>
    <col min="1" max="1" width="10.00390625" style="153" customWidth="1"/>
    <col min="2" max="2" width="11.421875" style="153" customWidth="1"/>
    <col min="3" max="3" width="10.7109375" style="153" customWidth="1"/>
    <col min="4" max="5" width="11.421875" style="153" customWidth="1"/>
    <col min="6" max="6" width="16.140625" style="153" customWidth="1"/>
    <col min="7" max="7" width="11.140625" style="153" customWidth="1"/>
    <col min="8" max="8" width="4.421875" style="153" customWidth="1"/>
    <col min="9" max="16384" width="11.421875" style="153" customWidth="1"/>
  </cols>
  <sheetData>
    <row r="1" spans="1:7" ht="15.75">
      <c r="A1" s="151"/>
      <c r="B1" s="152"/>
      <c r="C1" s="152"/>
      <c r="D1" s="152"/>
      <c r="E1" s="152"/>
      <c r="F1" s="152"/>
      <c r="G1" s="152"/>
    </row>
    <row r="2" spans="1:7" ht="15">
      <c r="A2" s="152"/>
      <c r="B2" s="152"/>
      <c r="C2" s="152"/>
      <c r="D2" s="152"/>
      <c r="E2" s="152"/>
      <c r="F2" s="152"/>
      <c r="G2" s="152"/>
    </row>
    <row r="3" spans="1:7" ht="15.75">
      <c r="A3" s="151"/>
      <c r="B3" s="152"/>
      <c r="C3" s="152"/>
      <c r="D3" s="152"/>
      <c r="E3" s="152"/>
      <c r="F3" s="152"/>
      <c r="G3" s="152"/>
    </row>
    <row r="4" spans="1:7" ht="15">
      <c r="A4" s="152"/>
      <c r="B4" s="152"/>
      <c r="C4" s="152"/>
      <c r="D4" s="154"/>
      <c r="E4" s="152"/>
      <c r="F4" s="152"/>
      <c r="G4" s="152"/>
    </row>
    <row r="5" spans="1:7" ht="15.75">
      <c r="A5" s="151"/>
      <c r="B5" s="152"/>
      <c r="C5" s="152"/>
      <c r="D5" s="155"/>
      <c r="E5" s="152"/>
      <c r="F5" s="152"/>
      <c r="G5" s="152"/>
    </row>
    <row r="6" spans="1:7" ht="15.75">
      <c r="A6" s="151"/>
      <c r="B6" s="152"/>
      <c r="C6" s="152"/>
      <c r="D6" s="152"/>
      <c r="E6" s="152"/>
      <c r="F6" s="152"/>
      <c r="G6" s="152"/>
    </row>
    <row r="7" spans="1:7" ht="15.75">
      <c r="A7" s="151"/>
      <c r="B7" s="152"/>
      <c r="C7" s="152"/>
      <c r="D7" s="152"/>
      <c r="E7" s="152"/>
      <c r="F7" s="152"/>
      <c r="G7" s="152"/>
    </row>
    <row r="8" spans="1:7" ht="15">
      <c r="A8" s="152"/>
      <c r="B8" s="152"/>
      <c r="C8" s="152"/>
      <c r="D8" s="154"/>
      <c r="E8" s="152"/>
      <c r="F8" s="152"/>
      <c r="G8" s="152"/>
    </row>
    <row r="9" spans="1:7" ht="15.75">
      <c r="A9" s="156"/>
      <c r="B9" s="152"/>
      <c r="C9" s="152"/>
      <c r="D9" s="152"/>
      <c r="E9" s="152"/>
      <c r="F9" s="152"/>
      <c r="G9" s="152"/>
    </row>
    <row r="10" spans="1:7" ht="15.75">
      <c r="A10" s="151"/>
      <c r="B10" s="152"/>
      <c r="C10" s="152"/>
      <c r="D10" s="152"/>
      <c r="E10" s="152"/>
      <c r="F10" s="152"/>
      <c r="G10" s="152"/>
    </row>
    <row r="11" spans="1:7" ht="15.75">
      <c r="A11" s="151"/>
      <c r="B11" s="152"/>
      <c r="C11" s="152"/>
      <c r="D11" s="152"/>
      <c r="E11" s="152"/>
      <c r="F11" s="152"/>
      <c r="G11" s="152"/>
    </row>
    <row r="12" spans="1:7" ht="15.75">
      <c r="A12" s="151"/>
      <c r="B12" s="152"/>
      <c r="C12" s="152"/>
      <c r="D12" s="152"/>
      <c r="E12" s="152"/>
      <c r="F12" s="152"/>
      <c r="G12" s="152"/>
    </row>
    <row r="13" spans="1:8" ht="19.5">
      <c r="A13" s="152"/>
      <c r="B13" s="152"/>
      <c r="C13" s="191" t="s">
        <v>313</v>
      </c>
      <c r="D13" s="191"/>
      <c r="E13" s="191"/>
      <c r="F13" s="191"/>
      <c r="G13" s="191"/>
      <c r="H13" s="191"/>
    </row>
    <row r="14" spans="1:8" ht="19.5">
      <c r="A14" s="152"/>
      <c r="B14" s="152"/>
      <c r="C14" s="191" t="s">
        <v>268</v>
      </c>
      <c r="D14" s="191"/>
      <c r="E14" s="191"/>
      <c r="F14" s="191"/>
      <c r="G14" s="191"/>
      <c r="H14" s="191"/>
    </row>
    <row r="15" spans="1:7" ht="15">
      <c r="A15" s="152"/>
      <c r="B15" s="152"/>
      <c r="C15" s="152"/>
      <c r="D15" s="152"/>
      <c r="E15" s="152"/>
      <c r="F15" s="152"/>
      <c r="G15" s="152"/>
    </row>
    <row r="16" spans="1:7" ht="15">
      <c r="A16" s="152"/>
      <c r="B16" s="152"/>
      <c r="C16" s="152"/>
      <c r="D16" s="157"/>
      <c r="E16" s="152"/>
      <c r="F16" s="152"/>
      <c r="G16" s="152"/>
    </row>
    <row r="17" spans="1:7" ht="15.75">
      <c r="A17" s="152"/>
      <c r="B17" s="152"/>
      <c r="C17" s="158" t="s">
        <v>332</v>
      </c>
      <c r="D17" s="158"/>
      <c r="E17" s="158"/>
      <c r="F17" s="158"/>
      <c r="G17" s="158"/>
    </row>
    <row r="18" spans="1:7" ht="15">
      <c r="A18" s="152"/>
      <c r="B18" s="152"/>
      <c r="C18" s="152"/>
      <c r="D18" s="152"/>
      <c r="E18" s="152"/>
      <c r="F18" s="152"/>
      <c r="G18" s="152"/>
    </row>
    <row r="19" spans="1:7" ht="15">
      <c r="A19" s="152"/>
      <c r="B19" s="152"/>
      <c r="C19" s="152"/>
      <c r="D19" s="152"/>
      <c r="E19" s="152"/>
      <c r="F19" s="152"/>
      <c r="G19" s="152"/>
    </row>
    <row r="20" spans="1:7" ht="15">
      <c r="A20" s="152"/>
      <c r="B20" s="152"/>
      <c r="C20" s="152"/>
      <c r="D20" s="152"/>
      <c r="E20" s="152"/>
      <c r="F20" s="152"/>
      <c r="G20" s="152"/>
    </row>
    <row r="21" spans="1:7" ht="15.75">
      <c r="A21" s="151"/>
      <c r="B21" s="152"/>
      <c r="C21" s="152"/>
      <c r="D21" s="152"/>
      <c r="E21" s="152"/>
      <c r="F21" s="152"/>
      <c r="G21" s="152"/>
    </row>
    <row r="22" spans="1:7" ht="15.75">
      <c r="A22" s="151"/>
      <c r="B22" s="152"/>
      <c r="C22" s="152"/>
      <c r="D22" s="154"/>
      <c r="E22" s="152"/>
      <c r="F22" s="152"/>
      <c r="G22" s="152"/>
    </row>
    <row r="23" spans="1:7" ht="15.75">
      <c r="A23" s="151"/>
      <c r="B23" s="152"/>
      <c r="C23" s="152"/>
      <c r="D23" s="157"/>
      <c r="E23" s="152"/>
      <c r="F23" s="152"/>
      <c r="G23" s="152"/>
    </row>
    <row r="24" spans="1:7" ht="15.75">
      <c r="A24" s="151"/>
      <c r="B24" s="152"/>
      <c r="C24" s="152"/>
      <c r="D24" s="152"/>
      <c r="E24" s="152"/>
      <c r="F24" s="152"/>
      <c r="G24" s="152"/>
    </row>
    <row r="25" spans="1:7" ht="15.75">
      <c r="A25" s="151"/>
      <c r="B25" s="152"/>
      <c r="C25" s="152"/>
      <c r="D25" s="152"/>
      <c r="E25" s="152"/>
      <c r="F25" s="152"/>
      <c r="G25" s="152"/>
    </row>
    <row r="26" spans="1:7" ht="15.75">
      <c r="A26" s="151"/>
      <c r="B26" s="152"/>
      <c r="C26" s="152"/>
      <c r="D26" s="152"/>
      <c r="E26" s="152"/>
      <c r="F26" s="152"/>
      <c r="G26" s="152"/>
    </row>
    <row r="27" spans="1:7" ht="15.75">
      <c r="A27" s="151"/>
      <c r="B27" s="152"/>
      <c r="C27" s="152"/>
      <c r="D27" s="154"/>
      <c r="E27" s="152"/>
      <c r="F27" s="152"/>
      <c r="G27" s="152"/>
    </row>
    <row r="28" spans="1:7" ht="15.75">
      <c r="A28" s="151"/>
      <c r="B28" s="152"/>
      <c r="C28" s="152"/>
      <c r="D28" s="152"/>
      <c r="E28" s="152"/>
      <c r="F28" s="152"/>
      <c r="G28" s="152"/>
    </row>
    <row r="29" spans="1:7" ht="15.75">
      <c r="A29" s="151"/>
      <c r="B29" s="152"/>
      <c r="C29" s="152"/>
      <c r="D29" s="152"/>
      <c r="E29" s="152"/>
      <c r="F29" s="152"/>
      <c r="G29" s="152"/>
    </row>
    <row r="30" spans="1:7" ht="15.75">
      <c r="A30" s="151"/>
      <c r="B30" s="152"/>
      <c r="C30" s="152"/>
      <c r="D30" s="152"/>
      <c r="E30" s="152"/>
      <c r="F30" s="152"/>
      <c r="G30" s="152"/>
    </row>
    <row r="31" spans="1:7" ht="15.75">
      <c r="A31" s="151"/>
      <c r="B31" s="152"/>
      <c r="C31" s="152"/>
      <c r="D31" s="152"/>
      <c r="E31" s="152"/>
      <c r="F31" s="152"/>
      <c r="G31" s="152"/>
    </row>
    <row r="32" spans="6:7" ht="15">
      <c r="F32" s="152"/>
      <c r="G32" s="152"/>
    </row>
    <row r="33" spans="6:7" ht="15">
      <c r="F33" s="152"/>
      <c r="G33" s="152"/>
    </row>
    <row r="34" spans="1:7" ht="15.75">
      <c r="A34" s="151"/>
      <c r="B34" s="152"/>
      <c r="C34" s="152"/>
      <c r="D34" s="152"/>
      <c r="E34" s="152"/>
      <c r="F34" s="152"/>
      <c r="G34" s="152"/>
    </row>
    <row r="35" spans="1:7" ht="15.75">
      <c r="A35" s="151"/>
      <c r="B35" s="152"/>
      <c r="C35" s="152"/>
      <c r="D35" s="152"/>
      <c r="E35" s="152"/>
      <c r="F35" s="152"/>
      <c r="G35" s="152"/>
    </row>
    <row r="36" spans="1:7" ht="15.75">
      <c r="A36" s="151"/>
      <c r="B36" s="152"/>
      <c r="C36" s="152"/>
      <c r="D36" s="152"/>
      <c r="E36" s="152"/>
      <c r="F36" s="152"/>
      <c r="G36" s="152"/>
    </row>
    <row r="37" spans="1:7" ht="15.75">
      <c r="A37" s="151"/>
      <c r="B37" s="152"/>
      <c r="C37" s="152"/>
      <c r="D37" s="152"/>
      <c r="E37" s="152"/>
      <c r="F37" s="152"/>
      <c r="G37" s="152"/>
    </row>
    <row r="38" spans="1:7" ht="15.75">
      <c r="A38" s="151"/>
      <c r="B38" s="152"/>
      <c r="C38" s="152"/>
      <c r="D38" s="152"/>
      <c r="E38" s="152"/>
      <c r="F38" s="152"/>
      <c r="G38" s="152"/>
    </row>
    <row r="39" spans="1:7" ht="15.75">
      <c r="A39" s="159"/>
      <c r="B39" s="152"/>
      <c r="C39" s="159"/>
      <c r="D39" s="160"/>
      <c r="E39" s="152"/>
      <c r="F39" s="152"/>
      <c r="G39" s="152"/>
    </row>
    <row r="40" spans="1:7" ht="15.75">
      <c r="A40" s="151"/>
      <c r="E40" s="152"/>
      <c r="F40" s="152"/>
      <c r="G40" s="152"/>
    </row>
    <row r="41" spans="3:7" ht="15.75">
      <c r="C41" s="151" t="s">
        <v>333</v>
      </c>
      <c r="D41" s="160"/>
      <c r="E41" s="152"/>
      <c r="F41" s="152"/>
      <c r="G41" s="152"/>
    </row>
    <row r="46" spans="1:7" ht="15" customHeight="1">
      <c r="A46" s="193" t="s">
        <v>334</v>
      </c>
      <c r="B46" s="193"/>
      <c r="C46" s="193"/>
      <c r="D46" s="193"/>
      <c r="E46" s="193"/>
      <c r="F46" s="193"/>
      <c r="G46" s="193"/>
    </row>
    <row r="47" spans="1:7" ht="15">
      <c r="A47" s="194" t="s">
        <v>395</v>
      </c>
      <c r="B47" s="194"/>
      <c r="C47" s="194"/>
      <c r="D47" s="194"/>
      <c r="E47" s="194"/>
      <c r="F47" s="194"/>
      <c r="G47" s="194"/>
    </row>
    <row r="48" spans="1:7" ht="15.75">
      <c r="A48" s="151"/>
      <c r="B48" s="152"/>
      <c r="C48" s="152"/>
      <c r="D48" s="152"/>
      <c r="E48" s="152"/>
      <c r="F48" s="152"/>
      <c r="G48" s="152"/>
    </row>
    <row r="49" spans="1:7" ht="15.75">
      <c r="A49" s="151"/>
      <c r="B49" s="152"/>
      <c r="C49" s="152"/>
      <c r="D49" s="152"/>
      <c r="E49" s="152"/>
      <c r="F49" s="152"/>
      <c r="G49" s="152"/>
    </row>
    <row r="50" spans="1:7" ht="15">
      <c r="A50" s="195" t="s">
        <v>2</v>
      </c>
      <c r="B50" s="195"/>
      <c r="C50" s="195"/>
      <c r="D50" s="195"/>
      <c r="E50" s="195"/>
      <c r="F50" s="195"/>
      <c r="G50" s="195"/>
    </row>
    <row r="51" spans="1:7" ht="15.75">
      <c r="A51" s="156"/>
      <c r="B51" s="152"/>
      <c r="C51" s="152"/>
      <c r="D51" s="152"/>
      <c r="E51" s="152"/>
      <c r="F51" s="152"/>
      <c r="G51" s="152"/>
    </row>
    <row r="52" spans="1:7" ht="15.75">
      <c r="A52" s="151"/>
      <c r="B52" s="152"/>
      <c r="C52" s="152"/>
      <c r="D52" s="152"/>
      <c r="E52" s="152"/>
      <c r="F52" s="152"/>
      <c r="G52" s="152"/>
    </row>
    <row r="53" spans="1:7" ht="15.75">
      <c r="A53" s="151"/>
      <c r="B53" s="152"/>
      <c r="C53" s="152"/>
      <c r="D53" s="152"/>
      <c r="E53" s="152"/>
      <c r="F53" s="152"/>
      <c r="G53" s="152"/>
    </row>
    <row r="54" spans="1:7" ht="15.75">
      <c r="A54" s="151"/>
      <c r="B54" s="152"/>
      <c r="C54" s="152"/>
      <c r="D54" s="152"/>
      <c r="E54" s="152"/>
      <c r="F54" s="152"/>
      <c r="G54" s="152"/>
    </row>
    <row r="55" spans="1:7" ht="15">
      <c r="A55" s="152"/>
      <c r="B55" s="152"/>
      <c r="C55" s="152"/>
      <c r="D55" s="152"/>
      <c r="E55" s="152"/>
      <c r="F55" s="152"/>
      <c r="G55" s="152"/>
    </row>
    <row r="56" spans="1:7" ht="15">
      <c r="A56" s="152"/>
      <c r="B56" s="152"/>
      <c r="C56" s="152"/>
      <c r="D56" s="152"/>
      <c r="E56" s="152"/>
      <c r="F56" s="152"/>
      <c r="G56" s="152"/>
    </row>
    <row r="57" spans="1:7" ht="15">
      <c r="A57" s="152"/>
      <c r="B57" s="152"/>
      <c r="C57" s="152"/>
      <c r="D57" s="157" t="s">
        <v>269</v>
      </c>
      <c r="E57" s="152"/>
      <c r="F57" s="152"/>
      <c r="G57" s="152"/>
    </row>
    <row r="58" spans="1:7" ht="15">
      <c r="A58" s="152"/>
      <c r="B58" s="152"/>
      <c r="C58" s="152"/>
      <c r="D58" s="157" t="s">
        <v>270</v>
      </c>
      <c r="E58" s="152"/>
      <c r="F58" s="152"/>
      <c r="G58" s="152"/>
    </row>
    <row r="59" spans="1:7" ht="15">
      <c r="A59" s="152"/>
      <c r="B59" s="152"/>
      <c r="C59" s="152"/>
      <c r="D59" s="152"/>
      <c r="E59" s="152"/>
      <c r="F59" s="152"/>
      <c r="G59" s="152"/>
    </row>
    <row r="60" spans="1:7" ht="15">
      <c r="A60" s="152"/>
      <c r="B60" s="152"/>
      <c r="C60" s="152"/>
      <c r="D60" s="152"/>
      <c r="E60" s="152"/>
      <c r="F60" s="152"/>
      <c r="G60" s="152"/>
    </row>
    <row r="61" spans="1:7" ht="15">
      <c r="A61" s="152"/>
      <c r="B61" s="152"/>
      <c r="C61" s="152"/>
      <c r="D61" s="152"/>
      <c r="E61" s="152"/>
      <c r="F61" s="152"/>
      <c r="G61" s="152"/>
    </row>
    <row r="62" spans="1:7" ht="15">
      <c r="A62" s="152"/>
      <c r="B62" s="152"/>
      <c r="C62" s="152"/>
      <c r="D62" s="152"/>
      <c r="E62" s="152"/>
      <c r="F62" s="152"/>
      <c r="G62" s="152"/>
    </row>
    <row r="63" spans="1:7" ht="15.75">
      <c r="A63" s="151"/>
      <c r="B63" s="152"/>
      <c r="C63" s="152"/>
      <c r="D63" s="152"/>
      <c r="E63" s="152"/>
      <c r="F63" s="152"/>
      <c r="G63" s="152"/>
    </row>
    <row r="64" spans="1:7" ht="15.75">
      <c r="A64" s="151"/>
      <c r="B64" s="152"/>
      <c r="C64" s="152"/>
      <c r="D64" s="154" t="s">
        <v>225</v>
      </c>
      <c r="E64" s="152"/>
      <c r="F64" s="152"/>
      <c r="G64" s="152"/>
    </row>
    <row r="65" spans="1:7" ht="15.75">
      <c r="A65" s="151"/>
      <c r="B65" s="152"/>
      <c r="C65" s="152"/>
      <c r="D65" s="157" t="s">
        <v>222</v>
      </c>
      <c r="E65" s="152"/>
      <c r="F65" s="152"/>
      <c r="G65" s="152"/>
    </row>
    <row r="66" spans="1:7" ht="15.75">
      <c r="A66" s="151"/>
      <c r="B66" s="152"/>
      <c r="C66" s="152"/>
      <c r="D66" s="152"/>
      <c r="E66" s="152"/>
      <c r="F66" s="152"/>
      <c r="G66" s="152"/>
    </row>
    <row r="67" spans="1:7" ht="15.75">
      <c r="A67" s="151"/>
      <c r="B67" s="152"/>
      <c r="C67" s="152"/>
      <c r="D67" s="152"/>
      <c r="E67" s="152"/>
      <c r="F67" s="152"/>
      <c r="G67" s="152"/>
    </row>
    <row r="68" spans="1:7" ht="15.75">
      <c r="A68" s="151"/>
      <c r="B68" s="152"/>
      <c r="C68" s="152"/>
      <c r="D68" s="152"/>
      <c r="E68" s="152"/>
      <c r="F68" s="152"/>
      <c r="G68" s="152"/>
    </row>
    <row r="69" spans="1:7" ht="15.75">
      <c r="A69" s="151"/>
      <c r="B69" s="152"/>
      <c r="C69" s="152"/>
      <c r="D69" s="154" t="s">
        <v>203</v>
      </c>
      <c r="E69" s="152"/>
      <c r="F69" s="152"/>
      <c r="G69" s="152"/>
    </row>
    <row r="70" spans="1:7" ht="15.75">
      <c r="A70" s="151"/>
      <c r="B70" s="152"/>
      <c r="C70" s="152"/>
      <c r="D70" s="152"/>
      <c r="E70" s="152"/>
      <c r="F70" s="152"/>
      <c r="G70" s="152"/>
    </row>
    <row r="71" spans="1:7" ht="15.75">
      <c r="A71" s="151"/>
      <c r="B71" s="152"/>
      <c r="C71" s="152"/>
      <c r="D71" s="152"/>
      <c r="E71" s="152"/>
      <c r="F71" s="152"/>
      <c r="G71" s="152"/>
    </row>
    <row r="72" spans="1:7" ht="15.75">
      <c r="A72" s="151"/>
      <c r="B72" s="152"/>
      <c r="C72" s="152"/>
      <c r="D72" s="152"/>
      <c r="E72" s="152"/>
      <c r="F72" s="152"/>
      <c r="G72" s="152"/>
    </row>
    <row r="73" spans="1:7" ht="15.75">
      <c r="A73" s="151"/>
      <c r="B73" s="152"/>
      <c r="C73" s="152"/>
      <c r="D73" s="152"/>
      <c r="E73" s="152"/>
      <c r="F73" s="152"/>
      <c r="G73" s="152"/>
    </row>
    <row r="74" spans="1:7" ht="15.75">
      <c r="A74" s="151"/>
      <c r="B74" s="152"/>
      <c r="C74" s="152"/>
      <c r="D74" s="152"/>
      <c r="E74" s="152"/>
      <c r="F74" s="152"/>
      <c r="G74" s="152"/>
    </row>
    <row r="75" spans="1:7" ht="15.75">
      <c r="A75" s="151"/>
      <c r="B75" s="152"/>
      <c r="C75" s="152"/>
      <c r="D75" s="152"/>
      <c r="E75" s="152"/>
      <c r="F75" s="152"/>
      <c r="G75" s="152"/>
    </row>
    <row r="76" spans="1:7" ht="15.75">
      <c r="A76" s="151"/>
      <c r="B76" s="152"/>
      <c r="C76" s="152"/>
      <c r="D76" s="152"/>
      <c r="E76" s="152"/>
      <c r="F76" s="152"/>
      <c r="G76" s="152"/>
    </row>
    <row r="77" spans="1:7" ht="15.75">
      <c r="A77" s="151"/>
      <c r="B77" s="152"/>
      <c r="C77" s="152"/>
      <c r="D77" s="152"/>
      <c r="E77" s="152"/>
      <c r="F77" s="152"/>
      <c r="G77" s="152"/>
    </row>
    <row r="78" spans="1:7" ht="15.75">
      <c r="A78" s="151"/>
      <c r="B78" s="152"/>
      <c r="C78" s="152"/>
      <c r="D78" s="152"/>
      <c r="E78" s="152"/>
      <c r="F78" s="152"/>
      <c r="G78" s="152"/>
    </row>
    <row r="79" spans="1:7" ht="15.75">
      <c r="A79" s="151"/>
      <c r="B79" s="152"/>
      <c r="C79" s="152"/>
      <c r="D79" s="152"/>
      <c r="E79" s="152"/>
      <c r="F79" s="152"/>
      <c r="G79" s="152"/>
    </row>
    <row r="80" spans="1:7" ht="15">
      <c r="A80" s="161"/>
      <c r="B80" s="161"/>
      <c r="C80" s="152"/>
      <c r="D80" s="152"/>
      <c r="E80" s="152"/>
      <c r="F80" s="152"/>
      <c r="G80" s="152"/>
    </row>
    <row r="81" spans="1:7" ht="10.5" customHeight="1">
      <c r="A81" s="162" t="s">
        <v>271</v>
      </c>
      <c r="C81" s="152"/>
      <c r="D81" s="152"/>
      <c r="E81" s="152"/>
      <c r="F81" s="152"/>
      <c r="G81" s="152"/>
    </row>
    <row r="82" spans="1:7" ht="10.5" customHeight="1">
      <c r="A82" s="162" t="s">
        <v>272</v>
      </c>
      <c r="C82" s="152"/>
      <c r="D82" s="152"/>
      <c r="E82" s="152"/>
      <c r="F82" s="152"/>
      <c r="G82" s="152"/>
    </row>
    <row r="83" spans="1:7" ht="10.5" customHeight="1">
      <c r="A83" s="162" t="s">
        <v>273</v>
      </c>
      <c r="C83" s="159"/>
      <c r="D83" s="160"/>
      <c r="E83" s="152"/>
      <c r="F83" s="152"/>
      <c r="G83" s="152"/>
    </row>
    <row r="84" spans="1:7" ht="10.5" customHeight="1">
      <c r="A84" s="163" t="s">
        <v>274</v>
      </c>
      <c r="B84" s="164"/>
      <c r="C84" s="152"/>
      <c r="D84" s="152"/>
      <c r="E84" s="152"/>
      <c r="F84" s="152"/>
      <c r="G84" s="152"/>
    </row>
    <row r="85" spans="3:7" ht="15">
      <c r="C85" s="152"/>
      <c r="D85" s="152"/>
      <c r="E85" s="152"/>
      <c r="F85" s="152"/>
      <c r="G85" s="152"/>
    </row>
    <row r="88" spans="1:7" ht="15">
      <c r="A88" s="192" t="s">
        <v>275</v>
      </c>
      <c r="B88" s="192"/>
      <c r="C88" s="192"/>
      <c r="D88" s="192"/>
      <c r="E88" s="192"/>
      <c r="F88" s="192"/>
      <c r="G88" s="192"/>
    </row>
    <row r="89" spans="1:7" ht="9.75" customHeight="1">
      <c r="A89" s="4"/>
      <c r="B89" s="4"/>
      <c r="C89" s="4"/>
      <c r="D89" s="4"/>
      <c r="E89" s="4"/>
      <c r="F89" s="4"/>
      <c r="G89" s="4"/>
    </row>
    <row r="90" spans="1:8" ht="15">
      <c r="A90" s="113" t="s">
        <v>3</v>
      </c>
      <c r="B90" s="114" t="s">
        <v>4</v>
      </c>
      <c r="C90" s="114"/>
      <c r="D90" s="114"/>
      <c r="E90" s="114"/>
      <c r="F90" s="114"/>
      <c r="G90" s="165" t="s">
        <v>5</v>
      </c>
      <c r="H90" s="166"/>
    </row>
    <row r="91" spans="1:7" ht="9.75" customHeight="1">
      <c r="A91" s="115"/>
      <c r="B91" s="115"/>
      <c r="C91" s="115"/>
      <c r="D91" s="115"/>
      <c r="E91" s="115"/>
      <c r="F91" s="115"/>
      <c r="G91" s="116"/>
    </row>
    <row r="92" spans="1:7" ht="15">
      <c r="A92" s="167" t="s">
        <v>6</v>
      </c>
      <c r="B92" s="189" t="s">
        <v>183</v>
      </c>
      <c r="C92" s="189"/>
      <c r="D92" s="189"/>
      <c r="E92" s="189"/>
      <c r="F92" s="189"/>
      <c r="G92" s="168">
        <v>4</v>
      </c>
    </row>
    <row r="93" spans="1:7" ht="15">
      <c r="A93" s="167" t="s">
        <v>7</v>
      </c>
      <c r="B93" s="189" t="s">
        <v>184</v>
      </c>
      <c r="C93" s="189"/>
      <c r="D93" s="189"/>
      <c r="E93" s="189"/>
      <c r="F93" s="189"/>
      <c r="G93" s="168">
        <v>5</v>
      </c>
    </row>
    <row r="94" spans="1:7" ht="15">
      <c r="A94" s="167" t="s">
        <v>8</v>
      </c>
      <c r="B94" s="189" t="s">
        <v>185</v>
      </c>
      <c r="C94" s="189"/>
      <c r="D94" s="189"/>
      <c r="E94" s="189"/>
      <c r="F94" s="189"/>
      <c r="G94" s="168">
        <v>6</v>
      </c>
    </row>
    <row r="95" spans="1:7" ht="15">
      <c r="A95" s="167" t="s">
        <v>9</v>
      </c>
      <c r="B95" s="189" t="s">
        <v>186</v>
      </c>
      <c r="C95" s="189"/>
      <c r="D95" s="189"/>
      <c r="E95" s="189"/>
      <c r="F95" s="189"/>
      <c r="G95" s="168">
        <v>8</v>
      </c>
    </row>
    <row r="96" spans="1:7" ht="15">
      <c r="A96" s="167" t="s">
        <v>10</v>
      </c>
      <c r="B96" s="189" t="s">
        <v>187</v>
      </c>
      <c r="C96" s="189"/>
      <c r="D96" s="189"/>
      <c r="E96" s="189"/>
      <c r="F96" s="189"/>
      <c r="G96" s="168">
        <v>12</v>
      </c>
    </row>
    <row r="97" spans="1:7" ht="15">
      <c r="A97" s="167" t="s">
        <v>11</v>
      </c>
      <c r="B97" s="189" t="s">
        <v>188</v>
      </c>
      <c r="C97" s="189"/>
      <c r="D97" s="189"/>
      <c r="E97" s="189"/>
      <c r="F97" s="189"/>
      <c r="G97" s="168">
        <v>13</v>
      </c>
    </row>
    <row r="98" spans="1:7" ht="15">
      <c r="A98" s="167" t="s">
        <v>12</v>
      </c>
      <c r="B98" s="189" t="s">
        <v>189</v>
      </c>
      <c r="C98" s="189"/>
      <c r="D98" s="189"/>
      <c r="E98" s="189"/>
      <c r="F98" s="189"/>
      <c r="G98" s="168">
        <v>14</v>
      </c>
    </row>
    <row r="99" spans="1:7" ht="15">
      <c r="A99" s="167" t="s">
        <v>13</v>
      </c>
      <c r="B99" s="189" t="s">
        <v>190</v>
      </c>
      <c r="C99" s="189"/>
      <c r="D99" s="189"/>
      <c r="E99" s="189"/>
      <c r="F99" s="189"/>
      <c r="G99" s="168">
        <v>15</v>
      </c>
    </row>
    <row r="100" spans="1:7" ht="15">
      <c r="A100" s="167" t="s">
        <v>14</v>
      </c>
      <c r="B100" s="189" t="s">
        <v>191</v>
      </c>
      <c r="C100" s="189"/>
      <c r="D100" s="189"/>
      <c r="E100" s="189"/>
      <c r="F100" s="189"/>
      <c r="G100" s="168">
        <v>16</v>
      </c>
    </row>
    <row r="101" spans="1:7" ht="15">
      <c r="A101" s="167" t="s">
        <v>15</v>
      </c>
      <c r="B101" s="189" t="s">
        <v>192</v>
      </c>
      <c r="C101" s="189"/>
      <c r="D101" s="189"/>
      <c r="E101" s="189"/>
      <c r="F101" s="189"/>
      <c r="G101" s="168">
        <v>17</v>
      </c>
    </row>
    <row r="102" spans="1:7" ht="15">
      <c r="A102" s="167" t="s">
        <v>16</v>
      </c>
      <c r="B102" s="189" t="s">
        <v>193</v>
      </c>
      <c r="C102" s="189"/>
      <c r="D102" s="189"/>
      <c r="E102" s="189"/>
      <c r="F102" s="189"/>
      <c r="G102" s="168">
        <v>18</v>
      </c>
    </row>
    <row r="103" spans="1:7" ht="15">
      <c r="A103" s="167" t="s">
        <v>17</v>
      </c>
      <c r="B103" s="189" t="s">
        <v>194</v>
      </c>
      <c r="C103" s="189"/>
      <c r="D103" s="189"/>
      <c r="E103" s="189"/>
      <c r="F103" s="189"/>
      <c r="G103" s="168">
        <v>19</v>
      </c>
    </row>
    <row r="104" spans="1:7" ht="15">
      <c r="A104" s="167" t="s">
        <v>18</v>
      </c>
      <c r="B104" s="189" t="s">
        <v>195</v>
      </c>
      <c r="C104" s="189"/>
      <c r="D104" s="189"/>
      <c r="E104" s="189"/>
      <c r="F104" s="189"/>
      <c r="G104" s="168">
        <v>20</v>
      </c>
    </row>
    <row r="105" spans="1:7" ht="15">
      <c r="A105" s="167" t="s">
        <v>19</v>
      </c>
      <c r="B105" s="189" t="s">
        <v>196</v>
      </c>
      <c r="C105" s="189"/>
      <c r="D105" s="189"/>
      <c r="E105" s="189"/>
      <c r="F105" s="189"/>
      <c r="G105" s="168">
        <v>21</v>
      </c>
    </row>
    <row r="106" spans="1:7" ht="15">
      <c r="A106" s="167" t="s">
        <v>20</v>
      </c>
      <c r="B106" s="189" t="s">
        <v>197</v>
      </c>
      <c r="C106" s="189"/>
      <c r="D106" s="189"/>
      <c r="E106" s="189"/>
      <c r="F106" s="189"/>
      <c r="G106" s="168">
        <v>22</v>
      </c>
    </row>
    <row r="107" spans="1:7" ht="15">
      <c r="A107" s="167" t="s">
        <v>21</v>
      </c>
      <c r="B107" s="189" t="s">
        <v>265</v>
      </c>
      <c r="C107" s="189"/>
      <c r="D107" s="189"/>
      <c r="E107" s="189"/>
      <c r="F107" s="189"/>
      <c r="G107" s="168">
        <v>23</v>
      </c>
    </row>
    <row r="108" spans="1:7" ht="15">
      <c r="A108" s="167" t="s">
        <v>165</v>
      </c>
      <c r="B108" s="189" t="s">
        <v>198</v>
      </c>
      <c r="C108" s="189"/>
      <c r="D108" s="189"/>
      <c r="E108" s="189"/>
      <c r="F108" s="189"/>
      <c r="G108" s="168">
        <v>24</v>
      </c>
    </row>
    <row r="109" spans="1:7" ht="15">
      <c r="A109" s="167" t="s">
        <v>175</v>
      </c>
      <c r="B109" s="189" t="s">
        <v>199</v>
      </c>
      <c r="C109" s="189"/>
      <c r="D109" s="189"/>
      <c r="E109" s="189"/>
      <c r="F109" s="189"/>
      <c r="G109" s="168">
        <v>25</v>
      </c>
    </row>
    <row r="110" spans="1:7" ht="15">
      <c r="A110" s="167" t="s">
        <v>176</v>
      </c>
      <c r="B110" s="189" t="s">
        <v>200</v>
      </c>
      <c r="C110" s="189"/>
      <c r="D110" s="189"/>
      <c r="E110" s="189"/>
      <c r="F110" s="189"/>
      <c r="G110" s="168">
        <v>26</v>
      </c>
    </row>
    <row r="111" spans="1:7" ht="9.75" customHeight="1">
      <c r="A111" s="7"/>
      <c r="B111" s="4"/>
      <c r="C111" s="4"/>
      <c r="D111" s="4"/>
      <c r="E111" s="4"/>
      <c r="F111" s="4"/>
      <c r="G111" s="8"/>
    </row>
    <row r="112" spans="1:7" ht="15">
      <c r="A112" s="5" t="s">
        <v>22</v>
      </c>
      <c r="B112" s="6" t="s">
        <v>4</v>
      </c>
      <c r="C112" s="6"/>
      <c r="D112" s="6"/>
      <c r="E112" s="6"/>
      <c r="F112" s="6"/>
      <c r="G112" s="165" t="s">
        <v>5</v>
      </c>
    </row>
    <row r="113" spans="1:7" ht="9.75" customHeight="1">
      <c r="A113" s="9"/>
      <c r="B113" s="4"/>
      <c r="C113" s="4"/>
      <c r="D113" s="4"/>
      <c r="E113" s="4"/>
      <c r="F113" s="4"/>
      <c r="G113" s="168"/>
    </row>
    <row r="114" spans="1:7" ht="15">
      <c r="A114" s="117" t="s">
        <v>6</v>
      </c>
      <c r="B114" s="189" t="s">
        <v>201</v>
      </c>
      <c r="C114" s="189"/>
      <c r="D114" s="189"/>
      <c r="E114" s="189"/>
      <c r="F114" s="189"/>
      <c r="G114" s="168">
        <v>4</v>
      </c>
    </row>
    <row r="115" spans="1:7" ht="15">
      <c r="A115" s="10"/>
      <c r="B115" s="10"/>
      <c r="C115" s="11"/>
      <c r="D115" s="11"/>
      <c r="E115" s="11"/>
      <c r="F115" s="11"/>
      <c r="G115" s="12"/>
    </row>
    <row r="116" spans="1:7" ht="54.75" customHeight="1">
      <c r="A116" s="190" t="s">
        <v>148</v>
      </c>
      <c r="B116" s="190"/>
      <c r="C116" s="190"/>
      <c r="D116" s="190"/>
      <c r="E116" s="190"/>
      <c r="F116" s="190"/>
      <c r="G116" s="190"/>
    </row>
    <row r="117" spans="1:7" ht="15">
      <c r="A117" s="169"/>
      <c r="B117" s="169"/>
      <c r="C117" s="169"/>
      <c r="D117" s="169"/>
      <c r="E117" s="169"/>
      <c r="F117" s="169"/>
      <c r="G117" s="169"/>
    </row>
    <row r="118" spans="1:7" ht="15">
      <c r="A118" s="169"/>
      <c r="B118" s="169"/>
      <c r="C118" s="169"/>
      <c r="D118" s="169"/>
      <c r="E118" s="169"/>
      <c r="F118" s="169"/>
      <c r="G118" s="169"/>
    </row>
    <row r="119" spans="1:7" ht="15">
      <c r="A119" s="169"/>
      <c r="B119" s="169"/>
      <c r="C119" s="169"/>
      <c r="D119" s="169"/>
      <c r="E119" s="169"/>
      <c r="F119" s="169"/>
      <c r="G119" s="169"/>
    </row>
    <row r="120" spans="1:7" ht="15">
      <c r="A120" s="169"/>
      <c r="B120" s="169"/>
      <c r="C120" s="169"/>
      <c r="D120" s="169"/>
      <c r="E120" s="169"/>
      <c r="F120" s="169"/>
      <c r="G120" s="169"/>
    </row>
    <row r="121" spans="1:7" ht="15">
      <c r="A121" s="169"/>
      <c r="B121" s="169"/>
      <c r="C121" s="169"/>
      <c r="D121" s="169"/>
      <c r="E121" s="169"/>
      <c r="F121" s="169"/>
      <c r="G121" s="169"/>
    </row>
    <row r="122" spans="1:7" ht="15">
      <c r="A122" s="169"/>
      <c r="B122" s="169"/>
      <c r="C122" s="169"/>
      <c r="D122" s="169"/>
      <c r="E122" s="169"/>
      <c r="F122" s="169"/>
      <c r="G122" s="169"/>
    </row>
    <row r="123" spans="1:7" ht="15">
      <c r="A123" s="170"/>
      <c r="B123" s="170"/>
      <c r="C123" s="170"/>
      <c r="D123" s="170"/>
      <c r="E123" s="170"/>
      <c r="F123" s="170"/>
      <c r="G123" s="170"/>
    </row>
    <row r="124" spans="1:7" ht="15">
      <c r="A124" s="161"/>
      <c r="B124" s="161"/>
      <c r="C124" s="161"/>
      <c r="D124" s="161"/>
      <c r="E124" s="161"/>
      <c r="F124" s="161"/>
      <c r="G124" s="161"/>
    </row>
    <row r="125" spans="1:7" ht="10.5" customHeight="1">
      <c r="A125" s="162" t="s">
        <v>271</v>
      </c>
      <c r="C125" s="171"/>
      <c r="D125" s="171"/>
      <c r="E125" s="171"/>
      <c r="F125" s="171"/>
      <c r="G125" s="171"/>
    </row>
    <row r="126" spans="1:7" ht="10.5" customHeight="1">
      <c r="A126" s="162" t="s">
        <v>272</v>
      </c>
      <c r="C126" s="171"/>
      <c r="D126" s="171"/>
      <c r="E126" s="171"/>
      <c r="F126" s="171"/>
      <c r="G126" s="171"/>
    </row>
    <row r="127" spans="1:7" ht="10.5" customHeight="1">
      <c r="A127" s="162" t="s">
        <v>273</v>
      </c>
      <c r="C127" s="171"/>
      <c r="D127" s="171"/>
      <c r="E127" s="171"/>
      <c r="F127" s="171"/>
      <c r="G127" s="171"/>
    </row>
    <row r="128" spans="1:7" ht="10.5" customHeight="1">
      <c r="A128" s="163" t="s">
        <v>274</v>
      </c>
      <c r="B128" s="164"/>
      <c r="C128" s="171"/>
      <c r="D128" s="171"/>
      <c r="E128" s="171"/>
      <c r="F128" s="171"/>
      <c r="G128" s="171"/>
    </row>
    <row r="129" ht="10.5" customHeight="1"/>
  </sheetData>
  <sheetProtection/>
  <mergeCells count="27">
    <mergeCell ref="C13:H13"/>
    <mergeCell ref="C14:H14"/>
    <mergeCell ref="A88:G88"/>
    <mergeCell ref="B92:F92"/>
    <mergeCell ref="B93:F93"/>
    <mergeCell ref="B94:F94"/>
    <mergeCell ref="A46:G46"/>
    <mergeCell ref="A47:G47"/>
    <mergeCell ref="A50:G50"/>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4:F114"/>
    <mergeCell ref="A116:G116"/>
  </mergeCells>
  <printOptions/>
  <pageMargins left="1.535433070866142" right="0.1968503937007874" top="1.1811023622047245" bottom="1.0236220472440944" header="0.31496062992125984" footer="0.31496062992125984"/>
  <pageSetup horizontalDpi="300" verticalDpi="300" orientation="portrait" paperSize="119"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G24" sqref="G24"/>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196" t="s">
        <v>23</v>
      </c>
      <c r="B1" s="196"/>
      <c r="C1" s="196"/>
      <c r="D1" s="196"/>
      <c r="E1" s="196"/>
      <c r="F1" s="196"/>
      <c r="G1" s="79"/>
      <c r="P1" s="79"/>
      <c r="Q1" s="79"/>
      <c r="R1" s="79"/>
      <c r="S1" s="79"/>
      <c r="T1" s="79"/>
      <c r="W1" s="81"/>
      <c r="X1" s="81"/>
      <c r="Y1" s="81"/>
      <c r="Z1" s="79"/>
    </row>
    <row r="2" spans="1:26" s="80" customFormat="1" ht="15.75" customHeight="1">
      <c r="A2" s="197" t="s">
        <v>0</v>
      </c>
      <c r="B2" s="197"/>
      <c r="C2" s="197"/>
      <c r="D2" s="197"/>
      <c r="E2" s="197"/>
      <c r="F2" s="197"/>
      <c r="G2" s="79"/>
      <c r="P2" s="79"/>
      <c r="Q2" s="79"/>
      <c r="R2" s="79"/>
      <c r="S2" s="79"/>
      <c r="T2" s="79"/>
      <c r="W2" s="81"/>
      <c r="Z2" s="79"/>
    </row>
    <row r="3" spans="1:26" s="80" customFormat="1" ht="15.75" customHeight="1">
      <c r="A3" s="197" t="s">
        <v>24</v>
      </c>
      <c r="B3" s="197"/>
      <c r="C3" s="197"/>
      <c r="D3" s="197"/>
      <c r="E3" s="197"/>
      <c r="F3" s="197"/>
      <c r="G3" s="79"/>
      <c r="P3" s="79"/>
      <c r="Q3" s="79"/>
      <c r="R3" s="79"/>
      <c r="S3" s="79"/>
      <c r="T3" s="79"/>
      <c r="V3" s="59"/>
      <c r="W3" s="81"/>
      <c r="X3" s="81"/>
      <c r="Y3" s="81"/>
      <c r="Z3" s="79"/>
    </row>
    <row r="4" spans="1:26" s="80" customFormat="1" ht="15.75" customHeight="1">
      <c r="A4" s="198"/>
      <c r="B4" s="198"/>
      <c r="C4" s="198"/>
      <c r="D4" s="198"/>
      <c r="E4" s="198"/>
      <c r="F4" s="198"/>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199" t="s">
        <v>335</v>
      </c>
      <c r="D6" s="199"/>
      <c r="E6" s="17" t="s">
        <v>276</v>
      </c>
      <c r="F6" s="19">
        <v>2011</v>
      </c>
      <c r="P6" s="13"/>
      <c r="Q6" s="13"/>
      <c r="R6" s="13"/>
      <c r="S6" s="13"/>
      <c r="T6" s="13"/>
      <c r="W6" s="20"/>
      <c r="X6" s="21"/>
      <c r="Y6" s="22"/>
      <c r="Z6" s="13"/>
    </row>
    <row r="7" spans="1:21" ht="12.75">
      <c r="A7" t="s">
        <v>29</v>
      </c>
      <c r="B7" s="81">
        <v>7914</v>
      </c>
      <c r="C7" s="81">
        <v>5619</v>
      </c>
      <c r="D7" s="81">
        <v>3106</v>
      </c>
      <c r="E7" s="25">
        <f aca="true" t="shared" si="0" ref="E7:E20">+(D7-C7)/C7</f>
        <v>-0.44723260366613277</v>
      </c>
      <c r="F7" s="25">
        <f aca="true" t="shared" si="1" ref="F7:F23">+D7/$D$23</f>
        <v>0.00035869820038826253</v>
      </c>
      <c r="G7" s="24"/>
      <c r="Q7" s="23"/>
      <c r="S7" t="str">
        <f>+A7</f>
        <v>Región de Arica y Parinacota</v>
      </c>
      <c r="T7" s="37">
        <f>+D7</f>
        <v>3106</v>
      </c>
      <c r="U7" s="24"/>
    </row>
    <row r="8" spans="1:21" ht="12.75">
      <c r="A8" s="2" t="s">
        <v>30</v>
      </c>
      <c r="B8" s="81">
        <v>6436</v>
      </c>
      <c r="C8" s="81">
        <v>3613</v>
      </c>
      <c r="D8" s="81">
        <v>4725</v>
      </c>
      <c r="E8" s="25">
        <f t="shared" si="0"/>
        <v>0.3077774702463327</v>
      </c>
      <c r="F8" s="25">
        <f t="shared" si="1"/>
        <v>0.0005456693486267033</v>
      </c>
      <c r="I8" s="24"/>
      <c r="J8" s="24"/>
      <c r="K8" s="24"/>
      <c r="O8">
        <v>1</v>
      </c>
      <c r="P8" s="3" t="s">
        <v>285</v>
      </c>
      <c r="Q8" s="37">
        <f>+T24</f>
        <v>2573268</v>
      </c>
      <c r="R8" s="24"/>
      <c r="S8" t="str">
        <f aca="true" t="shared" si="2" ref="S8:S22">+A8</f>
        <v>Región de Tarapacá</v>
      </c>
      <c r="T8" s="37">
        <f aca="true" t="shared" si="3" ref="T8:T22">+D8</f>
        <v>4725</v>
      </c>
      <c r="U8" s="24"/>
    </row>
    <row r="9" spans="1:21" ht="12.75">
      <c r="A9" s="2" t="s">
        <v>31</v>
      </c>
      <c r="B9" s="81">
        <v>3366</v>
      </c>
      <c r="C9" s="81">
        <v>2122</v>
      </c>
      <c r="D9" s="81">
        <v>2555</v>
      </c>
      <c r="E9" s="25">
        <f t="shared" si="0"/>
        <v>0.20405278039585298</v>
      </c>
      <c r="F9" s="25">
        <f t="shared" si="1"/>
        <v>0.000295065647775921</v>
      </c>
      <c r="I9" s="24"/>
      <c r="J9" s="24"/>
      <c r="K9" s="24"/>
      <c r="O9">
        <v>2</v>
      </c>
      <c r="P9" s="3" t="s">
        <v>150</v>
      </c>
      <c r="Q9" s="37">
        <f aca="true" t="shared" si="4" ref="Q9:Q14">+T25</f>
        <v>1610688</v>
      </c>
      <c r="R9" s="24"/>
      <c r="S9" t="str">
        <f t="shared" si="2"/>
        <v>Región de Antofagasta</v>
      </c>
      <c r="T9" s="37">
        <f t="shared" si="3"/>
        <v>2555</v>
      </c>
      <c r="U9" s="24"/>
    </row>
    <row r="10" spans="1:21" ht="12.75">
      <c r="A10" s="2" t="s">
        <v>32</v>
      </c>
      <c r="B10" s="81">
        <v>222093</v>
      </c>
      <c r="C10" s="81">
        <v>186257</v>
      </c>
      <c r="D10" s="81">
        <v>168839</v>
      </c>
      <c r="E10" s="25">
        <f t="shared" si="0"/>
        <v>-0.09351594839388587</v>
      </c>
      <c r="F10" s="25">
        <f t="shared" si="1"/>
        <v>0.019498469238684434</v>
      </c>
      <c r="G10" s="24"/>
      <c r="I10" s="24"/>
      <c r="J10" s="24"/>
      <c r="K10" s="24"/>
      <c r="O10">
        <v>3</v>
      </c>
      <c r="P10" s="3" t="s">
        <v>151</v>
      </c>
      <c r="Q10" s="37">
        <f t="shared" si="4"/>
        <v>1292715</v>
      </c>
      <c r="R10" s="24"/>
      <c r="S10" t="str">
        <f t="shared" si="2"/>
        <v>Región de Atacama</v>
      </c>
      <c r="T10" s="37">
        <f t="shared" si="3"/>
        <v>168839</v>
      </c>
      <c r="U10" s="24"/>
    </row>
    <row r="11" spans="1:21" ht="12.75">
      <c r="A11" s="2" t="s">
        <v>33</v>
      </c>
      <c r="B11" s="81">
        <v>552789</v>
      </c>
      <c r="C11" s="81">
        <v>412765</v>
      </c>
      <c r="D11" s="81">
        <v>448906</v>
      </c>
      <c r="E11" s="25">
        <f t="shared" si="0"/>
        <v>0.08755829588264509</v>
      </c>
      <c r="F11" s="25">
        <f t="shared" si="1"/>
        <v>0.051842168172406104</v>
      </c>
      <c r="I11" s="24"/>
      <c r="J11" s="24"/>
      <c r="K11" s="24"/>
      <c r="O11">
        <v>4</v>
      </c>
      <c r="P11" s="3" t="s">
        <v>152</v>
      </c>
      <c r="Q11" s="37">
        <f t="shared" si="4"/>
        <v>1061688</v>
      </c>
      <c r="R11" s="24"/>
      <c r="S11" t="str">
        <f t="shared" si="2"/>
        <v>Región de Coquimbo</v>
      </c>
      <c r="T11" s="37">
        <f t="shared" si="3"/>
        <v>448906</v>
      </c>
      <c r="U11" s="24"/>
    </row>
    <row r="12" spans="1:21" ht="12.75">
      <c r="A12" s="2" t="s">
        <v>34</v>
      </c>
      <c r="B12" s="81">
        <v>1213705</v>
      </c>
      <c r="C12" s="81">
        <v>847980</v>
      </c>
      <c r="D12" s="81">
        <v>704740</v>
      </c>
      <c r="E12" s="25">
        <f t="shared" si="0"/>
        <v>-0.16891907828014813</v>
      </c>
      <c r="F12" s="25">
        <f t="shared" si="1"/>
        <v>0.08138730513252547</v>
      </c>
      <c r="I12" s="24"/>
      <c r="J12" s="24"/>
      <c r="K12" s="24"/>
      <c r="O12">
        <v>5</v>
      </c>
      <c r="P12" s="3" t="s">
        <v>153</v>
      </c>
      <c r="Q12" s="37">
        <f t="shared" si="4"/>
        <v>704740</v>
      </c>
      <c r="R12" s="24"/>
      <c r="S12" t="str">
        <f t="shared" si="2"/>
        <v>Región de Valparaíso</v>
      </c>
      <c r="T12" s="37">
        <f t="shared" si="3"/>
        <v>704740</v>
      </c>
      <c r="U12" s="24"/>
    </row>
    <row r="13" spans="1:22" ht="12.75">
      <c r="A13" s="2" t="s">
        <v>35</v>
      </c>
      <c r="B13" s="81">
        <v>2030837</v>
      </c>
      <c r="C13" s="81">
        <v>1168475</v>
      </c>
      <c r="D13" s="81">
        <v>1292715</v>
      </c>
      <c r="E13" s="25">
        <f t="shared" si="0"/>
        <v>0.10632662230685296</v>
      </c>
      <c r="F13" s="25">
        <f t="shared" si="1"/>
        <v>0.1492899369333267</v>
      </c>
      <c r="I13" s="24"/>
      <c r="J13" s="24"/>
      <c r="K13" s="24"/>
      <c r="O13">
        <v>6</v>
      </c>
      <c r="P13" s="3" t="s">
        <v>154</v>
      </c>
      <c r="Q13" s="37">
        <f t="shared" si="4"/>
        <v>448906</v>
      </c>
      <c r="R13" s="24"/>
      <c r="S13" t="str">
        <f t="shared" si="2"/>
        <v>Región Metropolitana de Santiago</v>
      </c>
      <c r="T13" s="37">
        <f t="shared" si="3"/>
        <v>1292715</v>
      </c>
      <c r="U13" s="24"/>
      <c r="V13" s="24"/>
    </row>
    <row r="14" spans="1:21" ht="12.75">
      <c r="A14" s="13" t="s">
        <v>281</v>
      </c>
      <c r="B14" s="81">
        <v>2118981</v>
      </c>
      <c r="C14" s="81">
        <v>1508916</v>
      </c>
      <c r="D14" s="81">
        <v>1610688</v>
      </c>
      <c r="E14" s="25">
        <f t="shared" si="0"/>
        <v>0.06744709447046754</v>
      </c>
      <c r="F14" s="25">
        <f t="shared" si="1"/>
        <v>0.18601123212716347</v>
      </c>
      <c r="I14" s="24"/>
      <c r="J14" s="24"/>
      <c r="K14" s="24"/>
      <c r="O14">
        <v>7</v>
      </c>
      <c r="P14" s="3" t="s">
        <v>234</v>
      </c>
      <c r="Q14" s="37">
        <f t="shared" si="4"/>
        <v>279742</v>
      </c>
      <c r="R14" s="24"/>
      <c r="S14" t="str">
        <f t="shared" si="2"/>
        <v>Región del Libertador Gral. Bernardo O'Higgins</v>
      </c>
      <c r="T14" s="37">
        <f t="shared" si="3"/>
        <v>1610688</v>
      </c>
      <c r="U14" s="24"/>
    </row>
    <row r="15" spans="1:21" ht="12.75">
      <c r="A15" s="2" t="s">
        <v>36</v>
      </c>
      <c r="B15" s="81">
        <v>1370732</v>
      </c>
      <c r="C15" s="81">
        <v>850839</v>
      </c>
      <c r="D15" s="81">
        <v>1061688</v>
      </c>
      <c r="E15" s="25">
        <f t="shared" si="0"/>
        <v>0.24781304101010884</v>
      </c>
      <c r="F15" s="25">
        <f t="shared" si="1"/>
        <v>0.12260965066767986</v>
      </c>
      <c r="I15" s="24"/>
      <c r="J15" s="24"/>
      <c r="K15" s="24"/>
      <c r="O15">
        <v>8</v>
      </c>
      <c r="P15" s="34" t="s">
        <v>149</v>
      </c>
      <c r="Q15" s="24">
        <f>+T40</f>
        <v>671884</v>
      </c>
      <c r="S15" t="str">
        <f t="shared" si="2"/>
        <v>Región del Maule</v>
      </c>
      <c r="T15" s="37">
        <f t="shared" si="3"/>
        <v>1061688</v>
      </c>
      <c r="U15" s="24"/>
    </row>
    <row r="16" spans="1:22" ht="12.75">
      <c r="A16" s="13" t="s">
        <v>282</v>
      </c>
      <c r="B16" s="81">
        <v>3944463</v>
      </c>
      <c r="C16" s="81">
        <v>2029982</v>
      </c>
      <c r="D16" s="81">
        <v>2573268</v>
      </c>
      <c r="E16" s="25">
        <f t="shared" si="0"/>
        <v>0.267630944510838</v>
      </c>
      <c r="F16" s="25">
        <f t="shared" si="1"/>
        <v>0.29717533828612475</v>
      </c>
      <c r="I16" s="24"/>
      <c r="J16" s="24"/>
      <c r="K16" s="24"/>
      <c r="O16">
        <v>9</v>
      </c>
      <c r="P16" s="47"/>
      <c r="Q16" s="37"/>
      <c r="S16" t="str">
        <f t="shared" si="2"/>
        <v>Región del Bíobío</v>
      </c>
      <c r="T16" s="37">
        <f t="shared" si="3"/>
        <v>2573268</v>
      </c>
      <c r="V16" s="24"/>
    </row>
    <row r="17" spans="1:21" ht="12.75">
      <c r="A17" s="2" t="s">
        <v>38</v>
      </c>
      <c r="B17" s="81">
        <v>450247</v>
      </c>
      <c r="C17" s="81">
        <v>246173</v>
      </c>
      <c r="D17" s="81">
        <v>279742</v>
      </c>
      <c r="E17" s="25">
        <f t="shared" si="0"/>
        <v>0.13636345171891312</v>
      </c>
      <c r="F17" s="25">
        <f t="shared" si="1"/>
        <v>0.03230616612138227</v>
      </c>
      <c r="H17" s="55"/>
      <c r="I17" s="55"/>
      <c r="J17" s="55"/>
      <c r="K17" s="24"/>
      <c r="O17">
        <v>10</v>
      </c>
      <c r="Q17" s="24"/>
      <c r="S17" t="str">
        <f t="shared" si="2"/>
        <v>Región de La Araucanía</v>
      </c>
      <c r="T17" s="37">
        <f t="shared" si="3"/>
        <v>279742</v>
      </c>
      <c r="U17" s="33"/>
    </row>
    <row r="18" spans="1:21" ht="12.75">
      <c r="A18" s="2" t="s">
        <v>39</v>
      </c>
      <c r="B18" s="81">
        <v>18831</v>
      </c>
      <c r="C18" s="81">
        <v>8714</v>
      </c>
      <c r="D18" s="81">
        <v>199751</v>
      </c>
      <c r="E18" s="25">
        <f t="shared" si="0"/>
        <v>21.92299747532706</v>
      </c>
      <c r="F18" s="25">
        <f t="shared" si="1"/>
        <v>0.023068359377255578</v>
      </c>
      <c r="I18" s="24"/>
      <c r="J18" s="24"/>
      <c r="K18" s="24"/>
      <c r="P18" s="2"/>
      <c r="Q18" s="24">
        <f>SUM(Q8:Q17)</f>
        <v>8643631</v>
      </c>
      <c r="S18" t="str">
        <f t="shared" si="2"/>
        <v>Región de Los Ríos</v>
      </c>
      <c r="T18" s="37">
        <f t="shared" si="3"/>
        <v>199751</v>
      </c>
      <c r="U18" s="33"/>
    </row>
    <row r="19" spans="1:21" ht="12.75">
      <c r="A19" s="2" t="s">
        <v>40</v>
      </c>
      <c r="B19" s="81">
        <v>295853</v>
      </c>
      <c r="C19" s="81">
        <v>170265</v>
      </c>
      <c r="D19" s="81">
        <v>230267</v>
      </c>
      <c r="E19" s="25">
        <f t="shared" si="0"/>
        <v>0.35240360614336474</v>
      </c>
      <c r="F19" s="25">
        <f t="shared" si="1"/>
        <v>0.026592517227560862</v>
      </c>
      <c r="H19" s="24"/>
      <c r="I19" s="24"/>
      <c r="J19" s="24"/>
      <c r="K19" s="24"/>
      <c r="P19" s="2"/>
      <c r="Q19" s="24"/>
      <c r="S19" t="str">
        <f t="shared" si="2"/>
        <v>Región de Los Lagos</v>
      </c>
      <c r="T19" s="37">
        <f t="shared" si="3"/>
        <v>230267</v>
      </c>
      <c r="U19" s="24"/>
    </row>
    <row r="20" spans="1:21" ht="12.75">
      <c r="A20" s="13" t="s">
        <v>283</v>
      </c>
      <c r="B20" s="81">
        <v>2306</v>
      </c>
      <c r="C20" s="81">
        <v>1415</v>
      </c>
      <c r="D20" s="81">
        <v>1776</v>
      </c>
      <c r="E20" s="25">
        <f t="shared" si="0"/>
        <v>0.25512367491166077</v>
      </c>
      <c r="F20" s="25">
        <f t="shared" si="1"/>
        <v>0.00020510238373778306</v>
      </c>
      <c r="I20" s="24"/>
      <c r="J20" s="24"/>
      <c r="K20" s="24"/>
      <c r="Q20" s="24"/>
      <c r="S20" t="str">
        <f t="shared" si="2"/>
        <v>Región Aisén del Gral. Carlos Ibañez Del Campo</v>
      </c>
      <c r="T20" s="37">
        <f t="shared" si="3"/>
        <v>1776</v>
      </c>
      <c r="U20" s="24"/>
    </row>
    <row r="21" spans="1:21" ht="12.75">
      <c r="A21" s="13" t="s">
        <v>284</v>
      </c>
      <c r="B21" s="81">
        <v>63816</v>
      </c>
      <c r="C21" s="81">
        <v>45374</v>
      </c>
      <c r="D21" s="81">
        <v>60865</v>
      </c>
      <c r="E21" s="25">
        <f>+(D21-C21)/C21</f>
        <v>0.3414069731564332</v>
      </c>
      <c r="F21" s="25">
        <f t="shared" si="1"/>
        <v>0.007029029609346941</v>
      </c>
      <c r="G21" s="24"/>
      <c r="I21" s="24"/>
      <c r="J21" s="24"/>
      <c r="K21" s="24"/>
      <c r="P21" s="53"/>
      <c r="Q21" s="24"/>
      <c r="S21" t="str">
        <f t="shared" si="2"/>
        <v>Región de Magallanes y de la Antártica Chilena</v>
      </c>
      <c r="T21" s="37">
        <f t="shared" si="3"/>
        <v>60865</v>
      </c>
      <c r="U21" s="24"/>
    </row>
    <row r="22" spans="1:21" ht="12.75">
      <c r="A22" s="2" t="s">
        <v>42</v>
      </c>
      <c r="B22" s="81">
        <v>12882</v>
      </c>
      <c r="C22" s="81">
        <v>8217</v>
      </c>
      <c r="D22" s="81">
        <v>15459</v>
      </c>
      <c r="E22" s="25">
        <f>+(D22-C22)/C22</f>
        <v>0.8813435560423513</v>
      </c>
      <c r="F22" s="25">
        <f t="shared" si="1"/>
        <v>0.0017852915260148585</v>
      </c>
      <c r="G22" s="24"/>
      <c r="I22" s="24"/>
      <c r="J22" s="24"/>
      <c r="K22" s="24"/>
      <c r="Q22" s="24"/>
      <c r="S22" t="str">
        <f t="shared" si="2"/>
        <v>Otras operaciones</v>
      </c>
      <c r="T22" s="37">
        <f t="shared" si="3"/>
        <v>15459</v>
      </c>
      <c r="U22" s="24"/>
    </row>
    <row r="23" spans="1:21" s="1" customFormat="1" ht="12.75">
      <c r="A23" s="26" t="s">
        <v>43</v>
      </c>
      <c r="B23" s="48">
        <f>SUM(B7:B22)</f>
        <v>12315251</v>
      </c>
      <c r="C23" s="48">
        <f>SUM(C7:C22)</f>
        <v>7496726</v>
      </c>
      <c r="D23" s="48">
        <f>SUM(D7:D22)</f>
        <v>8659090</v>
      </c>
      <c r="E23" s="28">
        <f>+(D23-C23)/C23</f>
        <v>0.15504955096398082</v>
      </c>
      <c r="F23" s="28">
        <f t="shared" si="1"/>
        <v>1</v>
      </c>
      <c r="G23" s="27"/>
      <c r="H23" s="27"/>
      <c r="I23" s="27"/>
      <c r="J23" s="24"/>
      <c r="K23" s="24"/>
      <c r="P23" s="2"/>
      <c r="Q23" s="24"/>
      <c r="R23" s="1" t="s">
        <v>156</v>
      </c>
      <c r="S23"/>
      <c r="U23" s="27"/>
    </row>
    <row r="24" spans="1:20" s="31" customFormat="1" ht="12.75">
      <c r="A24" s="29"/>
      <c r="B24" s="30"/>
      <c r="C24" s="30"/>
      <c r="D24" s="30"/>
      <c r="E24" s="30"/>
      <c r="F24" s="30"/>
      <c r="G24" s="61"/>
      <c r="H24" s="61"/>
      <c r="I24" s="61"/>
      <c r="J24" s="61"/>
      <c r="K24" s="24"/>
      <c r="P24" s="2"/>
      <c r="Q24" s="24"/>
      <c r="R24" s="31">
        <v>1</v>
      </c>
      <c r="S24" s="111" t="s">
        <v>282</v>
      </c>
      <c r="T24" s="112">
        <v>2573268</v>
      </c>
    </row>
    <row r="25" spans="1:20" s="31" customFormat="1" ht="12.75">
      <c r="A25" s="32" t="s">
        <v>204</v>
      </c>
      <c r="B25" s="32"/>
      <c r="C25" s="32"/>
      <c r="D25" s="32"/>
      <c r="E25" s="32"/>
      <c r="F25" s="32"/>
      <c r="G25" s="75"/>
      <c r="H25" s="75"/>
      <c r="I25" s="75"/>
      <c r="J25" s="75"/>
      <c r="R25" s="31">
        <v>2</v>
      </c>
      <c r="S25" t="s">
        <v>281</v>
      </c>
      <c r="T25" s="37">
        <v>1610688</v>
      </c>
    </row>
    <row r="26" spans="1:20" ht="12.75">
      <c r="A26" s="32" t="s">
        <v>208</v>
      </c>
      <c r="B26" s="24"/>
      <c r="C26" s="105"/>
      <c r="D26" s="105"/>
      <c r="E26" s="105"/>
      <c r="F26" s="105"/>
      <c r="G26" s="24"/>
      <c r="H26" s="24"/>
      <c r="I26" s="24"/>
      <c r="J26" s="24"/>
      <c r="R26" s="31">
        <v>3</v>
      </c>
      <c r="S26" t="s">
        <v>35</v>
      </c>
      <c r="T26" s="24">
        <v>1292715</v>
      </c>
    </row>
    <row r="27" spans="2:20" ht="12.75">
      <c r="B27" s="106"/>
      <c r="C27" s="106"/>
      <c r="D27" s="106"/>
      <c r="F27" s="105"/>
      <c r="G27" s="24"/>
      <c r="H27" s="24"/>
      <c r="I27" s="24"/>
      <c r="J27" s="24"/>
      <c r="R27" s="31">
        <v>4</v>
      </c>
      <c r="S27" s="111" t="s">
        <v>36</v>
      </c>
      <c r="T27" s="112">
        <v>1061688</v>
      </c>
    </row>
    <row r="28" spans="2:20" ht="12.75">
      <c r="B28" s="24"/>
      <c r="C28" s="24"/>
      <c r="D28" s="24"/>
      <c r="G28" s="24"/>
      <c r="H28" s="61"/>
      <c r="I28" s="61"/>
      <c r="J28" s="61"/>
      <c r="R28" s="31">
        <v>5</v>
      </c>
      <c r="S28" s="74" t="s">
        <v>34</v>
      </c>
      <c r="T28" s="73">
        <v>704740</v>
      </c>
    </row>
    <row r="29" spans="8:20" ht="12.75">
      <c r="H29" s="24"/>
      <c r="I29" s="24"/>
      <c r="J29" s="24"/>
      <c r="R29" s="31">
        <v>6</v>
      </c>
      <c r="S29" s="111" t="s">
        <v>33</v>
      </c>
      <c r="T29" s="112">
        <v>448906</v>
      </c>
    </row>
    <row r="30" spans="18:20" ht="12.75">
      <c r="R30" s="31">
        <v>7</v>
      </c>
      <c r="S30" s="58" t="s">
        <v>38</v>
      </c>
      <c r="T30" s="76">
        <v>279742</v>
      </c>
    </row>
    <row r="31" spans="18:20" ht="12.75">
      <c r="R31" s="31"/>
      <c r="S31" s="74" t="s">
        <v>40</v>
      </c>
      <c r="T31" s="73">
        <v>230267</v>
      </c>
    </row>
    <row r="32" spans="10:20" ht="12.75">
      <c r="J32" s="109"/>
      <c r="R32" s="110"/>
      <c r="S32" s="111" t="s">
        <v>39</v>
      </c>
      <c r="T32" s="112">
        <v>199751</v>
      </c>
    </row>
    <row r="33" spans="10:20" ht="12.75">
      <c r="J33" s="108"/>
      <c r="R33" s="31"/>
      <c r="S33" s="74" t="s">
        <v>32</v>
      </c>
      <c r="T33" s="73">
        <v>168839</v>
      </c>
    </row>
    <row r="34" spans="10:20" ht="12.75">
      <c r="J34" s="109"/>
      <c r="R34" s="31"/>
      <c r="S34" s="74" t="s">
        <v>284</v>
      </c>
      <c r="T34" s="73">
        <v>60865</v>
      </c>
    </row>
    <row r="35" spans="10:20" ht="12.75">
      <c r="J35" s="109"/>
      <c r="R35" s="31"/>
      <c r="S35" s="74" t="s">
        <v>30</v>
      </c>
      <c r="T35" s="73">
        <v>4725</v>
      </c>
    </row>
    <row r="36" spans="10:20" ht="12.75">
      <c r="J36" s="109"/>
      <c r="R36" s="31"/>
      <c r="S36" s="111" t="s">
        <v>29</v>
      </c>
      <c r="T36" s="112">
        <v>3106</v>
      </c>
    </row>
    <row r="37" spans="18:20" ht="12.75">
      <c r="R37" s="31"/>
      <c r="S37" s="58" t="s">
        <v>31</v>
      </c>
      <c r="T37" s="76">
        <v>2555</v>
      </c>
    </row>
    <row r="38" spans="18:20" ht="12.75">
      <c r="R38" s="110"/>
      <c r="S38" s="58" t="s">
        <v>283</v>
      </c>
      <c r="T38" s="76">
        <v>1776</v>
      </c>
    </row>
    <row r="39" spans="18:20" ht="12.75">
      <c r="R39" s="110"/>
      <c r="S39" s="120" t="s">
        <v>42</v>
      </c>
      <c r="T39" s="76">
        <v>15459</v>
      </c>
    </row>
    <row r="40" spans="19:20" ht="12.75">
      <c r="S40" t="s">
        <v>227</v>
      </c>
      <c r="T40" s="24">
        <f>SUM(T31:T38)</f>
        <v>671884</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196" t="s">
        <v>124</v>
      </c>
      <c r="B1" s="196"/>
      <c r="C1" s="196"/>
      <c r="D1" s="196"/>
      <c r="E1" s="196"/>
      <c r="F1" s="196"/>
      <c r="G1" s="196"/>
      <c r="H1" s="79"/>
      <c r="J1" s="54"/>
      <c r="K1" s="54"/>
      <c r="L1" s="54"/>
      <c r="M1" s="79"/>
      <c r="N1" s="79"/>
      <c r="O1" s="79"/>
      <c r="P1" s="79"/>
      <c r="Q1" s="79"/>
      <c r="T1" s="81"/>
      <c r="U1" s="81"/>
      <c r="V1" s="81"/>
      <c r="W1" s="79"/>
    </row>
    <row r="2" spans="1:23" s="80" customFormat="1" ht="15.75" customHeight="1">
      <c r="A2" s="197" t="s">
        <v>207</v>
      </c>
      <c r="B2" s="197"/>
      <c r="C2" s="197"/>
      <c r="D2" s="197"/>
      <c r="E2" s="197"/>
      <c r="F2" s="197"/>
      <c r="G2" s="197"/>
      <c r="H2" s="79"/>
      <c r="J2" s="54"/>
      <c r="K2" s="54"/>
      <c r="L2" s="54"/>
      <c r="M2" s="79"/>
      <c r="N2" s="79"/>
      <c r="O2" s="79"/>
      <c r="P2" s="79"/>
      <c r="Q2" s="79"/>
      <c r="T2" s="81"/>
      <c r="W2" s="79"/>
    </row>
    <row r="3" spans="1:23" s="80" customFormat="1" ht="15.75" customHeight="1">
      <c r="A3" s="197" t="s">
        <v>24</v>
      </c>
      <c r="B3" s="197"/>
      <c r="C3" s="197"/>
      <c r="D3" s="197"/>
      <c r="E3" s="197"/>
      <c r="F3" s="197"/>
      <c r="G3" s="197"/>
      <c r="H3" s="79"/>
      <c r="J3" s="54"/>
      <c r="K3" s="54"/>
      <c r="L3" s="54"/>
      <c r="M3" s="79"/>
      <c r="N3" s="79"/>
      <c r="O3" s="79"/>
      <c r="P3" s="79"/>
      <c r="Q3" s="79"/>
      <c r="S3" s="59"/>
      <c r="T3" s="81"/>
      <c r="U3" s="81"/>
      <c r="V3" s="81"/>
      <c r="W3" s="79"/>
    </row>
    <row r="4" spans="1:23" s="80" customFormat="1" ht="15.75" customHeight="1">
      <c r="A4" s="198"/>
      <c r="B4" s="198"/>
      <c r="C4" s="198"/>
      <c r="D4" s="198"/>
      <c r="E4" s="198"/>
      <c r="F4" s="198"/>
      <c r="G4" s="198"/>
      <c r="H4" s="79"/>
      <c r="J4" s="54"/>
      <c r="K4" s="54"/>
      <c r="L4" s="54"/>
      <c r="M4" s="79"/>
      <c r="N4" s="79"/>
      <c r="O4" s="79"/>
      <c r="P4" s="79"/>
      <c r="Q4" s="79"/>
      <c r="W4" s="79"/>
    </row>
    <row r="5" spans="1:23" s="3" customFormat="1" ht="12.75">
      <c r="A5" s="14" t="s">
        <v>25</v>
      </c>
      <c r="B5" s="1" t="s">
        <v>126</v>
      </c>
      <c r="C5" s="15">
        <v>2010</v>
      </c>
      <c r="D5" s="16">
        <v>2010</v>
      </c>
      <c r="E5" s="16">
        <v>2011</v>
      </c>
      <c r="F5" s="63" t="s">
        <v>26</v>
      </c>
      <c r="G5" s="17" t="s">
        <v>27</v>
      </c>
      <c r="J5"/>
      <c r="K5"/>
      <c r="L5"/>
      <c r="M5" s="13"/>
      <c r="N5" s="13"/>
      <c r="O5" s="13"/>
      <c r="P5" s="13"/>
      <c r="Q5" s="13"/>
      <c r="W5" s="13"/>
    </row>
    <row r="6" spans="1:23" s="3" customFormat="1" ht="12.75">
      <c r="A6" s="18"/>
      <c r="B6" s="18"/>
      <c r="C6" s="18" t="s">
        <v>28</v>
      </c>
      <c r="D6" s="199" t="str">
        <f>+'Exportacion_regional '!C6</f>
        <v>ene - jul</v>
      </c>
      <c r="E6" s="199"/>
      <c r="F6" s="16" t="s">
        <v>276</v>
      </c>
      <c r="G6" s="19">
        <v>2011</v>
      </c>
      <c r="J6"/>
      <c r="K6"/>
      <c r="L6"/>
      <c r="M6" s="13"/>
      <c r="N6" s="13"/>
      <c r="O6" s="13"/>
      <c r="P6" s="13"/>
      <c r="Q6" s="13"/>
      <c r="T6" s="20"/>
      <c r="U6" s="21"/>
      <c r="V6" s="22"/>
      <c r="W6" s="13"/>
    </row>
    <row r="7" spans="1:7" ht="12.75">
      <c r="A7" s="200" t="s">
        <v>261</v>
      </c>
      <c r="B7" s="119" t="s">
        <v>206</v>
      </c>
      <c r="C7" s="173">
        <v>6896.912</v>
      </c>
      <c r="D7" s="173">
        <v>4869.67</v>
      </c>
      <c r="E7" s="173">
        <v>2925.809</v>
      </c>
      <c r="F7" s="60">
        <f>+(E7-D7)/D7</f>
        <v>-0.39917715163450496</v>
      </c>
      <c r="G7" s="60">
        <f>+E7/$E$10</f>
        <v>0.9418691044834738</v>
      </c>
    </row>
    <row r="8" spans="1:7" ht="12.75">
      <c r="A8" s="201"/>
      <c r="B8" s="2" t="s">
        <v>127</v>
      </c>
      <c r="C8" s="174">
        <v>60.738</v>
      </c>
      <c r="D8" s="174">
        <v>60.738</v>
      </c>
      <c r="E8" s="174">
        <v>0</v>
      </c>
      <c r="F8" s="38">
        <f>+(E8-D8)/D8</f>
        <v>-1</v>
      </c>
      <c r="G8" s="38">
        <f>+E8/$E$10</f>
        <v>0</v>
      </c>
    </row>
    <row r="9" spans="1:7" ht="12.75">
      <c r="A9" s="201"/>
      <c r="B9" s="2" t="s">
        <v>128</v>
      </c>
      <c r="C9" s="174">
        <v>956.634</v>
      </c>
      <c r="D9" s="174">
        <v>689.043</v>
      </c>
      <c r="E9" s="174">
        <v>180.577</v>
      </c>
      <c r="F9" s="38">
        <f>+(E9-D9)/D9</f>
        <v>-0.7379307242073426</v>
      </c>
      <c r="G9" s="38">
        <f>+E9/$E$10</f>
        <v>0.058130895516526275</v>
      </c>
    </row>
    <row r="10" spans="1:7" ht="12.75">
      <c r="A10" s="202"/>
      <c r="B10" s="35" t="s">
        <v>129</v>
      </c>
      <c r="C10" s="175">
        <v>7914.284</v>
      </c>
      <c r="D10" s="175">
        <v>5619.451</v>
      </c>
      <c r="E10" s="175">
        <v>3106.386</v>
      </c>
      <c r="F10" s="36">
        <f>+(E10-D10)/D10</f>
        <v>-0.44720827710749683</v>
      </c>
      <c r="G10" s="36">
        <f>SUM(G7:G9)</f>
        <v>1</v>
      </c>
    </row>
    <row r="11" spans="1:7" ht="12.75">
      <c r="A11" s="200" t="s">
        <v>254</v>
      </c>
      <c r="B11" s="49" t="s">
        <v>206</v>
      </c>
      <c r="C11" s="173">
        <v>4237.827</v>
      </c>
      <c r="D11" s="173">
        <v>2397.612</v>
      </c>
      <c r="E11" s="173">
        <v>3224.049</v>
      </c>
      <c r="F11" s="60">
        <f aca="true" t="shared" si="0" ref="F11:F17">+(E11-D11)/D11</f>
        <v>0.3446917182596683</v>
      </c>
      <c r="G11" s="60">
        <f>+E11/$E$14</f>
        <v>0.6823430338575838</v>
      </c>
    </row>
    <row r="12" spans="1:7" ht="12.75">
      <c r="A12" s="201"/>
      <c r="B12" s="2" t="s">
        <v>127</v>
      </c>
      <c r="C12" s="174">
        <v>346.166</v>
      </c>
      <c r="D12" s="174">
        <v>253.301</v>
      </c>
      <c r="E12" s="174">
        <v>469.757</v>
      </c>
      <c r="F12" s="38">
        <f t="shared" si="0"/>
        <v>0.8545406453192054</v>
      </c>
      <c r="G12" s="38">
        <f>+E12/$E$14</f>
        <v>0.09942014422108256</v>
      </c>
    </row>
    <row r="13" spans="1:7" ht="12.75">
      <c r="A13" s="201"/>
      <c r="B13" s="2" t="s">
        <v>128</v>
      </c>
      <c r="C13" s="174">
        <v>1851.538</v>
      </c>
      <c r="D13" s="174">
        <v>961.953</v>
      </c>
      <c r="E13" s="174">
        <v>1031.162</v>
      </c>
      <c r="F13" s="38">
        <f t="shared" si="0"/>
        <v>0.07194634249282456</v>
      </c>
      <c r="G13" s="38">
        <f>+E13/$E$14</f>
        <v>0.21823682192133367</v>
      </c>
    </row>
    <row r="14" spans="1:7" ht="12.75">
      <c r="A14" s="202"/>
      <c r="B14" s="35" t="s">
        <v>129</v>
      </c>
      <c r="C14" s="175">
        <v>6435.531</v>
      </c>
      <c r="D14" s="175">
        <v>3612.866</v>
      </c>
      <c r="E14" s="175">
        <v>4724.968</v>
      </c>
      <c r="F14" s="36">
        <f t="shared" si="0"/>
        <v>0.3078171180442341</v>
      </c>
      <c r="G14" s="36">
        <f>SUM(G11:G13)</f>
        <v>1</v>
      </c>
    </row>
    <row r="15" spans="1:7" ht="12.75">
      <c r="A15" s="200" t="s">
        <v>255</v>
      </c>
      <c r="B15" s="49" t="s">
        <v>206</v>
      </c>
      <c r="C15" s="173">
        <v>1985.588</v>
      </c>
      <c r="D15" s="173">
        <v>1153.218</v>
      </c>
      <c r="E15" s="173">
        <v>1568.181</v>
      </c>
      <c r="F15" s="60">
        <f t="shared" si="0"/>
        <v>0.35983049171969217</v>
      </c>
      <c r="G15" s="60">
        <f>+E15/$E$18</f>
        <v>0.6137550585896222</v>
      </c>
    </row>
    <row r="16" spans="1:7" ht="12.75">
      <c r="A16" s="201"/>
      <c r="B16" s="2" t="s">
        <v>127</v>
      </c>
      <c r="C16" s="174">
        <v>185.326</v>
      </c>
      <c r="D16" s="174">
        <v>136.069</v>
      </c>
      <c r="E16" s="174">
        <v>43.383</v>
      </c>
      <c r="F16" s="38">
        <f t="shared" si="0"/>
        <v>-0.6811691127295709</v>
      </c>
      <c r="G16" s="38">
        <f>+E16/$E$18</f>
        <v>0.016979249019592496</v>
      </c>
    </row>
    <row r="17" spans="1:7" ht="12.75">
      <c r="A17" s="201"/>
      <c r="B17" s="2" t="s">
        <v>128</v>
      </c>
      <c r="C17" s="174">
        <v>1195.022</v>
      </c>
      <c r="D17" s="174">
        <v>833.086</v>
      </c>
      <c r="E17" s="174">
        <v>943.496</v>
      </c>
      <c r="F17" s="38">
        <f t="shared" si="0"/>
        <v>0.1325313353003171</v>
      </c>
      <c r="G17" s="38">
        <f>+E17/$E$18</f>
        <v>0.3692656923907853</v>
      </c>
    </row>
    <row r="18" spans="1:7" ht="12.75">
      <c r="A18" s="202"/>
      <c r="B18" s="35" t="s">
        <v>129</v>
      </c>
      <c r="C18" s="175">
        <v>3365.936</v>
      </c>
      <c r="D18" s="175">
        <v>2122.373</v>
      </c>
      <c r="E18" s="175">
        <v>2555.06</v>
      </c>
      <c r="F18" s="36">
        <f aca="true" t="shared" si="1" ref="F18:F25">+(E18-D18)/D18</f>
        <v>0.20386944236474921</v>
      </c>
      <c r="G18" s="36">
        <f>SUM(G15:G17)</f>
        <v>1</v>
      </c>
    </row>
    <row r="19" spans="1:7" ht="12.75">
      <c r="A19" s="200" t="s">
        <v>256</v>
      </c>
      <c r="B19" s="49" t="s">
        <v>206</v>
      </c>
      <c r="C19" s="173">
        <v>221838.707</v>
      </c>
      <c r="D19" s="173">
        <v>186062.867</v>
      </c>
      <c r="E19" s="173">
        <v>168538.158</v>
      </c>
      <c r="F19" s="60">
        <f t="shared" si="1"/>
        <v>-0.09418703088134185</v>
      </c>
      <c r="G19" s="60">
        <f>+E19/$E$22</f>
        <v>0.9982179003783284</v>
      </c>
    </row>
    <row r="20" spans="1:7" ht="12.75">
      <c r="A20" s="201"/>
      <c r="B20" s="2" t="s">
        <v>127</v>
      </c>
      <c r="C20" s="174"/>
      <c r="D20" s="174"/>
      <c r="E20" s="174"/>
      <c r="F20" s="38"/>
      <c r="G20" s="38">
        <f>+E20/$E$22</f>
        <v>0</v>
      </c>
    </row>
    <row r="21" spans="1:7" ht="12.75">
      <c r="A21" s="201"/>
      <c r="B21" s="2" t="s">
        <v>128</v>
      </c>
      <c r="C21" s="174">
        <v>254.51</v>
      </c>
      <c r="D21" s="174">
        <v>194.247</v>
      </c>
      <c r="E21" s="174">
        <v>300.888</v>
      </c>
      <c r="F21" s="38">
        <f>+(E21-D21)/D21</f>
        <v>0.5489968957049527</v>
      </c>
      <c r="G21" s="38">
        <f>+E21/$E$22</f>
        <v>0.0017820996216716361</v>
      </c>
    </row>
    <row r="22" spans="1:7" ht="12.75">
      <c r="A22" s="202"/>
      <c r="B22" s="35" t="s">
        <v>129</v>
      </c>
      <c r="C22" s="175">
        <v>222093.217</v>
      </c>
      <c r="D22" s="175">
        <v>186257.114</v>
      </c>
      <c r="E22" s="175">
        <v>168839.046</v>
      </c>
      <c r="F22" s="36">
        <f t="shared" si="1"/>
        <v>-0.09351625624350648</v>
      </c>
      <c r="G22" s="36">
        <f>SUM(G19:G21)</f>
        <v>1</v>
      </c>
    </row>
    <row r="23" spans="1:7" ht="12.75">
      <c r="A23" s="200" t="s">
        <v>154</v>
      </c>
      <c r="B23" s="49" t="s">
        <v>206</v>
      </c>
      <c r="C23" s="173">
        <v>551748.412</v>
      </c>
      <c r="D23" s="173">
        <v>412098.536</v>
      </c>
      <c r="E23" s="173">
        <v>448503.564</v>
      </c>
      <c r="F23" s="60">
        <f t="shared" si="1"/>
        <v>0.08834059046499498</v>
      </c>
      <c r="G23" s="60">
        <f>+E23/$E$26</f>
        <v>0.9991034404338094</v>
      </c>
    </row>
    <row r="24" spans="1:7" ht="12.75">
      <c r="A24" s="201"/>
      <c r="B24" s="2" t="s">
        <v>127</v>
      </c>
      <c r="C24" s="174">
        <v>89.058</v>
      </c>
      <c r="D24" s="174">
        <v>58.68</v>
      </c>
      <c r="E24" s="174">
        <v>53.82</v>
      </c>
      <c r="F24" s="38">
        <f t="shared" si="1"/>
        <v>-0.08282208588957055</v>
      </c>
      <c r="G24" s="38">
        <f>+E24/$E$26</f>
        <v>0.00011989146013597256</v>
      </c>
    </row>
    <row r="25" spans="1:7" ht="12.75">
      <c r="A25" s="201"/>
      <c r="B25" s="2" t="s">
        <v>128</v>
      </c>
      <c r="C25" s="174">
        <v>951.974</v>
      </c>
      <c r="D25" s="174">
        <v>608.043</v>
      </c>
      <c r="E25" s="174">
        <v>348.651</v>
      </c>
      <c r="F25" s="38">
        <f t="shared" si="1"/>
        <v>-0.42660140812409647</v>
      </c>
      <c r="G25" s="38">
        <f>+E25/$E$26</f>
        <v>0.000776668106054756</v>
      </c>
    </row>
    <row r="26" spans="1:7" ht="12.75">
      <c r="A26" s="202"/>
      <c r="B26" s="35" t="s">
        <v>129</v>
      </c>
      <c r="C26" s="175">
        <v>552789.444</v>
      </c>
      <c r="D26" s="175">
        <v>412765.259</v>
      </c>
      <c r="E26" s="175">
        <v>448906.035</v>
      </c>
      <c r="F26" s="36">
        <f aca="true" t="shared" si="2" ref="F26:F54">+(E26-D26)/D26</f>
        <v>0.08755769826064735</v>
      </c>
      <c r="G26" s="36">
        <f>SUM(G23:G25)</f>
        <v>1.0000000000000002</v>
      </c>
    </row>
    <row r="27" spans="1:7" ht="12.75">
      <c r="A27" s="203" t="s">
        <v>153</v>
      </c>
      <c r="B27" s="49" t="s">
        <v>206</v>
      </c>
      <c r="C27" s="173">
        <v>1131759.011</v>
      </c>
      <c r="D27" s="173">
        <v>803334.231</v>
      </c>
      <c r="E27" s="173">
        <v>649087.428</v>
      </c>
      <c r="F27" s="60">
        <f t="shared" si="2"/>
        <v>-0.19200825390944914</v>
      </c>
      <c r="G27" s="60">
        <f>+E27/$E$30</f>
        <v>0.9210309249579216</v>
      </c>
    </row>
    <row r="28" spans="1:7" ht="12.75">
      <c r="A28" s="204"/>
      <c r="B28" s="2" t="s">
        <v>127</v>
      </c>
      <c r="C28" s="174">
        <v>29015.584</v>
      </c>
      <c r="D28" s="174">
        <v>18369.004</v>
      </c>
      <c r="E28" s="174">
        <v>19307.131</v>
      </c>
      <c r="F28" s="38">
        <f t="shared" si="2"/>
        <v>0.051071195803539506</v>
      </c>
      <c r="G28" s="38">
        <f>+E28/$E$30</f>
        <v>0.027396100981351566</v>
      </c>
    </row>
    <row r="29" spans="1:7" ht="12.75">
      <c r="A29" s="204"/>
      <c r="B29" s="2" t="s">
        <v>128</v>
      </c>
      <c r="C29" s="174">
        <v>52930.449</v>
      </c>
      <c r="D29" s="174">
        <v>26276.574</v>
      </c>
      <c r="E29" s="174">
        <v>36345.543</v>
      </c>
      <c r="F29" s="38">
        <f t="shared" si="2"/>
        <v>0.3831918498964133</v>
      </c>
      <c r="G29" s="38">
        <f>+E29/$E$30</f>
        <v>0.051572974060726855</v>
      </c>
    </row>
    <row r="30" spans="1:7" ht="12.75">
      <c r="A30" s="205"/>
      <c r="B30" s="35" t="s">
        <v>129</v>
      </c>
      <c r="C30" s="175">
        <v>1213705.044</v>
      </c>
      <c r="D30" s="175">
        <v>847979.809</v>
      </c>
      <c r="E30" s="175">
        <v>704740.102</v>
      </c>
      <c r="F30" s="36">
        <f t="shared" si="2"/>
        <v>-0.16891877080059114</v>
      </c>
      <c r="G30" s="36">
        <f>SUM(G27:G29)</f>
        <v>1</v>
      </c>
    </row>
    <row r="31" spans="1:7" ht="12.75">
      <c r="A31" s="200" t="s">
        <v>266</v>
      </c>
      <c r="B31" s="49" t="s">
        <v>206</v>
      </c>
      <c r="C31" s="173">
        <v>1778041.525</v>
      </c>
      <c r="D31" s="173">
        <v>1035493.719</v>
      </c>
      <c r="E31" s="173">
        <v>1138332.861</v>
      </c>
      <c r="F31" s="60">
        <f t="shared" si="2"/>
        <v>0.0993141147194153</v>
      </c>
      <c r="G31" s="60">
        <f>+E31/$E$34</f>
        <v>0.8805755390374231</v>
      </c>
    </row>
    <row r="32" spans="1:7" ht="12.75">
      <c r="A32" s="201"/>
      <c r="B32" s="2" t="s">
        <v>127</v>
      </c>
      <c r="C32" s="174">
        <v>65351.233</v>
      </c>
      <c r="D32" s="174">
        <v>36158.606</v>
      </c>
      <c r="E32" s="174">
        <v>41752.96</v>
      </c>
      <c r="F32" s="38">
        <f t="shared" si="2"/>
        <v>0.1547170817370559</v>
      </c>
      <c r="G32" s="38">
        <f>+E32/$E$34</f>
        <v>0.03229866809441774</v>
      </c>
    </row>
    <row r="33" spans="1:7" ht="12.75">
      <c r="A33" s="201"/>
      <c r="B33" s="2" t="s">
        <v>128</v>
      </c>
      <c r="C33" s="174">
        <v>187444.717</v>
      </c>
      <c r="D33" s="174">
        <v>96822.878</v>
      </c>
      <c r="E33" s="174">
        <v>112628.785</v>
      </c>
      <c r="F33" s="38">
        <f t="shared" si="2"/>
        <v>0.16324558127677227</v>
      </c>
      <c r="G33" s="38">
        <f>+E33/$E$34</f>
        <v>0.08712579286815919</v>
      </c>
    </row>
    <row r="34" spans="1:7" ht="12.75">
      <c r="A34" s="202"/>
      <c r="B34" s="35" t="s">
        <v>129</v>
      </c>
      <c r="C34" s="175">
        <v>2030837.475</v>
      </c>
      <c r="D34" s="175">
        <v>1168475.203</v>
      </c>
      <c r="E34" s="175">
        <v>1292714.606</v>
      </c>
      <c r="F34" s="36">
        <f t="shared" si="2"/>
        <v>0.10632609291238844</v>
      </c>
      <c r="G34" s="36">
        <f>SUM(G31:G33)</f>
        <v>1</v>
      </c>
    </row>
    <row r="35" spans="1:7" ht="12.75">
      <c r="A35" s="200" t="s">
        <v>286</v>
      </c>
      <c r="B35" s="49" t="s">
        <v>206</v>
      </c>
      <c r="C35" s="173">
        <v>1640478.062</v>
      </c>
      <c r="D35" s="173">
        <v>1253863.311</v>
      </c>
      <c r="E35" s="173">
        <v>1255319.082</v>
      </c>
      <c r="F35" s="60">
        <f t="shared" si="2"/>
        <v>0.0011610284687562325</v>
      </c>
      <c r="G35" s="60">
        <f>+E35/$E$38</f>
        <v>0.7793684418489804</v>
      </c>
    </row>
    <row r="36" spans="1:7" ht="12.75">
      <c r="A36" s="201"/>
      <c r="B36" s="2" t="s">
        <v>127</v>
      </c>
      <c r="C36" s="174">
        <v>1395.051</v>
      </c>
      <c r="D36" s="174">
        <v>940.592</v>
      </c>
      <c r="E36" s="174">
        <v>1249.249</v>
      </c>
      <c r="F36" s="38">
        <f t="shared" si="2"/>
        <v>0.32815184479561815</v>
      </c>
      <c r="G36" s="38">
        <f>+E36/$E$38</f>
        <v>0.0007755998140808927</v>
      </c>
    </row>
    <row r="37" spans="1:7" ht="12.75">
      <c r="A37" s="201"/>
      <c r="B37" s="2" t="s">
        <v>128</v>
      </c>
      <c r="C37" s="174">
        <v>477107.632</v>
      </c>
      <c r="D37" s="174">
        <v>254112.082</v>
      </c>
      <c r="E37" s="174">
        <v>354119.265</v>
      </c>
      <c r="F37" s="38">
        <f t="shared" si="2"/>
        <v>0.3935554036348418</v>
      </c>
      <c r="G37" s="38">
        <f>+E37/$E$38</f>
        <v>0.21985595833693874</v>
      </c>
    </row>
    <row r="38" spans="1:7" ht="12.75">
      <c r="A38" s="202"/>
      <c r="B38" s="35" t="s">
        <v>129</v>
      </c>
      <c r="C38" s="175">
        <v>2118980.745</v>
      </c>
      <c r="D38" s="175">
        <v>1508915.985</v>
      </c>
      <c r="E38" s="175">
        <v>1610687.596</v>
      </c>
      <c r="F38" s="36">
        <f t="shared" si="2"/>
        <v>0.06744683733998602</v>
      </c>
      <c r="G38" s="36">
        <f>SUM(G35:G37)</f>
        <v>1</v>
      </c>
    </row>
    <row r="39" spans="1:7" ht="12.75">
      <c r="A39" s="200" t="s">
        <v>152</v>
      </c>
      <c r="B39" s="49" t="s">
        <v>206</v>
      </c>
      <c r="C39" s="173">
        <v>1120181.087</v>
      </c>
      <c r="D39" s="173">
        <v>741535.056</v>
      </c>
      <c r="E39" s="173">
        <v>854913.114</v>
      </c>
      <c r="F39" s="60">
        <f t="shared" si="2"/>
        <v>0.1528964235508779</v>
      </c>
      <c r="G39" s="60">
        <f>+E39/$E$42</f>
        <v>0.8052396969376325</v>
      </c>
    </row>
    <row r="40" spans="1:7" ht="12.75">
      <c r="A40" s="201"/>
      <c r="B40" s="2" t="s">
        <v>127</v>
      </c>
      <c r="C40" s="174">
        <v>218021.924</v>
      </c>
      <c r="D40" s="174">
        <v>92349.113</v>
      </c>
      <c r="E40" s="174">
        <v>189902.772</v>
      </c>
      <c r="F40" s="38">
        <f t="shared" si="2"/>
        <v>1.056357292787425</v>
      </c>
      <c r="G40" s="38">
        <f>+E40/$E$42</f>
        <v>0.17886876229728338</v>
      </c>
    </row>
    <row r="41" spans="1:9" ht="12.75">
      <c r="A41" s="201"/>
      <c r="B41" s="2" t="s">
        <v>128</v>
      </c>
      <c r="C41" s="174">
        <v>32529.129</v>
      </c>
      <c r="D41" s="174">
        <v>16954.497</v>
      </c>
      <c r="E41" s="174">
        <v>16871.854</v>
      </c>
      <c r="F41" s="38">
        <f t="shared" si="2"/>
        <v>-0.00487439998957209</v>
      </c>
      <c r="G41" s="38">
        <f>+E41/$E$42</f>
        <v>0.015891540765084092</v>
      </c>
      <c r="I41" s="118"/>
    </row>
    <row r="42" spans="1:7" ht="12.75">
      <c r="A42" s="202"/>
      <c r="B42" s="35" t="s">
        <v>129</v>
      </c>
      <c r="C42" s="175">
        <v>1370732.14</v>
      </c>
      <c r="D42" s="175">
        <v>850838.666</v>
      </c>
      <c r="E42" s="175">
        <v>1061687.74</v>
      </c>
      <c r="F42" s="36">
        <f t="shared" si="2"/>
        <v>0.24781322526308416</v>
      </c>
      <c r="G42" s="36">
        <f>SUM(G39:G41)</f>
        <v>1</v>
      </c>
    </row>
    <row r="43" spans="1:7" ht="12.75">
      <c r="A43" s="200" t="s">
        <v>285</v>
      </c>
      <c r="B43" s="49" t="s">
        <v>206</v>
      </c>
      <c r="C43" s="173">
        <v>315271.027</v>
      </c>
      <c r="D43" s="173">
        <v>216305.056</v>
      </c>
      <c r="E43" s="173">
        <v>259125.077</v>
      </c>
      <c r="F43" s="60">
        <f t="shared" si="2"/>
        <v>0.1979612580114631</v>
      </c>
      <c r="G43" s="60">
        <f>+E43/$E$46</f>
        <v>0.10069881596025997</v>
      </c>
    </row>
    <row r="44" spans="1:7" ht="12.75">
      <c r="A44" s="201"/>
      <c r="B44" s="2" t="s">
        <v>127</v>
      </c>
      <c r="C44" s="174">
        <v>3558167.14</v>
      </c>
      <c r="D44" s="174">
        <v>1774883.486</v>
      </c>
      <c r="E44" s="174">
        <v>2260938.699</v>
      </c>
      <c r="F44" s="38">
        <f t="shared" si="2"/>
        <v>0.2738518989183947</v>
      </c>
      <c r="G44" s="38">
        <f>+E44/$E$46</f>
        <v>0.8786253055239058</v>
      </c>
    </row>
    <row r="45" spans="1:7" ht="12.75">
      <c r="A45" s="201"/>
      <c r="B45" s="2" t="s">
        <v>128</v>
      </c>
      <c r="C45" s="174">
        <v>71024.579</v>
      </c>
      <c r="D45" s="174">
        <v>38793.068</v>
      </c>
      <c r="E45" s="174">
        <v>53204.584</v>
      </c>
      <c r="F45" s="38">
        <f t="shared" si="2"/>
        <v>0.3714971963547715</v>
      </c>
      <c r="G45" s="38">
        <f>+E45/$E$46</f>
        <v>0.020675878515834238</v>
      </c>
    </row>
    <row r="46" spans="1:7" ht="12.75">
      <c r="A46" s="202"/>
      <c r="B46" s="35" t="s">
        <v>129</v>
      </c>
      <c r="C46" s="175">
        <v>3944462.746</v>
      </c>
      <c r="D46" s="175">
        <v>2029981.61</v>
      </c>
      <c r="E46" s="175">
        <v>2573268.36</v>
      </c>
      <c r="F46" s="36">
        <f t="shared" si="2"/>
        <v>0.2676313653895612</v>
      </c>
      <c r="G46" s="36">
        <f>SUM(G43:G45)</f>
        <v>1</v>
      </c>
    </row>
    <row r="47" spans="1:7" ht="12.75">
      <c r="A47" s="200" t="s">
        <v>234</v>
      </c>
      <c r="B47" s="49" t="s">
        <v>206</v>
      </c>
      <c r="C47" s="173">
        <v>84361.875</v>
      </c>
      <c r="D47" s="173">
        <v>60286.035</v>
      </c>
      <c r="E47" s="173">
        <v>73992.632</v>
      </c>
      <c r="F47" s="60">
        <f t="shared" si="2"/>
        <v>0.22735940421359596</v>
      </c>
      <c r="G47" s="60">
        <f>+E47/$E$50</f>
        <v>0.26450308574824594</v>
      </c>
    </row>
    <row r="48" spans="1:7" ht="12.75">
      <c r="A48" s="201"/>
      <c r="B48" s="2" t="s">
        <v>127</v>
      </c>
      <c r="C48" s="174">
        <v>345049.316</v>
      </c>
      <c r="D48" s="174">
        <v>172999.727</v>
      </c>
      <c r="E48" s="174">
        <v>200785.849</v>
      </c>
      <c r="F48" s="38">
        <f t="shared" si="2"/>
        <v>0.160613675419268</v>
      </c>
      <c r="G48" s="38">
        <f>+E48/$E$50</f>
        <v>0.7177535816685283</v>
      </c>
    </row>
    <row r="49" spans="1:7" ht="12.75">
      <c r="A49" s="201"/>
      <c r="B49" s="2" t="s">
        <v>128</v>
      </c>
      <c r="C49" s="174">
        <v>20835.757</v>
      </c>
      <c r="D49" s="174">
        <v>12886.749</v>
      </c>
      <c r="E49" s="174">
        <v>4963.556</v>
      </c>
      <c r="F49" s="38">
        <f t="shared" si="2"/>
        <v>-0.6148325694866875</v>
      </c>
      <c r="G49" s="38">
        <f>+E49/$E$50</f>
        <v>0.017743332583225593</v>
      </c>
    </row>
    <row r="50" spans="1:7" ht="14.25" customHeight="1">
      <c r="A50" s="202"/>
      <c r="B50" s="35" t="s">
        <v>129</v>
      </c>
      <c r="C50" s="175">
        <v>450246.948</v>
      </c>
      <c r="D50" s="175">
        <v>246172.511</v>
      </c>
      <c r="E50" s="175">
        <v>279742.037</v>
      </c>
      <c r="F50" s="36">
        <f t="shared" si="2"/>
        <v>0.1363658593058752</v>
      </c>
      <c r="G50" s="36">
        <f>SUM(G47:G49)</f>
        <v>0.9999999999999999</v>
      </c>
    </row>
    <row r="51" spans="1:7" ht="14.25" customHeight="1">
      <c r="A51" s="200" t="s">
        <v>262</v>
      </c>
      <c r="B51" s="49" t="s">
        <v>206</v>
      </c>
      <c r="C51" s="173">
        <v>3125.014</v>
      </c>
      <c r="D51" s="173">
        <v>2152.094</v>
      </c>
      <c r="E51" s="173">
        <v>13607.057</v>
      </c>
      <c r="F51" s="60">
        <f t="shared" si="2"/>
        <v>5.3227056996581</v>
      </c>
      <c r="G51" s="60">
        <f>+E51/$E$54</f>
        <v>0.06812015112787966</v>
      </c>
    </row>
    <row r="52" spans="1:7" ht="14.25" customHeight="1">
      <c r="A52" s="201"/>
      <c r="B52" s="2" t="s">
        <v>127</v>
      </c>
      <c r="C52" s="174">
        <v>12368.209</v>
      </c>
      <c r="D52" s="174">
        <v>6130.294</v>
      </c>
      <c r="E52" s="174">
        <v>159056.667</v>
      </c>
      <c r="F52" s="38">
        <f t="shared" si="2"/>
        <v>24.94600960410708</v>
      </c>
      <c r="G52" s="38">
        <f>+E52/$E$54</f>
        <v>0.7962753587301667</v>
      </c>
    </row>
    <row r="53" spans="1:7" ht="14.25" customHeight="1">
      <c r="A53" s="201"/>
      <c r="B53" s="2" t="s">
        <v>128</v>
      </c>
      <c r="C53" s="174">
        <v>3337.679</v>
      </c>
      <c r="D53" s="174">
        <v>431.71</v>
      </c>
      <c r="E53" s="174">
        <v>27087.11</v>
      </c>
      <c r="F53" s="38">
        <f t="shared" si="2"/>
        <v>61.74376317435316</v>
      </c>
      <c r="G53" s="38">
        <f>+E53/$E$54</f>
        <v>0.13560449014195355</v>
      </c>
    </row>
    <row r="54" spans="1:7" ht="14.25" customHeight="1">
      <c r="A54" s="202"/>
      <c r="B54" s="35" t="s">
        <v>129</v>
      </c>
      <c r="C54" s="175">
        <v>18830.902</v>
      </c>
      <c r="D54" s="175">
        <v>8714.098</v>
      </c>
      <c r="E54" s="175">
        <v>199750.834</v>
      </c>
      <c r="F54" s="36">
        <f t="shared" si="2"/>
        <v>21.922720630408335</v>
      </c>
      <c r="G54" s="36">
        <f>SUM(G51:G53)</f>
        <v>0.9999999999999999</v>
      </c>
    </row>
    <row r="55" spans="1:7" ht="12.75">
      <c r="A55" s="200" t="s">
        <v>258</v>
      </c>
      <c r="B55" s="49" t="s">
        <v>206</v>
      </c>
      <c r="C55" s="173">
        <v>111244.927</v>
      </c>
      <c r="D55" s="173">
        <v>60215.545</v>
      </c>
      <c r="E55" s="173">
        <v>71108.787</v>
      </c>
      <c r="F55" s="60">
        <f aca="true" t="shared" si="3" ref="F55:F68">+(E55-D55)/D55</f>
        <v>0.18090415024890996</v>
      </c>
      <c r="G55" s="60">
        <f>+E55/$E$58</f>
        <v>0.30881072213286154</v>
      </c>
    </row>
    <row r="56" spans="1:7" ht="12.75">
      <c r="A56" s="201"/>
      <c r="B56" s="2" t="s">
        <v>127</v>
      </c>
      <c r="C56" s="174">
        <v>87182.333</v>
      </c>
      <c r="D56" s="174">
        <v>52185.882</v>
      </c>
      <c r="E56" s="174">
        <v>97311.162</v>
      </c>
      <c r="F56" s="38">
        <f t="shared" si="3"/>
        <v>0.8647028328466309</v>
      </c>
      <c r="G56" s="38">
        <f>+E56/$E$58</f>
        <v>0.4226022053900016</v>
      </c>
    </row>
    <row r="57" spans="1:7" ht="12.75">
      <c r="A57" s="201"/>
      <c r="B57" s="2" t="s">
        <v>128</v>
      </c>
      <c r="C57" s="174">
        <v>97425.304</v>
      </c>
      <c r="D57" s="174">
        <v>57863.955</v>
      </c>
      <c r="E57" s="174">
        <v>61846.625</v>
      </c>
      <c r="F57" s="38">
        <f t="shared" si="3"/>
        <v>0.06882816772548642</v>
      </c>
      <c r="G57" s="38">
        <f>+E57/$E$58</f>
        <v>0.26858707247713687</v>
      </c>
    </row>
    <row r="58" spans="1:7" ht="12.75">
      <c r="A58" s="202"/>
      <c r="B58" s="35" t="s">
        <v>129</v>
      </c>
      <c r="C58" s="175">
        <v>295852.564</v>
      </c>
      <c r="D58" s="175">
        <v>170265.382</v>
      </c>
      <c r="E58" s="175">
        <v>230266.574</v>
      </c>
      <c r="F58" s="36">
        <f t="shared" si="3"/>
        <v>0.3523980699729084</v>
      </c>
      <c r="G58" s="36">
        <f>SUM(G55:G57)</f>
        <v>1</v>
      </c>
    </row>
    <row r="59" spans="1:7" ht="12.75">
      <c r="A59" s="206" t="s">
        <v>287</v>
      </c>
      <c r="B59" s="49" t="s">
        <v>206</v>
      </c>
      <c r="C59" s="173">
        <v>235.762</v>
      </c>
      <c r="D59" s="173">
        <v>231.239</v>
      </c>
      <c r="E59" s="173">
        <v>750.558</v>
      </c>
      <c r="F59" s="60">
        <f t="shared" si="3"/>
        <v>2.2458106115317915</v>
      </c>
      <c r="G59" s="60">
        <f>+E59/$E$62</f>
        <v>0.4226662236663532</v>
      </c>
    </row>
    <row r="60" spans="1:7" ht="12.75">
      <c r="A60" s="207"/>
      <c r="B60" s="2" t="s">
        <v>127</v>
      </c>
      <c r="C60" s="174">
        <v>181.089</v>
      </c>
      <c r="D60" s="174">
        <v>133.381</v>
      </c>
      <c r="E60" s="174">
        <v>0</v>
      </c>
      <c r="F60" s="38">
        <f t="shared" si="3"/>
        <v>-1</v>
      </c>
      <c r="G60" s="38">
        <f>+E60/$E$62</f>
        <v>0</v>
      </c>
    </row>
    <row r="61" spans="1:7" ht="12.75">
      <c r="A61" s="207"/>
      <c r="B61" s="2" t="s">
        <v>128</v>
      </c>
      <c r="C61" s="174">
        <v>1889.376</v>
      </c>
      <c r="D61" s="174">
        <v>1050.876</v>
      </c>
      <c r="E61" s="174">
        <v>1025.212</v>
      </c>
      <c r="F61" s="38">
        <f t="shared" si="3"/>
        <v>-0.024421530228114437</v>
      </c>
      <c r="G61" s="38">
        <f>+E61/$E$62</f>
        <v>0.5773337763336468</v>
      </c>
    </row>
    <row r="62" spans="1:7" ht="12.75">
      <c r="A62" s="208"/>
      <c r="B62" s="35" t="s">
        <v>129</v>
      </c>
      <c r="C62" s="175">
        <v>2306.227</v>
      </c>
      <c r="D62" s="175">
        <v>1415.496</v>
      </c>
      <c r="E62" s="175">
        <v>1775.77</v>
      </c>
      <c r="F62" s="36">
        <f t="shared" si="3"/>
        <v>0.2545213833172258</v>
      </c>
      <c r="G62" s="36">
        <f>SUM(G59:G61)</f>
        <v>1</v>
      </c>
    </row>
    <row r="63" spans="1:7" ht="12.75">
      <c r="A63" s="206" t="s">
        <v>288</v>
      </c>
      <c r="B63" s="49" t="s">
        <v>206</v>
      </c>
      <c r="C63" s="173">
        <v>797.55</v>
      </c>
      <c r="D63" s="173">
        <v>602.973</v>
      </c>
      <c r="E63" s="173">
        <v>207.26</v>
      </c>
      <c r="F63" s="60">
        <f t="shared" si="3"/>
        <v>-0.6562698495620866</v>
      </c>
      <c r="G63" s="60">
        <f>+E63/$E$66</f>
        <v>0.0034052585071123916</v>
      </c>
    </row>
    <row r="64" spans="1:7" ht="12.75">
      <c r="A64" s="207"/>
      <c r="B64" s="2" t="s">
        <v>127</v>
      </c>
      <c r="C64" s="174">
        <v>3162.155</v>
      </c>
      <c r="D64" s="174">
        <v>2115.045</v>
      </c>
      <c r="E64" s="174">
        <v>1854.007</v>
      </c>
      <c r="F64" s="38">
        <f t="shared" si="3"/>
        <v>-0.12341959627336534</v>
      </c>
      <c r="G64" s="38">
        <f>+E64/$E$66</f>
        <v>0.03046112664766923</v>
      </c>
    </row>
    <row r="65" spans="1:7" ht="12.75">
      <c r="A65" s="207"/>
      <c r="B65" s="2" t="s">
        <v>128</v>
      </c>
      <c r="C65" s="174">
        <v>59856.78</v>
      </c>
      <c r="D65" s="174">
        <v>42655.68</v>
      </c>
      <c r="E65" s="174">
        <v>58803.422</v>
      </c>
      <c r="F65" s="38">
        <f t="shared" si="3"/>
        <v>0.37856018237196076</v>
      </c>
      <c r="G65" s="38">
        <f>+E65/$E$66</f>
        <v>0.9661336148452184</v>
      </c>
    </row>
    <row r="66" spans="1:7" ht="12.75">
      <c r="A66" s="208"/>
      <c r="B66" s="35" t="s">
        <v>129</v>
      </c>
      <c r="C66" s="175">
        <v>63816.485</v>
      </c>
      <c r="D66" s="175">
        <v>45373.698</v>
      </c>
      <c r="E66" s="175">
        <v>60864.689</v>
      </c>
      <c r="F66" s="36">
        <f t="shared" si="3"/>
        <v>0.3414090471532649</v>
      </c>
      <c r="G66" s="36">
        <f>SUM(G63:G65)</f>
        <v>1</v>
      </c>
    </row>
    <row r="67" spans="1:7" ht="12.75">
      <c r="A67" s="35" t="s">
        <v>130</v>
      </c>
      <c r="B67" s="35" t="s">
        <v>129</v>
      </c>
      <c r="C67" s="175">
        <f>+'Exportacion_regional '!B22</f>
        <v>12882</v>
      </c>
      <c r="D67" s="175">
        <f>+'Exportacion_regional '!C22</f>
        <v>8217</v>
      </c>
      <c r="E67" s="175">
        <f>+'Exportacion_regional '!D22</f>
        <v>15459</v>
      </c>
      <c r="F67" s="36">
        <f t="shared" si="3"/>
        <v>0.8813435560423513</v>
      </c>
      <c r="G67" s="36">
        <f>+E67/$E$67</f>
        <v>1</v>
      </c>
    </row>
    <row r="68" spans="1:17" s="44" customFormat="1" ht="12.75">
      <c r="A68" s="176" t="s">
        <v>129</v>
      </c>
      <c r="B68" s="176"/>
      <c r="C68" s="177">
        <f>+C67+C66+C62+C58+C54+C50+C46+C42+C38+C34+C30+C26+C22+C18+C14+C10</f>
        <v>12315251.688</v>
      </c>
      <c r="D68" s="177">
        <f>+D67+D66+D62+D58+D54+D50+D46+D42+D38+D34+D30+D26+D22+D18+D14+D10</f>
        <v>7496726.521000001</v>
      </c>
      <c r="E68" s="177">
        <f>+E67+E66+E62+E58+E54+E50+E46+E42+E38+E34+E30+E26+E22+E18+E14+E10</f>
        <v>8659088.803</v>
      </c>
      <c r="F68" s="178">
        <f t="shared" si="3"/>
        <v>0.1550493110218124</v>
      </c>
      <c r="G68" s="176"/>
      <c r="H68" s="1"/>
      <c r="I68" s="1"/>
      <c r="J68" s="1"/>
      <c r="K68" s="1"/>
      <c r="L68" s="1"/>
      <c r="M68" s="1"/>
      <c r="N68" s="1"/>
      <c r="O68" s="1"/>
      <c r="P68" s="1"/>
      <c r="Q68" s="179"/>
    </row>
    <row r="69" spans="1:16" s="31" customFormat="1" ht="12.75">
      <c r="A69" s="32" t="s">
        <v>209</v>
      </c>
      <c r="B69" s="32"/>
      <c r="C69" s="32"/>
      <c r="D69" s="32"/>
      <c r="E69" s="32"/>
      <c r="F69" s="64"/>
      <c r="H69"/>
      <c r="I69"/>
      <c r="J69"/>
      <c r="K69"/>
      <c r="L69"/>
      <c r="M69"/>
      <c r="N69"/>
      <c r="O69"/>
      <c r="P69"/>
    </row>
    <row r="70" ht="12.75">
      <c r="A70" s="32" t="s">
        <v>44</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5:A18"/>
    <mergeCell ref="A11:A14"/>
    <mergeCell ref="A7:A10"/>
    <mergeCell ref="A59:A62"/>
    <mergeCell ref="A63:A66"/>
    <mergeCell ref="A39:A42"/>
    <mergeCell ref="A43:A46"/>
    <mergeCell ref="A47:A50"/>
    <mergeCell ref="A51:A54"/>
    <mergeCell ref="A55:A58"/>
    <mergeCell ref="A1:G1"/>
    <mergeCell ref="A2:G2"/>
    <mergeCell ref="A3:G3"/>
    <mergeCell ref="A4:G4"/>
    <mergeCell ref="D6:E6"/>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H17" sqref="H17"/>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196" t="s">
        <v>125</v>
      </c>
      <c r="B1" s="196"/>
      <c r="C1" s="196"/>
      <c r="D1" s="196"/>
      <c r="E1" s="196"/>
      <c r="F1" s="196"/>
      <c r="H1" s="79"/>
      <c r="J1" s="79"/>
      <c r="K1" s="79"/>
      <c r="M1" s="79"/>
      <c r="O1" s="79"/>
      <c r="P1" s="79"/>
      <c r="R1" s="79"/>
      <c r="T1" s="79"/>
      <c r="U1" s="79"/>
      <c r="W1" s="79"/>
    </row>
    <row r="2" spans="1:23" s="80" customFormat="1" ht="15.75" customHeight="1">
      <c r="A2" s="197" t="s">
        <v>1</v>
      </c>
      <c r="B2" s="197"/>
      <c r="C2" s="197"/>
      <c r="D2" s="197"/>
      <c r="E2" s="197"/>
      <c r="F2" s="197"/>
      <c r="H2" s="79"/>
      <c r="J2" s="79"/>
      <c r="K2" s="79"/>
      <c r="M2" s="79"/>
      <c r="O2" s="79"/>
      <c r="P2" s="79"/>
      <c r="R2" s="79"/>
      <c r="T2" s="79"/>
      <c r="U2" s="79"/>
      <c r="W2" s="79"/>
    </row>
    <row r="3" spans="1:23" s="80" customFormat="1" ht="15.75" customHeight="1">
      <c r="A3" s="197" t="s">
        <v>24</v>
      </c>
      <c r="B3" s="197"/>
      <c r="C3" s="197"/>
      <c r="D3" s="197"/>
      <c r="E3" s="197"/>
      <c r="F3" s="197"/>
      <c r="H3" s="79"/>
      <c r="J3" s="79"/>
      <c r="K3" s="79"/>
      <c r="M3" s="79"/>
      <c r="O3" s="79"/>
      <c r="P3" s="79"/>
      <c r="R3" s="79"/>
      <c r="T3" s="79"/>
      <c r="U3" s="79"/>
      <c r="W3" s="79"/>
    </row>
    <row r="4" spans="1:23" s="80" customFormat="1" ht="15.75" customHeight="1">
      <c r="A4" s="198"/>
      <c r="B4" s="198"/>
      <c r="C4" s="198"/>
      <c r="D4" s="198"/>
      <c r="E4" s="198"/>
      <c r="F4" s="198"/>
      <c r="H4" s="79"/>
      <c r="J4" s="79"/>
      <c r="K4" s="79"/>
      <c r="M4" s="79"/>
      <c r="O4" s="79"/>
      <c r="P4" s="79"/>
      <c r="R4" s="79"/>
      <c r="T4" s="79"/>
      <c r="U4" s="79"/>
      <c r="W4" s="79"/>
    </row>
    <row r="5" spans="1:6" s="3" customFormat="1" ht="12.75">
      <c r="A5" s="14" t="s">
        <v>25</v>
      </c>
      <c r="B5" s="1" t="s">
        <v>131</v>
      </c>
      <c r="C5" s="1">
        <v>2010</v>
      </c>
      <c r="D5" s="215" t="str">
        <f>+Exportacion_region_sector!D6</f>
        <v>ene - jul</v>
      </c>
      <c r="E5" s="215"/>
      <c r="F5" s="18" t="s">
        <v>27</v>
      </c>
    </row>
    <row r="6" spans="1:6" s="3" customFormat="1" ht="12.75">
      <c r="A6" s="18"/>
      <c r="B6" s="18"/>
      <c r="C6" s="18"/>
      <c r="D6" s="17">
        <v>2010</v>
      </c>
      <c r="E6" s="16">
        <v>2011</v>
      </c>
      <c r="F6" s="39">
        <v>2011</v>
      </c>
    </row>
    <row r="7" spans="1:6" s="3" customFormat="1" ht="12.75">
      <c r="A7" s="203" t="s">
        <v>253</v>
      </c>
      <c r="B7" t="s">
        <v>133</v>
      </c>
      <c r="C7" s="55">
        <v>1736.702</v>
      </c>
      <c r="D7" s="55">
        <v>1337.409</v>
      </c>
      <c r="E7" s="24">
        <v>1004.334</v>
      </c>
      <c r="F7" s="40">
        <f aca="true" t="shared" si="0" ref="F7:F12">+E7/$E$13</f>
        <v>0.3233126855451962</v>
      </c>
    </row>
    <row r="8" spans="1:6" s="3" customFormat="1" ht="12.75">
      <c r="A8" s="204"/>
      <c r="B8" s="3" t="s">
        <v>134</v>
      </c>
      <c r="C8" s="55">
        <v>2076.182</v>
      </c>
      <c r="D8" s="55">
        <v>1947.476</v>
      </c>
      <c r="E8" s="24">
        <v>852.772</v>
      </c>
      <c r="F8" s="40">
        <f t="shared" si="0"/>
        <v>0.2745222261496157</v>
      </c>
    </row>
    <row r="9" spans="1:6" s="3" customFormat="1" ht="12.75">
      <c r="A9" s="204"/>
      <c r="B9" t="s">
        <v>306</v>
      </c>
      <c r="C9" s="55">
        <v>828.449</v>
      </c>
      <c r="D9" s="55">
        <v>358.537</v>
      </c>
      <c r="E9" s="24">
        <v>445.032</v>
      </c>
      <c r="F9" s="40">
        <f t="shared" si="0"/>
        <v>0.14326358668884034</v>
      </c>
    </row>
    <row r="10" spans="1:23" ht="12.75">
      <c r="A10" s="204"/>
      <c r="B10" s="3" t="s">
        <v>181</v>
      </c>
      <c r="C10" s="55">
        <v>892.787</v>
      </c>
      <c r="D10" s="55">
        <v>619.441</v>
      </c>
      <c r="E10" s="24">
        <v>245.316</v>
      </c>
      <c r="F10" s="40">
        <f t="shared" si="0"/>
        <v>0.07897151223318673</v>
      </c>
      <c r="H10" s="52"/>
      <c r="J10" s="52"/>
      <c r="K10" s="52"/>
      <c r="M10" s="52"/>
      <c r="O10" s="52"/>
      <c r="P10" s="52"/>
      <c r="R10" s="52"/>
      <c r="T10" s="52"/>
      <c r="U10" s="52"/>
      <c r="W10" s="52"/>
    </row>
    <row r="11" spans="1:23" ht="12.75">
      <c r="A11" s="204"/>
      <c r="B11" s="3" t="s">
        <v>205</v>
      </c>
      <c r="C11" s="55">
        <v>808.851</v>
      </c>
      <c r="D11" s="55">
        <v>444.131</v>
      </c>
      <c r="E11" s="24">
        <v>173.171</v>
      </c>
      <c r="F11" s="40">
        <f t="shared" si="0"/>
        <v>0.055746774547657627</v>
      </c>
      <c r="H11" s="52"/>
      <c r="J11" s="52"/>
      <c r="K11" s="52"/>
      <c r="M11" s="52"/>
      <c r="O11" s="52"/>
      <c r="P11" s="52"/>
      <c r="R11" s="52"/>
      <c r="T11" s="52"/>
      <c r="U11" s="52"/>
      <c r="W11" s="52"/>
    </row>
    <row r="12" spans="1:6" ht="12.75">
      <c r="A12" s="204"/>
      <c r="B12" s="3" t="s">
        <v>155</v>
      </c>
      <c r="C12" s="55">
        <f>+C13-(+C7+C8+C9+C10+C11)</f>
        <v>1571.313</v>
      </c>
      <c r="D12" s="55">
        <f>+D13-(+D7+D8+D9+D10+D11)</f>
        <v>912.4569999999994</v>
      </c>
      <c r="E12" s="55">
        <f>+E13-(+E7+E8+E9+E10+E11)</f>
        <v>385.7610000000004</v>
      </c>
      <c r="F12" s="40">
        <f t="shared" si="0"/>
        <v>0.12418321483550351</v>
      </c>
    </row>
    <row r="13" spans="1:7" s="1" customFormat="1" ht="12.75">
      <c r="A13" s="205"/>
      <c r="B13" s="41" t="s">
        <v>158</v>
      </c>
      <c r="C13" s="71">
        <v>7914.284</v>
      </c>
      <c r="D13" s="71">
        <v>5619.451</v>
      </c>
      <c r="E13" s="71">
        <v>3106.386</v>
      </c>
      <c r="F13" s="43">
        <f>SUM(F7:F12)</f>
        <v>1</v>
      </c>
      <c r="G13" s="27"/>
    </row>
    <row r="14" spans="1:23" ht="12.75">
      <c r="A14" s="203" t="s">
        <v>254</v>
      </c>
      <c r="B14" s="3" t="s">
        <v>136</v>
      </c>
      <c r="C14" s="55">
        <v>1311.392</v>
      </c>
      <c r="D14" s="55">
        <v>793.021</v>
      </c>
      <c r="E14" s="24">
        <v>1158.107</v>
      </c>
      <c r="F14" s="40">
        <f aca="true" t="shared" si="1" ref="F14:F19">+E14/$E$20</f>
        <v>0.24510367054337723</v>
      </c>
      <c r="H14" s="52"/>
      <c r="J14" s="52"/>
      <c r="K14" s="52"/>
      <c r="M14" s="52"/>
      <c r="O14" s="52"/>
      <c r="P14" s="52"/>
      <c r="R14" s="52"/>
      <c r="T14" s="52"/>
      <c r="U14" s="52"/>
      <c r="W14" s="52"/>
    </row>
    <row r="15" spans="1:6" ht="12.75">
      <c r="A15" s="211"/>
      <c r="B15" s="3" t="s">
        <v>181</v>
      </c>
      <c r="C15" s="55">
        <v>545.754</v>
      </c>
      <c r="D15" s="55">
        <v>132.774</v>
      </c>
      <c r="E15" s="24">
        <v>586.48</v>
      </c>
      <c r="F15" s="40">
        <f t="shared" si="1"/>
        <v>0.12412359194813595</v>
      </c>
    </row>
    <row r="16" spans="1:6" ht="12.75">
      <c r="A16" s="211"/>
      <c r="B16" s="3" t="s">
        <v>205</v>
      </c>
      <c r="C16" s="55">
        <v>956.51</v>
      </c>
      <c r="D16" s="55">
        <v>658.292</v>
      </c>
      <c r="E16" s="24">
        <v>500.295</v>
      </c>
      <c r="F16" s="40">
        <f t="shared" si="1"/>
        <v>0.10588325677549563</v>
      </c>
    </row>
    <row r="17" spans="1:6" ht="12.75">
      <c r="A17" s="211"/>
      <c r="B17" t="s">
        <v>307</v>
      </c>
      <c r="C17" s="55">
        <v>472.124</v>
      </c>
      <c r="D17" s="55">
        <v>352.987</v>
      </c>
      <c r="E17" s="24">
        <v>378.097</v>
      </c>
      <c r="F17" s="40">
        <f t="shared" si="1"/>
        <v>0.08002107104217425</v>
      </c>
    </row>
    <row r="18" spans="1:6" ht="12.75">
      <c r="A18" s="216"/>
      <c r="B18" s="3" t="s">
        <v>135</v>
      </c>
      <c r="C18" s="55">
        <v>298.724</v>
      </c>
      <c r="D18" s="55">
        <v>209.121</v>
      </c>
      <c r="E18" s="37">
        <v>356.537</v>
      </c>
      <c r="F18" s="40">
        <f t="shared" si="1"/>
        <v>0.07545807717639569</v>
      </c>
    </row>
    <row r="19" spans="1:7" ht="12.75">
      <c r="A19" s="216"/>
      <c r="B19" s="3" t="s">
        <v>155</v>
      </c>
      <c r="C19" s="55">
        <f>+C20-(+C14+C15+C16+C17+C18)</f>
        <v>2851.027</v>
      </c>
      <c r="D19" s="55">
        <f>+D20-(+D14+D15+D16+D17+D18)</f>
        <v>1466.6709999999998</v>
      </c>
      <c r="E19" s="55">
        <f>+E20-(+E14+E15+E16+E17+E18)</f>
        <v>1745.4519999999998</v>
      </c>
      <c r="F19" s="40">
        <f t="shared" si="1"/>
        <v>0.36941033251442124</v>
      </c>
      <c r="G19" s="24"/>
    </row>
    <row r="20" spans="1:7" s="1" customFormat="1" ht="12.75">
      <c r="A20" s="212"/>
      <c r="B20" s="41" t="s">
        <v>158</v>
      </c>
      <c r="C20" s="71">
        <v>6435.531</v>
      </c>
      <c r="D20" s="71">
        <v>3612.866</v>
      </c>
      <c r="E20" s="71">
        <v>4724.968</v>
      </c>
      <c r="F20" s="43">
        <f>SUM(F14:F19)</f>
        <v>0.9999999999999999</v>
      </c>
      <c r="G20" s="27"/>
    </row>
    <row r="21" spans="1:6" ht="12.75">
      <c r="A21" s="203" t="s">
        <v>255</v>
      </c>
      <c r="B21" s="3" t="s">
        <v>260</v>
      </c>
      <c r="C21" s="24">
        <v>83.649</v>
      </c>
      <c r="D21" s="55">
        <v>8.471</v>
      </c>
      <c r="E21" s="24">
        <v>381.936</v>
      </c>
      <c r="F21" s="40">
        <f aca="true" t="shared" si="2" ref="F21:F26">+E21/$E$27</f>
        <v>0.14948220394041628</v>
      </c>
    </row>
    <row r="22" spans="1:6" ht="12.75">
      <c r="A22" s="211"/>
      <c r="B22" s="3" t="s">
        <v>308</v>
      </c>
      <c r="C22" s="24">
        <v>72.218</v>
      </c>
      <c r="D22" s="55">
        <v>72.218</v>
      </c>
      <c r="E22" s="24">
        <v>295.725</v>
      </c>
      <c r="F22" s="40">
        <f t="shared" si="2"/>
        <v>0.11574092193529703</v>
      </c>
    </row>
    <row r="23" spans="1:6" ht="12.75">
      <c r="A23" s="211"/>
      <c r="B23" s="3" t="s">
        <v>223</v>
      </c>
      <c r="C23" s="24">
        <v>27.039</v>
      </c>
      <c r="D23" s="55">
        <v>0</v>
      </c>
      <c r="E23" s="24">
        <v>284.743</v>
      </c>
      <c r="F23" s="40">
        <f t="shared" si="2"/>
        <v>0.11144278412248636</v>
      </c>
    </row>
    <row r="24" spans="1:6" ht="12.75">
      <c r="A24" s="211"/>
      <c r="B24" s="3" t="s">
        <v>135</v>
      </c>
      <c r="C24" s="24">
        <v>148.637</v>
      </c>
      <c r="D24" s="55">
        <v>118.612</v>
      </c>
      <c r="E24" s="24">
        <v>254.492</v>
      </c>
      <c r="F24" s="40">
        <f t="shared" si="2"/>
        <v>0.09960314043505827</v>
      </c>
    </row>
    <row r="25" spans="1:23" ht="12.75">
      <c r="A25" s="211"/>
      <c r="B25" s="3" t="s">
        <v>336</v>
      </c>
      <c r="C25" s="24">
        <v>0</v>
      </c>
      <c r="D25" s="55">
        <v>0</v>
      </c>
      <c r="E25" s="24">
        <v>167.887</v>
      </c>
      <c r="F25" s="40">
        <f t="shared" si="2"/>
        <v>0.06570765461476442</v>
      </c>
      <c r="G25" s="3"/>
      <c r="H25" s="3"/>
      <c r="I25" s="3"/>
      <c r="J25" s="3"/>
      <c r="K25" s="3"/>
      <c r="L25" s="3"/>
      <c r="M25" s="3"/>
      <c r="N25" s="3"/>
      <c r="O25" s="3"/>
      <c r="P25" s="3"/>
      <c r="Q25" s="3"/>
      <c r="R25" s="3"/>
      <c r="S25" s="3"/>
      <c r="T25" s="3"/>
      <c r="U25" s="3"/>
      <c r="V25" s="3"/>
      <c r="W25" s="3"/>
    </row>
    <row r="26" spans="1:23" ht="12.75">
      <c r="A26" s="211"/>
      <c r="B26" s="3" t="s">
        <v>155</v>
      </c>
      <c r="C26" s="55">
        <f>+C27-(+C21+C22+C23+C24+C25)</f>
        <v>3034.393</v>
      </c>
      <c r="D26" s="55">
        <f>+D27-(+D21+D22+D23+D24+D25)</f>
        <v>1923.0720000000001</v>
      </c>
      <c r="E26" s="55">
        <f>+E27-(+E21+E22+E23+E24+E25)</f>
        <v>1170.277</v>
      </c>
      <c r="F26" s="40">
        <f t="shared" si="2"/>
        <v>0.4580232949519777</v>
      </c>
      <c r="G26" s="24"/>
      <c r="H26" s="3"/>
      <c r="I26" s="3"/>
      <c r="J26" s="3"/>
      <c r="K26" s="3"/>
      <c r="L26" s="3"/>
      <c r="M26" s="3"/>
      <c r="N26" s="3"/>
      <c r="O26" s="3"/>
      <c r="P26" s="3"/>
      <c r="Q26" s="3"/>
      <c r="R26" s="3"/>
      <c r="S26" s="3"/>
      <c r="T26" s="3"/>
      <c r="U26" s="3"/>
      <c r="V26" s="3"/>
      <c r="W26" s="3"/>
    </row>
    <row r="27" spans="1:23" s="1" customFormat="1" ht="12.75">
      <c r="A27" s="212"/>
      <c r="B27" s="41" t="s">
        <v>158</v>
      </c>
      <c r="C27" s="71">
        <v>3365.936</v>
      </c>
      <c r="D27" s="71">
        <v>2122.373</v>
      </c>
      <c r="E27" s="71">
        <v>2555.06</v>
      </c>
      <c r="F27" s="43">
        <f>SUM(F21:F26)</f>
        <v>1</v>
      </c>
      <c r="G27"/>
      <c r="H27" s="52"/>
      <c r="I27"/>
      <c r="J27" s="52"/>
      <c r="K27" s="52"/>
      <c r="L27"/>
      <c r="M27" s="52"/>
      <c r="N27"/>
      <c r="O27" s="52"/>
      <c r="P27" s="52"/>
      <c r="Q27"/>
      <c r="R27" s="52"/>
      <c r="S27"/>
      <c r="T27" s="52"/>
      <c r="U27" s="52"/>
      <c r="V27"/>
      <c r="W27" s="52"/>
    </row>
    <row r="28" spans="1:6" ht="12.75">
      <c r="A28" s="203" t="s">
        <v>256</v>
      </c>
      <c r="B28" s="3" t="s">
        <v>205</v>
      </c>
      <c r="C28" s="24">
        <v>149607.412</v>
      </c>
      <c r="D28" s="55">
        <v>118531.433</v>
      </c>
      <c r="E28" s="24">
        <v>84573.523</v>
      </c>
      <c r="F28" s="40">
        <f aca="true" t="shared" si="3" ref="F28:F33">+E28/$E$34</f>
        <v>0.5009121112897073</v>
      </c>
    </row>
    <row r="29" spans="1:23" ht="12.75">
      <c r="A29" s="211"/>
      <c r="B29" t="s">
        <v>137</v>
      </c>
      <c r="C29" s="24">
        <v>8217.257</v>
      </c>
      <c r="D29" s="55">
        <v>7873.983</v>
      </c>
      <c r="E29" s="24">
        <v>12114.216</v>
      </c>
      <c r="F29" s="40">
        <f t="shared" si="3"/>
        <v>0.07175008558150701</v>
      </c>
      <c r="G29"/>
      <c r="H29"/>
      <c r="I29"/>
      <c r="J29"/>
      <c r="K29"/>
      <c r="L29"/>
      <c r="M29"/>
      <c r="N29"/>
      <c r="O29"/>
      <c r="P29"/>
      <c r="Q29"/>
      <c r="R29"/>
      <c r="S29"/>
      <c r="T29"/>
      <c r="U29"/>
      <c r="V29"/>
      <c r="W29"/>
    </row>
    <row r="30" spans="1:23" ht="12.75">
      <c r="A30" s="211"/>
      <c r="B30" s="3" t="s">
        <v>135</v>
      </c>
      <c r="C30" s="24">
        <v>9539.144</v>
      </c>
      <c r="D30" s="55">
        <v>9337.58</v>
      </c>
      <c r="E30" s="24">
        <v>7920.461</v>
      </c>
      <c r="F30" s="40">
        <f t="shared" si="3"/>
        <v>0.046911311024583735</v>
      </c>
      <c r="G30"/>
      <c r="H30"/>
      <c r="I30"/>
      <c r="J30"/>
      <c r="K30"/>
      <c r="L30"/>
      <c r="M30"/>
      <c r="N30"/>
      <c r="O30"/>
      <c r="P30"/>
      <c r="Q30"/>
      <c r="R30"/>
      <c r="S30"/>
      <c r="T30"/>
      <c r="U30"/>
      <c r="V30"/>
      <c r="W30"/>
    </row>
    <row r="31" spans="1:23" ht="12.75">
      <c r="A31" s="211"/>
      <c r="B31" s="3" t="s">
        <v>308</v>
      </c>
      <c r="C31" s="24">
        <v>7398.998</v>
      </c>
      <c r="D31" s="55">
        <v>7398.998</v>
      </c>
      <c r="E31" s="24">
        <v>7163.517</v>
      </c>
      <c r="F31" s="40">
        <f t="shared" si="3"/>
        <v>0.042428082660452844</v>
      </c>
      <c r="G31"/>
      <c r="H31"/>
      <c r="I31"/>
      <c r="J31"/>
      <c r="K31"/>
      <c r="L31"/>
      <c r="M31"/>
      <c r="N31"/>
      <c r="O31"/>
      <c r="P31"/>
      <c r="Q31"/>
      <c r="R31"/>
      <c r="S31"/>
      <c r="T31"/>
      <c r="U31"/>
      <c r="V31"/>
      <c r="W31"/>
    </row>
    <row r="32" spans="1:23" ht="12.75">
      <c r="A32" s="211"/>
      <c r="B32" s="3" t="s">
        <v>218</v>
      </c>
      <c r="C32" s="24">
        <v>8414.347</v>
      </c>
      <c r="D32" s="55">
        <v>8414.347</v>
      </c>
      <c r="E32" s="24">
        <v>6903.083</v>
      </c>
      <c r="F32" s="40">
        <f t="shared" si="3"/>
        <v>0.04088558401354625</v>
      </c>
      <c r="G32"/>
      <c r="H32" s="52"/>
      <c r="I32" s="129"/>
      <c r="J32" s="52"/>
      <c r="K32" s="52"/>
      <c r="L32"/>
      <c r="M32" s="52"/>
      <c r="N32"/>
      <c r="O32" s="52"/>
      <c r="P32" s="52"/>
      <c r="Q32"/>
      <c r="R32" s="52"/>
      <c r="S32"/>
      <c r="T32" s="52"/>
      <c r="U32" s="52"/>
      <c r="V32"/>
      <c r="W32" s="52"/>
    </row>
    <row r="33" spans="1:23" ht="12.75">
      <c r="A33" s="211"/>
      <c r="B33" s="3" t="s">
        <v>155</v>
      </c>
      <c r="C33" s="55">
        <f>+C34-(+C28+C29+C30+C31+C32)</f>
        <v>38916.05899999998</v>
      </c>
      <c r="D33" s="55">
        <f>+D34-(+D28+D29+D30+D31+D32)</f>
        <v>34700.773000000016</v>
      </c>
      <c r="E33" s="55">
        <f>+E34-(+E28+E29+E30+E31+E32)</f>
        <v>50164.246</v>
      </c>
      <c r="F33" s="40">
        <f t="shared" si="3"/>
        <v>0.2971128254302029</v>
      </c>
      <c r="G33" s="24"/>
      <c r="H33" s="1"/>
      <c r="I33" s="1"/>
      <c r="J33" s="1"/>
      <c r="K33" s="1"/>
      <c r="L33" s="1"/>
      <c r="M33" s="1"/>
      <c r="N33" s="1"/>
      <c r="O33" s="1"/>
      <c r="P33" s="1"/>
      <c r="Q33" s="1"/>
      <c r="R33" s="1"/>
      <c r="S33" s="1"/>
      <c r="T33" s="1"/>
      <c r="U33" s="1"/>
      <c r="V33" s="1"/>
      <c r="W33" s="1"/>
    </row>
    <row r="34" spans="1:23" s="44" customFormat="1" ht="12.75">
      <c r="A34" s="212"/>
      <c r="B34" s="41" t="s">
        <v>158</v>
      </c>
      <c r="C34" s="71">
        <v>222093.217</v>
      </c>
      <c r="D34" s="71">
        <v>186257.114</v>
      </c>
      <c r="E34" s="71">
        <v>168839.046</v>
      </c>
      <c r="F34" s="43">
        <f>SUM(F28:F33)</f>
        <v>1</v>
      </c>
      <c r="G34"/>
      <c r="H34" s="52"/>
      <c r="I34"/>
      <c r="J34" s="52"/>
      <c r="K34" s="52"/>
      <c r="L34"/>
      <c r="M34" s="52"/>
      <c r="N34"/>
      <c r="O34" s="52"/>
      <c r="P34" s="52"/>
      <c r="Q34"/>
      <c r="R34" s="52"/>
      <c r="S34"/>
      <c r="T34" s="52"/>
      <c r="U34" s="52"/>
      <c r="V34"/>
      <c r="W34" s="52"/>
    </row>
    <row r="35" spans="1:23" ht="12.75">
      <c r="A35" s="203" t="s">
        <v>154</v>
      </c>
      <c r="B35" s="3" t="s">
        <v>205</v>
      </c>
      <c r="C35" s="24">
        <v>325383.758</v>
      </c>
      <c r="D35" s="55">
        <v>235051.874</v>
      </c>
      <c r="E35" s="24">
        <v>215594.037</v>
      </c>
      <c r="F35" s="40">
        <f aca="true" t="shared" si="4" ref="F35:F40">+E35/$E$41</f>
        <v>0.48026540119916195</v>
      </c>
      <c r="G35"/>
      <c r="H35"/>
      <c r="I35"/>
      <c r="J35"/>
      <c r="K35"/>
      <c r="L35"/>
      <c r="M35"/>
      <c r="N35"/>
      <c r="O35"/>
      <c r="P35"/>
      <c r="Q35"/>
      <c r="R35"/>
      <c r="S35"/>
      <c r="T35"/>
      <c r="U35"/>
      <c r="V35"/>
      <c r="W35"/>
    </row>
    <row r="36" spans="1:23" ht="12.75">
      <c r="A36" s="211"/>
      <c r="B36" t="s">
        <v>134</v>
      </c>
      <c r="C36" s="24">
        <v>44644.475</v>
      </c>
      <c r="D36" s="55">
        <v>31078.067</v>
      </c>
      <c r="E36" s="24">
        <v>39102.592</v>
      </c>
      <c r="F36" s="40">
        <f t="shared" si="4"/>
        <v>0.08710640746899292</v>
      </c>
      <c r="G36"/>
      <c r="H36"/>
      <c r="I36"/>
      <c r="J36"/>
      <c r="K36"/>
      <c r="L36"/>
      <c r="M36"/>
      <c r="N36"/>
      <c r="O36"/>
      <c r="P36"/>
      <c r="Q36"/>
      <c r="R36"/>
      <c r="S36"/>
      <c r="T36"/>
      <c r="U36"/>
      <c r="V36"/>
      <c r="W36"/>
    </row>
    <row r="37" spans="1:23" ht="12.75">
      <c r="A37" s="211"/>
      <c r="B37" t="s">
        <v>132</v>
      </c>
      <c r="C37" s="24">
        <v>26089.424</v>
      </c>
      <c r="D37" s="55">
        <v>21459.378</v>
      </c>
      <c r="E37" s="24">
        <v>31786.08</v>
      </c>
      <c r="F37" s="40">
        <f t="shared" si="4"/>
        <v>0.0708078696246532</v>
      </c>
      <c r="G37" s="3"/>
      <c r="H37" s="3"/>
      <c r="I37" s="3"/>
      <c r="J37" s="3"/>
      <c r="K37" s="3"/>
      <c r="L37" s="3"/>
      <c r="M37" s="3"/>
      <c r="N37" s="3"/>
      <c r="O37" s="3"/>
      <c r="P37" s="3"/>
      <c r="Q37" s="3"/>
      <c r="R37" s="3"/>
      <c r="S37" s="3"/>
      <c r="T37" s="3"/>
      <c r="U37" s="3"/>
      <c r="V37" s="3"/>
      <c r="W37" s="3"/>
    </row>
    <row r="38" spans="1:23" ht="12.75">
      <c r="A38" s="211"/>
      <c r="B38" t="s">
        <v>137</v>
      </c>
      <c r="C38" s="24">
        <v>25649.754</v>
      </c>
      <c r="D38" s="55">
        <v>23652.255</v>
      </c>
      <c r="E38" s="24">
        <v>29558.712</v>
      </c>
      <c r="F38" s="40">
        <f t="shared" si="4"/>
        <v>0.0658461007324172</v>
      </c>
      <c r="G38" s="3"/>
      <c r="H38" s="3"/>
      <c r="I38" s="3"/>
      <c r="J38" s="3"/>
      <c r="K38" s="3"/>
      <c r="L38" s="3"/>
      <c r="M38" s="3"/>
      <c r="N38" s="3"/>
      <c r="O38" s="3"/>
      <c r="P38" s="3"/>
      <c r="Q38" s="3"/>
      <c r="R38" s="3"/>
      <c r="S38" s="3"/>
      <c r="T38" s="3"/>
      <c r="U38" s="3"/>
      <c r="V38" s="3"/>
      <c r="W38" s="3"/>
    </row>
    <row r="39" spans="1:23" ht="12.75">
      <c r="A39" s="211"/>
      <c r="B39" t="s">
        <v>135</v>
      </c>
      <c r="C39" s="24">
        <v>17265.63</v>
      </c>
      <c r="D39" s="55">
        <v>15280.893</v>
      </c>
      <c r="E39" s="24">
        <v>16631.798</v>
      </c>
      <c r="F39" s="40">
        <f t="shared" si="4"/>
        <v>0.03704961997225099</v>
      </c>
      <c r="G39"/>
      <c r="H39" s="52"/>
      <c r="I39"/>
      <c r="J39" s="52"/>
      <c r="K39" s="52"/>
      <c r="L39"/>
      <c r="M39" s="52"/>
      <c r="N39"/>
      <c r="O39" s="52"/>
      <c r="P39" s="52"/>
      <c r="Q39"/>
      <c r="R39" s="52"/>
      <c r="S39"/>
      <c r="T39" s="52"/>
      <c r="U39" s="52"/>
      <c r="V39"/>
      <c r="W39" s="52"/>
    </row>
    <row r="40" spans="1:23" ht="12.75">
      <c r="A40" s="211"/>
      <c r="B40" s="3" t="s">
        <v>155</v>
      </c>
      <c r="C40" s="55">
        <f>+C41-(+C35+C36+C37+C38+C39)</f>
        <v>113756.40300000005</v>
      </c>
      <c r="D40" s="55">
        <f>+D41-(+D35+D36+D37+D38+D39)</f>
        <v>86242.79200000002</v>
      </c>
      <c r="E40" s="55">
        <f>+E41-(+E35+E36+E37+E38+E39)</f>
        <v>116232.81599999993</v>
      </c>
      <c r="F40" s="40">
        <f t="shared" si="4"/>
        <v>0.2589246010025237</v>
      </c>
      <c r="G40" s="24"/>
      <c r="H40" s="52"/>
      <c r="I40"/>
      <c r="J40" s="52"/>
      <c r="K40" s="52"/>
      <c r="L40"/>
      <c r="M40" s="52"/>
      <c r="N40"/>
      <c r="O40" s="52"/>
      <c r="P40" s="52"/>
      <c r="Q40"/>
      <c r="R40" s="52"/>
      <c r="S40"/>
      <c r="T40" s="52"/>
      <c r="U40" s="52"/>
      <c r="V40"/>
      <c r="W40" s="52"/>
    </row>
    <row r="41" spans="1:23" s="44" customFormat="1" ht="12.75">
      <c r="A41" s="212"/>
      <c r="B41" s="41" t="s">
        <v>158</v>
      </c>
      <c r="C41" s="71">
        <v>552789.444</v>
      </c>
      <c r="D41" s="71">
        <v>412765.259</v>
      </c>
      <c r="E41" s="71">
        <v>448906.035</v>
      </c>
      <c r="F41" s="43">
        <f>SUM(F35:F40)</f>
        <v>1</v>
      </c>
      <c r="G41"/>
      <c r="H41"/>
      <c r="I41"/>
      <c r="J41"/>
      <c r="K41"/>
      <c r="L41"/>
      <c r="M41"/>
      <c r="N41"/>
      <c r="O41"/>
      <c r="P41"/>
      <c r="Q41"/>
      <c r="R41"/>
      <c r="S41"/>
      <c r="T41"/>
      <c r="U41"/>
      <c r="V41"/>
      <c r="W41"/>
    </row>
    <row r="42" spans="1:23" ht="12.75">
      <c r="A42" s="203" t="s">
        <v>153</v>
      </c>
      <c r="B42" s="3" t="s">
        <v>205</v>
      </c>
      <c r="C42" s="24">
        <v>417516.215</v>
      </c>
      <c r="D42" s="55">
        <v>319825.711</v>
      </c>
      <c r="E42" s="24">
        <v>244239.324</v>
      </c>
      <c r="F42" s="40">
        <f aca="true" t="shared" si="5" ref="F42:F47">+E42/$E$48</f>
        <v>0.3465665190711682</v>
      </c>
      <c r="G42"/>
      <c r="H42"/>
      <c r="I42"/>
      <c r="J42"/>
      <c r="K42"/>
      <c r="L42"/>
      <c r="M42"/>
      <c r="N42"/>
      <c r="O42"/>
      <c r="P42"/>
      <c r="Q42"/>
      <c r="R42"/>
      <c r="S42"/>
      <c r="T42"/>
      <c r="U42"/>
      <c r="V42"/>
      <c r="W42"/>
    </row>
    <row r="43" spans="1:23" ht="12.75">
      <c r="A43" s="211"/>
      <c r="B43" t="s">
        <v>134</v>
      </c>
      <c r="C43" s="24">
        <v>87108.386</v>
      </c>
      <c r="D43" s="55">
        <v>61447.118</v>
      </c>
      <c r="E43" s="24">
        <v>44672.76</v>
      </c>
      <c r="F43" s="40">
        <f t="shared" si="5"/>
        <v>0.06338898534824687</v>
      </c>
      <c r="G43"/>
      <c r="H43"/>
      <c r="I43"/>
      <c r="J43"/>
      <c r="K43"/>
      <c r="L43"/>
      <c r="M43"/>
      <c r="N43"/>
      <c r="O43"/>
      <c r="P43"/>
      <c r="Q43"/>
      <c r="R43"/>
      <c r="S43"/>
      <c r="T43"/>
      <c r="U43"/>
      <c r="V43"/>
      <c r="W43"/>
    </row>
    <row r="44" spans="1:23" ht="12.75">
      <c r="A44" s="211"/>
      <c r="B44" t="s">
        <v>132</v>
      </c>
      <c r="C44" s="24">
        <v>78962.295</v>
      </c>
      <c r="D44" s="55">
        <v>54926.15</v>
      </c>
      <c r="E44" s="24">
        <v>43982.906</v>
      </c>
      <c r="F44" s="40">
        <f t="shared" si="5"/>
        <v>0.06241010817346677</v>
      </c>
      <c r="G44"/>
      <c r="H44"/>
      <c r="I44"/>
      <c r="J44"/>
      <c r="K44"/>
      <c r="L44"/>
      <c r="M44"/>
      <c r="N44"/>
      <c r="O44"/>
      <c r="P44"/>
      <c r="Q44"/>
      <c r="R44"/>
      <c r="S44"/>
      <c r="T44"/>
      <c r="U44"/>
      <c r="V44"/>
      <c r="W44"/>
    </row>
    <row r="45" spans="1:23" ht="12.75">
      <c r="A45" s="211"/>
      <c r="B45" t="s">
        <v>135</v>
      </c>
      <c r="C45" s="24">
        <v>54635.162</v>
      </c>
      <c r="D45" s="55">
        <v>28836.414</v>
      </c>
      <c r="E45" s="24">
        <v>37773.789</v>
      </c>
      <c r="F45" s="40">
        <f t="shared" si="5"/>
        <v>0.053599602027471965</v>
      </c>
      <c r="G45"/>
      <c r="H45" s="52"/>
      <c r="I45"/>
      <c r="J45" s="52"/>
      <c r="K45" s="52"/>
      <c r="L45"/>
      <c r="M45" s="52"/>
      <c r="N45"/>
      <c r="O45" s="52"/>
      <c r="P45" s="52"/>
      <c r="Q45"/>
      <c r="R45" s="52"/>
      <c r="S45"/>
      <c r="T45" s="52"/>
      <c r="U45" s="52"/>
      <c r="V45"/>
      <c r="W45" s="52"/>
    </row>
    <row r="46" spans="1:23" ht="12.75">
      <c r="A46" s="211"/>
      <c r="B46" t="s">
        <v>138</v>
      </c>
      <c r="C46" s="24">
        <v>52693.561</v>
      </c>
      <c r="D46" s="55">
        <v>32197.804</v>
      </c>
      <c r="E46" s="24">
        <v>31741.821</v>
      </c>
      <c r="F46" s="40">
        <f t="shared" si="5"/>
        <v>0.045040463725448676</v>
      </c>
      <c r="G46" s="1"/>
      <c r="H46" s="1"/>
      <c r="I46" s="1"/>
      <c r="J46" s="1"/>
      <c r="K46" s="1"/>
      <c r="L46" s="1"/>
      <c r="M46" s="1"/>
      <c r="N46" s="1"/>
      <c r="O46" s="1"/>
      <c r="P46" s="1"/>
      <c r="Q46" s="1"/>
      <c r="R46" s="1"/>
      <c r="S46" s="1"/>
      <c r="T46" s="1"/>
      <c r="U46" s="1"/>
      <c r="V46" s="1"/>
      <c r="W46" s="1"/>
    </row>
    <row r="47" spans="1:23" ht="12.75">
      <c r="A47" s="211"/>
      <c r="B47" s="3" t="s">
        <v>155</v>
      </c>
      <c r="C47" s="55">
        <f>+C48-(+C42+C43+C44+C45+C46)</f>
        <v>522789.42499999993</v>
      </c>
      <c r="D47" s="55">
        <f>+D48-(+D42+D43+D44+D45+D46)</f>
        <v>350746.61199999996</v>
      </c>
      <c r="E47" s="55">
        <f>+E48-(+E42+E43+E44+E45+E46)</f>
        <v>302329.502</v>
      </c>
      <c r="F47" s="40">
        <f t="shared" si="5"/>
        <v>0.42899432165419754</v>
      </c>
      <c r="G47" s="24"/>
      <c r="H47" s="1"/>
      <c r="I47" s="1"/>
      <c r="J47" s="1"/>
      <c r="K47" s="1"/>
      <c r="L47" s="1"/>
      <c r="M47" s="1"/>
      <c r="N47" s="1"/>
      <c r="O47" s="1"/>
      <c r="P47" s="1"/>
      <c r="Q47" s="1"/>
      <c r="R47" s="1"/>
      <c r="S47" s="1"/>
      <c r="T47" s="1"/>
      <c r="U47" s="1"/>
      <c r="V47" s="1"/>
      <c r="W47" s="1"/>
    </row>
    <row r="48" spans="1:23" s="44" customFormat="1" ht="12.75">
      <c r="A48" s="212"/>
      <c r="B48" s="41" t="s">
        <v>158</v>
      </c>
      <c r="C48" s="71">
        <v>1213705.044</v>
      </c>
      <c r="D48" s="71">
        <v>847979.809</v>
      </c>
      <c r="E48" s="71">
        <v>704740.102</v>
      </c>
      <c r="F48" s="43">
        <f>SUM(F42:F47)</f>
        <v>1</v>
      </c>
      <c r="G48"/>
      <c r="H48" s="52"/>
      <c r="I48"/>
      <c r="J48" s="52"/>
      <c r="K48" s="52"/>
      <c r="L48"/>
      <c r="M48" s="52"/>
      <c r="N48"/>
      <c r="O48" s="52"/>
      <c r="P48" s="52"/>
      <c r="Q48"/>
      <c r="R48" s="52"/>
      <c r="S48"/>
      <c r="T48" s="52"/>
      <c r="U48" s="52"/>
      <c r="V48"/>
      <c r="W48" s="52"/>
    </row>
    <row r="49" spans="1:23" ht="12.75">
      <c r="A49" s="200" t="s">
        <v>257</v>
      </c>
      <c r="B49" s="3" t="s">
        <v>205</v>
      </c>
      <c r="C49" s="24">
        <v>431495.314</v>
      </c>
      <c r="D49" s="55">
        <v>288801.882</v>
      </c>
      <c r="E49" s="24">
        <v>306167.335</v>
      </c>
      <c r="F49" s="40">
        <f aca="true" t="shared" si="6" ref="F49:F54">+E49/$E$55</f>
        <v>0.23684062482078896</v>
      </c>
      <c r="G49"/>
      <c r="H49"/>
      <c r="I49"/>
      <c r="J49"/>
      <c r="K49"/>
      <c r="L49"/>
      <c r="M49"/>
      <c r="N49"/>
      <c r="O49"/>
      <c r="P49"/>
      <c r="Q49"/>
      <c r="R49"/>
      <c r="S49"/>
      <c r="T49"/>
      <c r="U49"/>
      <c r="V49"/>
      <c r="W49"/>
    </row>
    <row r="50" spans="1:23" ht="12.75">
      <c r="A50" s="209"/>
      <c r="B50" t="s">
        <v>132</v>
      </c>
      <c r="C50" s="24">
        <v>196782.023</v>
      </c>
      <c r="D50" s="55">
        <v>101964.71</v>
      </c>
      <c r="E50" s="24">
        <v>103454.024</v>
      </c>
      <c r="F50" s="40">
        <f t="shared" si="6"/>
        <v>0.08002851017527686</v>
      </c>
      <c r="G50"/>
      <c r="H50"/>
      <c r="I50"/>
      <c r="J50"/>
      <c r="K50"/>
      <c r="L50"/>
      <c r="M50"/>
      <c r="N50"/>
      <c r="O50"/>
      <c r="P50"/>
      <c r="Q50"/>
      <c r="R50"/>
      <c r="S50"/>
      <c r="T50"/>
      <c r="U50"/>
      <c r="V50"/>
      <c r="W50"/>
    </row>
    <row r="51" spans="1:23" ht="12.75">
      <c r="A51" s="209"/>
      <c r="B51" t="s">
        <v>134</v>
      </c>
      <c r="C51" s="24">
        <v>91605.026</v>
      </c>
      <c r="D51" s="55">
        <v>55604.225</v>
      </c>
      <c r="E51" s="24">
        <v>73314.442</v>
      </c>
      <c r="F51" s="40">
        <f t="shared" si="6"/>
        <v>0.05671355584575177</v>
      </c>
      <c r="G51" s="3"/>
      <c r="H51" s="3"/>
      <c r="I51" s="3"/>
      <c r="J51" s="3"/>
      <c r="K51" s="3"/>
      <c r="L51" s="3"/>
      <c r="M51" s="3"/>
      <c r="N51" s="3"/>
      <c r="O51" s="3"/>
      <c r="P51" s="3"/>
      <c r="Q51" s="3"/>
      <c r="R51" s="3"/>
      <c r="S51" s="3"/>
      <c r="T51" s="3"/>
      <c r="U51" s="3"/>
      <c r="V51" s="3"/>
      <c r="W51" s="3"/>
    </row>
    <row r="52" spans="1:23" ht="12.75">
      <c r="A52" s="209"/>
      <c r="B52" t="s">
        <v>138</v>
      </c>
      <c r="C52" s="24">
        <v>94742.13</v>
      </c>
      <c r="D52" s="55">
        <v>53385.924</v>
      </c>
      <c r="E52" s="24">
        <v>68505.925</v>
      </c>
      <c r="F52" s="40">
        <f t="shared" si="6"/>
        <v>0.052993850832996625</v>
      </c>
      <c r="G52" s="3"/>
      <c r="H52" s="3"/>
      <c r="I52" s="3"/>
      <c r="J52" s="3"/>
      <c r="K52" s="3"/>
      <c r="L52" s="3"/>
      <c r="M52" s="3"/>
      <c r="N52" s="3"/>
      <c r="O52" s="3"/>
      <c r="P52" s="3"/>
      <c r="Q52" s="3"/>
      <c r="R52" s="3"/>
      <c r="S52" s="3"/>
      <c r="T52" s="3"/>
      <c r="U52" s="3"/>
      <c r="V52" s="3"/>
      <c r="W52" s="3"/>
    </row>
    <row r="53" spans="1:23" ht="12.75">
      <c r="A53" s="209"/>
      <c r="B53" t="s">
        <v>260</v>
      </c>
      <c r="C53" s="24">
        <v>91426.013</v>
      </c>
      <c r="D53" s="55">
        <v>50823.906</v>
      </c>
      <c r="E53" s="24">
        <v>64184.096</v>
      </c>
      <c r="F53" s="40">
        <f t="shared" si="6"/>
        <v>0.04965063108446073</v>
      </c>
      <c r="G53"/>
      <c r="H53" s="52"/>
      <c r="I53"/>
      <c r="J53" s="52"/>
      <c r="K53" s="52"/>
      <c r="L53"/>
      <c r="M53" s="52"/>
      <c r="N53"/>
      <c r="O53" s="52"/>
      <c r="P53" s="52"/>
      <c r="Q53"/>
      <c r="R53" s="52"/>
      <c r="S53"/>
      <c r="T53" s="52"/>
      <c r="U53" s="52"/>
      <c r="V53"/>
      <c r="W53" s="52"/>
    </row>
    <row r="54" spans="1:23" ht="12.75">
      <c r="A54" s="209"/>
      <c r="B54" s="3" t="s">
        <v>155</v>
      </c>
      <c r="C54" s="55">
        <f>+C55-(+C49+C50+C51+C52+C53)</f>
        <v>1124786.969</v>
      </c>
      <c r="D54" s="55">
        <f>+D55-(+D49+D50+D51+D52+D53)</f>
        <v>617894.556</v>
      </c>
      <c r="E54" s="55">
        <f>+E55-(+E49+E50+E51+E52+E53)</f>
        <v>677088.7839999999</v>
      </c>
      <c r="F54" s="40">
        <f t="shared" si="6"/>
        <v>0.523772827240725</v>
      </c>
      <c r="G54" s="24"/>
      <c r="H54" s="52"/>
      <c r="I54"/>
      <c r="J54" s="52"/>
      <c r="K54" s="52"/>
      <c r="L54"/>
      <c r="M54" s="52"/>
      <c r="N54"/>
      <c r="O54" s="52"/>
      <c r="P54" s="52"/>
      <c r="Q54"/>
      <c r="R54" s="52"/>
      <c r="S54"/>
      <c r="T54" s="52"/>
      <c r="U54" s="52"/>
      <c r="V54"/>
      <c r="W54" s="52"/>
    </row>
    <row r="55" spans="1:23" s="44" customFormat="1" ht="12.75">
      <c r="A55" s="214"/>
      <c r="B55" s="41" t="s">
        <v>158</v>
      </c>
      <c r="C55" s="71">
        <v>2030837.475</v>
      </c>
      <c r="D55" s="71">
        <v>1168475.203</v>
      </c>
      <c r="E55" s="71">
        <v>1292714.606</v>
      </c>
      <c r="F55" s="43">
        <f>SUM(F49:F54)</f>
        <v>1</v>
      </c>
      <c r="G55"/>
      <c r="H55"/>
      <c r="I55"/>
      <c r="J55"/>
      <c r="K55"/>
      <c r="L55"/>
      <c r="M55"/>
      <c r="N55"/>
      <c r="O55"/>
      <c r="P55"/>
      <c r="Q55"/>
      <c r="R55"/>
      <c r="S55"/>
      <c r="T55"/>
      <c r="U55"/>
      <c r="V55"/>
      <c r="W55"/>
    </row>
    <row r="56" spans="1:23" ht="12.75">
      <c r="A56" s="200" t="s">
        <v>286</v>
      </c>
      <c r="B56" s="3" t="s">
        <v>205</v>
      </c>
      <c r="C56" s="24">
        <v>536103.274</v>
      </c>
      <c r="D56" s="55">
        <v>434692.43</v>
      </c>
      <c r="E56" s="24">
        <v>315124.98</v>
      </c>
      <c r="F56" s="40">
        <f aca="true" t="shared" si="7" ref="F56:F61">+E56/$E$62</f>
        <v>0.1956462449841825</v>
      </c>
      <c r="G56"/>
      <c r="H56"/>
      <c r="I56"/>
      <c r="J56"/>
      <c r="K56"/>
      <c r="L56"/>
      <c r="M56"/>
      <c r="N56"/>
      <c r="O56"/>
      <c r="P56"/>
      <c r="Q56"/>
      <c r="R56"/>
      <c r="S56"/>
      <c r="T56"/>
      <c r="U56"/>
      <c r="V56"/>
      <c r="W56"/>
    </row>
    <row r="57" spans="1:23" ht="12.75">
      <c r="A57" s="201"/>
      <c r="B57" s="3" t="s">
        <v>138</v>
      </c>
      <c r="C57" s="24">
        <v>174873.969</v>
      </c>
      <c r="D57" s="55">
        <v>94176.593</v>
      </c>
      <c r="E57" s="24">
        <v>149434.186</v>
      </c>
      <c r="F57" s="40">
        <f t="shared" si="7"/>
        <v>0.09277664170948269</v>
      </c>
      <c r="G57"/>
      <c r="H57"/>
      <c r="I57"/>
      <c r="J57"/>
      <c r="K57"/>
      <c r="L57"/>
      <c r="M57"/>
      <c r="N57"/>
      <c r="O57"/>
      <c r="P57"/>
      <c r="Q57"/>
      <c r="R57"/>
      <c r="S57"/>
      <c r="T57"/>
      <c r="U57"/>
      <c r="V57"/>
      <c r="W57"/>
    </row>
    <row r="58" spans="1:23" ht="12.75">
      <c r="A58" s="201"/>
      <c r="B58" s="3" t="s">
        <v>132</v>
      </c>
      <c r="C58" s="24">
        <v>129939.297</v>
      </c>
      <c r="D58" s="55">
        <v>86580.63</v>
      </c>
      <c r="E58" s="24">
        <v>108172.344</v>
      </c>
      <c r="F58" s="40">
        <f t="shared" si="7"/>
        <v>0.06715910910882808</v>
      </c>
      <c r="G58"/>
      <c r="H58"/>
      <c r="I58"/>
      <c r="J58"/>
      <c r="K58"/>
      <c r="L58"/>
      <c r="M58"/>
      <c r="N58"/>
      <c r="O58"/>
      <c r="P58"/>
      <c r="Q58"/>
      <c r="R58"/>
      <c r="S58"/>
      <c r="T58"/>
      <c r="U58"/>
      <c r="V58"/>
      <c r="W58"/>
    </row>
    <row r="59" spans="1:23" ht="12.75">
      <c r="A59" s="201"/>
      <c r="B59" s="3" t="s">
        <v>134</v>
      </c>
      <c r="C59" s="24">
        <v>124934.967</v>
      </c>
      <c r="D59" s="55">
        <v>104133.252</v>
      </c>
      <c r="E59" s="24">
        <v>103986.572</v>
      </c>
      <c r="F59" s="40">
        <f t="shared" si="7"/>
        <v>0.06456036059273161</v>
      </c>
      <c r="G59"/>
      <c r="H59" s="52"/>
      <c r="I59"/>
      <c r="J59" s="52"/>
      <c r="K59" s="52"/>
      <c r="L59"/>
      <c r="M59" s="52"/>
      <c r="N59"/>
      <c r="O59" s="52"/>
      <c r="P59" s="52"/>
      <c r="Q59"/>
      <c r="R59" s="52"/>
      <c r="S59"/>
      <c r="T59" s="52"/>
      <c r="U59" s="52"/>
      <c r="V59"/>
      <c r="W59" s="52"/>
    </row>
    <row r="60" spans="1:23" ht="12.75">
      <c r="A60" s="201"/>
      <c r="B60" s="3" t="s">
        <v>137</v>
      </c>
      <c r="C60" s="24">
        <v>115637.161</v>
      </c>
      <c r="D60" s="55">
        <v>76688.777</v>
      </c>
      <c r="E60" s="24">
        <v>74520.317</v>
      </c>
      <c r="F60" s="40">
        <f t="shared" si="7"/>
        <v>0.04626615191242834</v>
      </c>
      <c r="G60" s="1"/>
      <c r="H60" s="1"/>
      <c r="I60" s="1"/>
      <c r="J60" s="1"/>
      <c r="K60" s="1"/>
      <c r="L60" s="1"/>
      <c r="M60" s="1"/>
      <c r="N60" s="1"/>
      <c r="O60" s="1"/>
      <c r="P60" s="1"/>
      <c r="Q60" s="1"/>
      <c r="R60" s="1"/>
      <c r="S60" s="1"/>
      <c r="T60" s="1"/>
      <c r="U60" s="1"/>
      <c r="V60" s="1"/>
      <c r="W60" s="1"/>
    </row>
    <row r="61" spans="1:23" ht="12.75">
      <c r="A61" s="201"/>
      <c r="B61" s="3" t="s">
        <v>155</v>
      </c>
      <c r="C61" s="55">
        <f>+C62-(+C56+C57+C58+C59+C60)</f>
        <v>1037492.077</v>
      </c>
      <c r="D61" s="55">
        <f>+D62-(+D56+D57+D58+D59+D60)</f>
        <v>712644.3030000001</v>
      </c>
      <c r="E61" s="55">
        <f>+E62-(+E56+E57+E58+E59+E60)</f>
        <v>859449.1969999998</v>
      </c>
      <c r="F61" s="40">
        <f t="shared" si="7"/>
        <v>0.5335914916923467</v>
      </c>
      <c r="G61" s="24"/>
      <c r="H61" s="1"/>
      <c r="I61" s="1"/>
      <c r="J61" s="1"/>
      <c r="K61" s="1"/>
      <c r="L61" s="1"/>
      <c r="M61" s="1"/>
      <c r="N61" s="1"/>
      <c r="O61" s="1"/>
      <c r="P61" s="1"/>
      <c r="Q61" s="1"/>
      <c r="R61" s="1"/>
      <c r="S61" s="1"/>
      <c r="T61" s="1"/>
      <c r="U61" s="1"/>
      <c r="V61" s="1"/>
      <c r="W61" s="1"/>
    </row>
    <row r="62" spans="1:23" s="44" customFormat="1" ht="12.75">
      <c r="A62" s="202"/>
      <c r="B62" s="41" t="s">
        <v>158</v>
      </c>
      <c r="C62" s="71">
        <v>2118980.745</v>
      </c>
      <c r="D62" s="71">
        <v>1508915.985</v>
      </c>
      <c r="E62" s="71">
        <v>1610687.596</v>
      </c>
      <c r="F62" s="43">
        <f>SUM(F56:F61)</f>
        <v>0.9999999999999999</v>
      </c>
      <c r="G62"/>
      <c r="H62" s="52"/>
      <c r="I62"/>
      <c r="J62" s="52"/>
      <c r="K62" s="52"/>
      <c r="L62"/>
      <c r="M62" s="52"/>
      <c r="N62"/>
      <c r="O62" s="52"/>
      <c r="P62" s="52"/>
      <c r="Q62"/>
      <c r="R62" s="52"/>
      <c r="S62"/>
      <c r="T62" s="52"/>
      <c r="U62" s="52"/>
      <c r="V62"/>
      <c r="W62" s="52"/>
    </row>
    <row r="63" spans="1:23" s="80" customFormat="1" ht="15.75" customHeight="1">
      <c r="A63" s="196" t="s">
        <v>167</v>
      </c>
      <c r="B63" s="196"/>
      <c r="C63" s="196"/>
      <c r="D63" s="196"/>
      <c r="E63" s="196"/>
      <c r="F63" s="196"/>
      <c r="G63" s="54"/>
      <c r="H63" s="54"/>
      <c r="I63" s="54"/>
      <c r="J63" s="54"/>
      <c r="K63" s="54"/>
      <c r="L63" s="54"/>
      <c r="M63" s="54"/>
      <c r="N63" s="54"/>
      <c r="O63" s="54"/>
      <c r="P63" s="54"/>
      <c r="Q63" s="54"/>
      <c r="R63" s="54"/>
      <c r="S63" s="54"/>
      <c r="T63" s="54"/>
      <c r="U63" s="54"/>
      <c r="V63" s="54"/>
      <c r="W63" s="54"/>
    </row>
    <row r="64" spans="1:23" s="80" customFormat="1" ht="15.75" customHeight="1">
      <c r="A64" s="197" t="s">
        <v>1</v>
      </c>
      <c r="B64" s="197"/>
      <c r="C64" s="197"/>
      <c r="D64" s="197"/>
      <c r="E64" s="197"/>
      <c r="F64" s="197"/>
      <c r="G64" s="54"/>
      <c r="H64" s="54"/>
      <c r="I64" s="54"/>
      <c r="J64" s="54"/>
      <c r="K64" s="54"/>
      <c r="L64" s="54"/>
      <c r="M64" s="54"/>
      <c r="N64" s="54"/>
      <c r="O64" s="54"/>
      <c r="P64" s="54"/>
      <c r="Q64" s="54"/>
      <c r="R64" s="54"/>
      <c r="S64" s="54"/>
      <c r="T64" s="54"/>
      <c r="U64" s="54"/>
      <c r="V64" s="54"/>
      <c r="W64" s="54"/>
    </row>
    <row r="65" spans="1:23" s="80" customFormat="1" ht="15.75" customHeight="1">
      <c r="A65" s="197" t="s">
        <v>24</v>
      </c>
      <c r="B65" s="197"/>
      <c r="C65" s="197"/>
      <c r="D65" s="197"/>
      <c r="E65" s="197"/>
      <c r="F65" s="197"/>
      <c r="G65" s="54"/>
      <c r="H65" s="54"/>
      <c r="I65" s="54"/>
      <c r="J65" s="54"/>
      <c r="K65" s="54"/>
      <c r="L65" s="54"/>
      <c r="M65" s="54"/>
      <c r="N65" s="54"/>
      <c r="O65" s="54"/>
      <c r="P65" s="54"/>
      <c r="Q65" s="54"/>
      <c r="R65" s="54"/>
      <c r="S65" s="54"/>
      <c r="T65" s="54"/>
      <c r="U65" s="54"/>
      <c r="V65" s="54"/>
      <c r="W65" s="54"/>
    </row>
    <row r="66" spans="1:23" s="80" customFormat="1" ht="15.75" customHeight="1">
      <c r="A66" s="198"/>
      <c r="B66" s="198"/>
      <c r="C66" s="198"/>
      <c r="D66" s="198"/>
      <c r="E66" s="198"/>
      <c r="F66" s="198"/>
      <c r="G66" s="54"/>
      <c r="H66" s="82"/>
      <c r="I66" s="54"/>
      <c r="J66" s="82"/>
      <c r="K66" s="82"/>
      <c r="L66" s="54"/>
      <c r="M66" s="82"/>
      <c r="N66" s="54"/>
      <c r="O66" s="82"/>
      <c r="P66" s="82"/>
      <c r="Q66" s="54"/>
      <c r="R66" s="82"/>
      <c r="S66" s="54"/>
      <c r="T66" s="82"/>
      <c r="U66" s="82"/>
      <c r="V66" s="54"/>
      <c r="W66" s="82"/>
    </row>
    <row r="67" spans="1:6" s="3" customFormat="1" ht="12.75">
      <c r="A67" s="14" t="s">
        <v>25</v>
      </c>
      <c r="B67" s="1" t="s">
        <v>131</v>
      </c>
      <c r="C67" s="1">
        <v>2010</v>
      </c>
      <c r="D67" s="215" t="str">
        <f>+Exportacion_region_sector!D6</f>
        <v>ene - jul</v>
      </c>
      <c r="E67" s="215"/>
      <c r="F67" s="18" t="s">
        <v>27</v>
      </c>
    </row>
    <row r="68" spans="1:6" s="3" customFormat="1" ht="12.75">
      <c r="A68" s="18"/>
      <c r="B68" s="18"/>
      <c r="C68" s="18"/>
      <c r="D68" s="17">
        <v>2010</v>
      </c>
      <c r="E68" s="16">
        <v>2011</v>
      </c>
      <c r="F68" s="39">
        <v>2011</v>
      </c>
    </row>
    <row r="69" spans="1:23" ht="12.75">
      <c r="A69" s="203" t="s">
        <v>152</v>
      </c>
      <c r="B69" s="3" t="s">
        <v>205</v>
      </c>
      <c r="C69" s="55">
        <v>271149.423</v>
      </c>
      <c r="D69" s="55">
        <v>191054.739</v>
      </c>
      <c r="E69" s="55">
        <v>217453.952</v>
      </c>
      <c r="F69" s="50">
        <f aca="true" t="shared" si="8" ref="F69:F74">+E69/$E$75</f>
        <v>0.2048191231821138</v>
      </c>
      <c r="G69"/>
      <c r="H69"/>
      <c r="I69"/>
      <c r="J69"/>
      <c r="K69"/>
      <c r="L69"/>
      <c r="M69"/>
      <c r="N69"/>
      <c r="O69"/>
      <c r="P69"/>
      <c r="Q69"/>
      <c r="R69"/>
      <c r="S69"/>
      <c r="T69"/>
      <c r="U69"/>
      <c r="V69"/>
      <c r="W69"/>
    </row>
    <row r="70" spans="1:23" ht="12.75">
      <c r="A70" s="211"/>
      <c r="B70" s="3" t="s">
        <v>139</v>
      </c>
      <c r="C70" s="55">
        <v>147696.291</v>
      </c>
      <c r="D70" s="55">
        <v>78969.69</v>
      </c>
      <c r="E70" s="55">
        <v>103198.413</v>
      </c>
      <c r="F70" s="51">
        <f t="shared" si="8"/>
        <v>0.09720222727635529</v>
      </c>
      <c r="G70"/>
      <c r="H70"/>
      <c r="I70"/>
      <c r="J70"/>
      <c r="K70"/>
      <c r="L70"/>
      <c r="M70"/>
      <c r="N70"/>
      <c r="O70"/>
      <c r="P70"/>
      <c r="Q70"/>
      <c r="R70"/>
      <c r="S70"/>
      <c r="T70"/>
      <c r="U70"/>
      <c r="V70"/>
      <c r="W70"/>
    </row>
    <row r="71" spans="1:23" ht="12.75">
      <c r="A71" s="211"/>
      <c r="B71" s="3" t="s">
        <v>182</v>
      </c>
      <c r="C71" s="55">
        <v>74395.781</v>
      </c>
      <c r="D71" s="55">
        <v>47182.247</v>
      </c>
      <c r="E71" s="55">
        <v>65026.041</v>
      </c>
      <c r="F71" s="51">
        <f t="shared" si="8"/>
        <v>0.061247802484749425</v>
      </c>
      <c r="G71" s="3"/>
      <c r="H71" s="3"/>
      <c r="I71" s="3"/>
      <c r="J71" s="3"/>
      <c r="K71" s="3"/>
      <c r="L71" s="3"/>
      <c r="M71" s="3"/>
      <c r="N71" s="3"/>
      <c r="O71" s="3"/>
      <c r="P71" s="3"/>
      <c r="Q71" s="3"/>
      <c r="R71" s="3"/>
      <c r="S71" s="3"/>
      <c r="T71" s="3"/>
      <c r="U71" s="3"/>
      <c r="V71" s="3"/>
      <c r="W71" s="3"/>
    </row>
    <row r="72" spans="1:23" ht="12.75">
      <c r="A72" s="211"/>
      <c r="B72" t="s">
        <v>134</v>
      </c>
      <c r="C72" s="55">
        <v>58438.914</v>
      </c>
      <c r="D72" s="55">
        <v>43966.335</v>
      </c>
      <c r="E72" s="55">
        <v>53910.445</v>
      </c>
      <c r="F72" s="51">
        <f t="shared" si="8"/>
        <v>0.050778061165140706</v>
      </c>
      <c r="G72" s="3"/>
      <c r="H72" s="3"/>
      <c r="I72" s="3"/>
      <c r="J72" s="3"/>
      <c r="K72" s="3"/>
      <c r="L72" s="3"/>
      <c r="M72" s="3"/>
      <c r="N72" s="3"/>
      <c r="O72" s="3"/>
      <c r="P72" s="3"/>
      <c r="Q72" s="3"/>
      <c r="R72" s="3"/>
      <c r="S72" s="3"/>
      <c r="T72" s="3"/>
      <c r="U72" s="3"/>
      <c r="V72" s="3"/>
      <c r="W72" s="3"/>
    </row>
    <row r="73" spans="1:23" ht="12.75">
      <c r="A73" s="211"/>
      <c r="B73" t="s">
        <v>181</v>
      </c>
      <c r="C73" s="55">
        <v>76742.216</v>
      </c>
      <c r="D73" s="55">
        <v>42015.314</v>
      </c>
      <c r="E73" s="55">
        <v>47987.429</v>
      </c>
      <c r="F73" s="51">
        <f t="shared" si="8"/>
        <v>0.045199192937840645</v>
      </c>
      <c r="G73"/>
      <c r="H73" s="52"/>
      <c r="I73"/>
      <c r="J73" s="52"/>
      <c r="K73" s="52"/>
      <c r="L73"/>
      <c r="M73" s="52"/>
      <c r="N73"/>
      <c r="O73" s="52"/>
      <c r="P73" s="52"/>
      <c r="Q73"/>
      <c r="R73" s="52"/>
      <c r="S73"/>
      <c r="T73" s="52"/>
      <c r="U73" s="52"/>
      <c r="V73"/>
      <c r="W73" s="52"/>
    </row>
    <row r="74" spans="1:23" ht="12.75">
      <c r="A74" s="211"/>
      <c r="B74" s="3" t="s">
        <v>155</v>
      </c>
      <c r="C74" s="55">
        <f>+C75-(+C69+C70+C71+C72+C73)</f>
        <v>742309.5149999998</v>
      </c>
      <c r="D74" s="55">
        <f>+D75-(+D69+D70+D71+D72+D73)</f>
        <v>447650.34099999996</v>
      </c>
      <c r="E74" s="55">
        <f>+E75-(+E69+E70+E71+E72+E73)</f>
        <v>574111.46</v>
      </c>
      <c r="F74" s="51">
        <f t="shared" si="8"/>
        <v>0.5407535929538001</v>
      </c>
      <c r="G74" s="24"/>
      <c r="H74" s="52"/>
      <c r="I74"/>
      <c r="J74" s="52"/>
      <c r="K74" s="52"/>
      <c r="L74"/>
      <c r="M74" s="52"/>
      <c r="N74"/>
      <c r="O74" s="52"/>
      <c r="P74" s="52"/>
      <c r="Q74"/>
      <c r="R74" s="52"/>
      <c r="S74"/>
      <c r="T74" s="52"/>
      <c r="U74" s="52"/>
      <c r="V74"/>
      <c r="W74" s="52"/>
    </row>
    <row r="75" spans="1:23" s="44" customFormat="1" ht="12.75">
      <c r="A75" s="212"/>
      <c r="B75" s="41" t="s">
        <v>158</v>
      </c>
      <c r="C75" s="71">
        <v>1370732.14</v>
      </c>
      <c r="D75" s="71">
        <v>850838.666</v>
      </c>
      <c r="E75" s="71">
        <v>1061687.74</v>
      </c>
      <c r="F75" s="43">
        <f>SUM(F69:F74)</f>
        <v>1</v>
      </c>
      <c r="G75"/>
      <c r="H75"/>
      <c r="I75"/>
      <c r="J75"/>
      <c r="K75"/>
      <c r="L75"/>
      <c r="M75"/>
      <c r="N75"/>
      <c r="O75"/>
      <c r="P75"/>
      <c r="Q75"/>
      <c r="R75"/>
      <c r="S75"/>
      <c r="T75"/>
      <c r="U75"/>
      <c r="V75"/>
      <c r="W75"/>
    </row>
    <row r="76" spans="1:23" ht="12.75">
      <c r="A76" s="203" t="s">
        <v>285</v>
      </c>
      <c r="B76" s="3" t="s">
        <v>205</v>
      </c>
      <c r="C76" s="55">
        <v>616517.567</v>
      </c>
      <c r="D76" s="55">
        <v>363410.912</v>
      </c>
      <c r="E76" s="55">
        <v>434042.072</v>
      </c>
      <c r="F76" s="40">
        <f aca="true" t="shared" si="9" ref="F76:F81">+E76/$E$82</f>
        <v>0.16867345775004983</v>
      </c>
      <c r="G76"/>
      <c r="H76"/>
      <c r="I76"/>
      <c r="J76"/>
      <c r="K76"/>
      <c r="L76"/>
      <c r="M76"/>
      <c r="N76"/>
      <c r="O76"/>
      <c r="P76"/>
      <c r="Q76"/>
      <c r="R76"/>
      <c r="S76"/>
      <c r="T76"/>
      <c r="U76"/>
      <c r="V76"/>
      <c r="W76"/>
    </row>
    <row r="77" spans="1:23" ht="12.75">
      <c r="A77" s="211"/>
      <c r="B77" s="3" t="s">
        <v>139</v>
      </c>
      <c r="C77" s="55">
        <v>591613.508</v>
      </c>
      <c r="D77" s="55">
        <v>275225.33</v>
      </c>
      <c r="E77" s="55">
        <v>368367.167</v>
      </c>
      <c r="F77" s="40">
        <f t="shared" si="9"/>
        <v>0.14315147721320448</v>
      </c>
      <c r="G77"/>
      <c r="H77"/>
      <c r="I77"/>
      <c r="J77"/>
      <c r="K77"/>
      <c r="L77"/>
      <c r="M77"/>
      <c r="N77"/>
      <c r="O77"/>
      <c r="P77"/>
      <c r="Q77"/>
      <c r="R77"/>
      <c r="S77"/>
      <c r="T77"/>
      <c r="U77"/>
      <c r="V77"/>
      <c r="W77"/>
    </row>
    <row r="78" spans="1:23" ht="12.75">
      <c r="A78" s="211"/>
      <c r="B78" s="3" t="s">
        <v>138</v>
      </c>
      <c r="C78" s="55">
        <v>290027.948</v>
      </c>
      <c r="D78" s="55">
        <v>142360.987</v>
      </c>
      <c r="E78" s="55">
        <v>229597.31</v>
      </c>
      <c r="F78" s="40">
        <f t="shared" si="9"/>
        <v>0.08922400538123432</v>
      </c>
      <c r="G78" s="3"/>
      <c r="H78" s="3"/>
      <c r="I78" s="3"/>
      <c r="J78" s="3"/>
      <c r="K78" s="3"/>
      <c r="L78" s="3"/>
      <c r="M78" s="3"/>
      <c r="N78" s="3"/>
      <c r="O78" s="3"/>
      <c r="P78" s="3"/>
      <c r="Q78" s="3"/>
      <c r="R78" s="3"/>
      <c r="S78" s="3"/>
      <c r="T78" s="3"/>
      <c r="U78" s="3"/>
      <c r="V78" s="3"/>
      <c r="W78" s="3"/>
    </row>
    <row r="79" spans="1:23" ht="12.75">
      <c r="A79" s="211"/>
      <c r="B79" t="s">
        <v>134</v>
      </c>
      <c r="C79" s="55">
        <v>280397.175</v>
      </c>
      <c r="D79" s="55">
        <v>138926.782</v>
      </c>
      <c r="E79" s="55">
        <v>187141.591</v>
      </c>
      <c r="F79" s="40">
        <f t="shared" si="9"/>
        <v>0.0727252524101295</v>
      </c>
      <c r="G79" s="3"/>
      <c r="H79" s="3"/>
      <c r="I79" s="3"/>
      <c r="J79" s="3"/>
      <c r="K79" s="3"/>
      <c r="L79" s="3"/>
      <c r="M79" s="3"/>
      <c r="N79" s="3"/>
      <c r="O79" s="3"/>
      <c r="P79" s="3"/>
      <c r="Q79" s="3"/>
      <c r="R79" s="3"/>
      <c r="S79" s="3"/>
      <c r="T79" s="3"/>
      <c r="U79" s="3"/>
      <c r="V79" s="3"/>
      <c r="W79" s="3"/>
    </row>
    <row r="80" spans="1:23" ht="12.75">
      <c r="A80" s="211"/>
      <c r="B80" t="s">
        <v>140</v>
      </c>
      <c r="C80" s="55">
        <v>254292.252</v>
      </c>
      <c r="D80" s="55">
        <v>117228.56</v>
      </c>
      <c r="E80" s="55">
        <v>171211.816</v>
      </c>
      <c r="F80" s="40">
        <f t="shared" si="9"/>
        <v>0.0665347690359042</v>
      </c>
      <c r="G80"/>
      <c r="H80" s="52"/>
      <c r="I80"/>
      <c r="J80" s="52"/>
      <c r="K80" s="52"/>
      <c r="L80"/>
      <c r="M80" s="52"/>
      <c r="N80"/>
      <c r="O80" s="52"/>
      <c r="P80" s="52"/>
      <c r="Q80"/>
      <c r="R80" s="52"/>
      <c r="S80"/>
      <c r="T80" s="52"/>
      <c r="U80" s="52"/>
      <c r="V80"/>
      <c r="W80" s="52"/>
    </row>
    <row r="81" spans="1:23" ht="12.75">
      <c r="A81" s="211"/>
      <c r="B81" s="3" t="s">
        <v>155</v>
      </c>
      <c r="C81" s="55">
        <f>+C82-(+C76+C77+C78+C79+C80)</f>
        <v>1911614.2959999996</v>
      </c>
      <c r="D81" s="55">
        <f>+D82-(+D76+D77+D78+D79+D80)</f>
        <v>992829.0390000001</v>
      </c>
      <c r="E81" s="55">
        <f>+E82-(+E76+E77+E78+E79+E80)</f>
        <v>1182908.4039999996</v>
      </c>
      <c r="F81" s="40">
        <f t="shared" si="9"/>
        <v>0.4596910382094776</v>
      </c>
      <c r="G81" s="24"/>
      <c r="H81" s="52"/>
      <c r="I81"/>
      <c r="J81" s="52"/>
      <c r="K81" s="52"/>
      <c r="L81"/>
      <c r="M81" s="52"/>
      <c r="N81"/>
      <c r="O81" s="52"/>
      <c r="P81" s="52"/>
      <c r="Q81"/>
      <c r="R81" s="52"/>
      <c r="S81"/>
      <c r="T81" s="52"/>
      <c r="U81" s="52"/>
      <c r="V81"/>
      <c r="W81" s="52"/>
    </row>
    <row r="82" spans="1:23" s="44" customFormat="1" ht="12.75">
      <c r="A82" s="212"/>
      <c r="B82" s="41" t="s">
        <v>158</v>
      </c>
      <c r="C82" s="71">
        <v>3944462.746</v>
      </c>
      <c r="D82" s="71">
        <v>2029981.61</v>
      </c>
      <c r="E82" s="71">
        <v>2573268.36</v>
      </c>
      <c r="F82" s="43">
        <f>SUM(F76:F81)</f>
        <v>1</v>
      </c>
      <c r="G82"/>
      <c r="H82"/>
      <c r="I82"/>
      <c r="J82"/>
      <c r="K82"/>
      <c r="L82"/>
      <c r="M82"/>
      <c r="N82"/>
      <c r="O82"/>
      <c r="P82"/>
      <c r="Q82"/>
      <c r="R82"/>
      <c r="S82"/>
      <c r="T82"/>
      <c r="U82"/>
      <c r="V82"/>
      <c r="W82"/>
    </row>
    <row r="83" spans="1:23" ht="12.75">
      <c r="A83" s="203" t="s">
        <v>234</v>
      </c>
      <c r="B83" s="3" t="s">
        <v>139</v>
      </c>
      <c r="C83" s="55">
        <v>72850.176</v>
      </c>
      <c r="D83" s="55">
        <v>40092.155</v>
      </c>
      <c r="E83" s="55">
        <v>53010.848</v>
      </c>
      <c r="F83" s="40">
        <f aca="true" t="shared" si="10" ref="F83:F88">+E83/$E$89</f>
        <v>0.18949904193340808</v>
      </c>
      <c r="G83"/>
      <c r="H83"/>
      <c r="I83"/>
      <c r="J83"/>
      <c r="K83"/>
      <c r="L83"/>
      <c r="M83"/>
      <c r="N83"/>
      <c r="O83"/>
      <c r="P83"/>
      <c r="Q83"/>
      <c r="R83"/>
      <c r="S83"/>
      <c r="T83"/>
      <c r="U83"/>
      <c r="V83"/>
      <c r="W83"/>
    </row>
    <row r="84" spans="1:23" ht="12.75">
      <c r="A84" s="211"/>
      <c r="B84" s="3" t="s">
        <v>140</v>
      </c>
      <c r="C84" s="55">
        <v>40822.233</v>
      </c>
      <c r="D84" s="55">
        <v>16994.88</v>
      </c>
      <c r="E84" s="55">
        <v>28385.739</v>
      </c>
      <c r="F84" s="40">
        <f t="shared" si="10"/>
        <v>0.10147112427010746</v>
      </c>
      <c r="G84"/>
      <c r="H84"/>
      <c r="I84"/>
      <c r="J84"/>
      <c r="K84"/>
      <c r="L84"/>
      <c r="M84"/>
      <c r="N84"/>
      <c r="O84"/>
      <c r="P84"/>
      <c r="Q84"/>
      <c r="R84"/>
      <c r="S84"/>
      <c r="T84"/>
      <c r="U84"/>
      <c r="V84"/>
      <c r="W84"/>
    </row>
    <row r="85" spans="1:23" ht="12.75">
      <c r="A85" s="211"/>
      <c r="B85" s="3" t="s">
        <v>182</v>
      </c>
      <c r="C85" s="55">
        <v>40912.721</v>
      </c>
      <c r="D85" s="55">
        <v>20980.228</v>
      </c>
      <c r="E85" s="55">
        <v>23199.222</v>
      </c>
      <c r="F85" s="40">
        <f t="shared" si="10"/>
        <v>0.08293076810618921</v>
      </c>
      <c r="G85"/>
      <c r="H85"/>
      <c r="I85"/>
      <c r="J85"/>
      <c r="K85"/>
      <c r="L85"/>
      <c r="M85"/>
      <c r="N85"/>
      <c r="O85"/>
      <c r="P85"/>
      <c r="Q85"/>
      <c r="R85"/>
      <c r="S85"/>
      <c r="T85"/>
      <c r="U85"/>
      <c r="V85"/>
      <c r="W85"/>
    </row>
    <row r="86" spans="1:23" ht="12.75">
      <c r="A86" s="211"/>
      <c r="B86" t="s">
        <v>137</v>
      </c>
      <c r="C86" s="55">
        <v>38308.445</v>
      </c>
      <c r="D86" s="55">
        <v>25023.912</v>
      </c>
      <c r="E86" s="55">
        <v>16625.955</v>
      </c>
      <c r="F86" s="40">
        <f t="shared" si="10"/>
        <v>0.05943316627811644</v>
      </c>
      <c r="G86"/>
      <c r="H86" s="52"/>
      <c r="I86"/>
      <c r="J86" s="52"/>
      <c r="K86" s="52"/>
      <c r="L86"/>
      <c r="M86" s="52"/>
      <c r="N86"/>
      <c r="O86" s="52"/>
      <c r="P86" s="52"/>
      <c r="Q86"/>
      <c r="R86" s="52"/>
      <c r="S86"/>
      <c r="T86" s="52"/>
      <c r="U86" s="52"/>
      <c r="V86"/>
      <c r="W86" s="52"/>
    </row>
    <row r="87" spans="1:23" ht="12.75">
      <c r="A87" s="211"/>
      <c r="B87" t="s">
        <v>205</v>
      </c>
      <c r="C87" s="55">
        <v>23040.331</v>
      </c>
      <c r="D87" s="55">
        <v>20228.184</v>
      </c>
      <c r="E87" s="55">
        <v>16523.207</v>
      </c>
      <c r="F87" s="40">
        <f t="shared" si="10"/>
        <v>0.05906587074719842</v>
      </c>
      <c r="G87" s="1"/>
      <c r="H87" s="1"/>
      <c r="I87" s="1"/>
      <c r="J87" s="1"/>
      <c r="K87" s="1"/>
      <c r="L87" s="1"/>
      <c r="M87" s="1"/>
      <c r="N87" s="1"/>
      <c r="O87" s="1"/>
      <c r="P87" s="1"/>
      <c r="Q87" s="1"/>
      <c r="R87" s="1"/>
      <c r="S87" s="1"/>
      <c r="T87" s="1"/>
      <c r="U87" s="1"/>
      <c r="V87" s="1"/>
      <c r="W87" s="1"/>
    </row>
    <row r="88" spans="1:23" ht="12.75">
      <c r="A88" s="211"/>
      <c r="B88" s="3" t="s">
        <v>155</v>
      </c>
      <c r="C88" s="55">
        <f>+C89-(+C83+C84+C85+C86+C87)</f>
        <v>234313.04199999996</v>
      </c>
      <c r="D88" s="55">
        <f>+D89-(+D83+D84+D85+D86+D87)</f>
        <v>122853.152</v>
      </c>
      <c r="E88" s="55">
        <f>+E89-(+E83+E84+E85+E86+E87)</f>
        <v>141997.066</v>
      </c>
      <c r="F88" s="40">
        <f t="shared" si="10"/>
        <v>0.5076000286649803</v>
      </c>
      <c r="G88" s="24"/>
      <c r="H88" s="1"/>
      <c r="I88" s="1"/>
      <c r="J88" s="1"/>
      <c r="K88" s="1"/>
      <c r="L88" s="1"/>
      <c r="M88" s="1"/>
      <c r="N88" s="1"/>
      <c r="O88" s="1"/>
      <c r="P88" s="1"/>
      <c r="Q88" s="1"/>
      <c r="R88" s="1"/>
      <c r="S88" s="1"/>
      <c r="T88" s="1"/>
      <c r="U88" s="1"/>
      <c r="V88" s="1"/>
      <c r="W88" s="1"/>
    </row>
    <row r="89" spans="1:23" s="44" customFormat="1" ht="12.75">
      <c r="A89" s="212"/>
      <c r="B89" s="41" t="s">
        <v>158</v>
      </c>
      <c r="C89" s="71">
        <v>450246.948</v>
      </c>
      <c r="D89" s="71">
        <v>246172.511</v>
      </c>
      <c r="E89" s="71">
        <v>279742.037</v>
      </c>
      <c r="F89" s="43">
        <f>SUM(F83:F88)</f>
        <v>1</v>
      </c>
      <c r="G89"/>
      <c r="H89" s="52"/>
      <c r="I89"/>
      <c r="J89" s="52"/>
      <c r="K89" s="52"/>
      <c r="L89"/>
      <c r="M89" s="52"/>
      <c r="N89"/>
      <c r="O89" s="52"/>
      <c r="P89" s="52"/>
      <c r="Q89"/>
      <c r="R89" s="52"/>
      <c r="S89"/>
      <c r="T89" s="52"/>
      <c r="U89" s="52"/>
      <c r="V89"/>
      <c r="W89" s="52"/>
    </row>
    <row r="90" spans="1:23" ht="12.75">
      <c r="A90" s="213" t="s">
        <v>262</v>
      </c>
      <c r="B90" s="3" t="s">
        <v>139</v>
      </c>
      <c r="C90" s="55">
        <v>0</v>
      </c>
      <c r="D90" s="55">
        <v>0</v>
      </c>
      <c r="E90" s="55">
        <v>96805.624</v>
      </c>
      <c r="F90" s="40">
        <f aca="true" t="shared" si="11" ref="F90:F95">+E90/$E$96</f>
        <v>0.48463188894620585</v>
      </c>
      <c r="G90"/>
      <c r="H90"/>
      <c r="I90"/>
      <c r="J90"/>
      <c r="K90"/>
      <c r="L90"/>
      <c r="M90"/>
      <c r="N90"/>
      <c r="O90"/>
      <c r="P90"/>
      <c r="Q90"/>
      <c r="R90"/>
      <c r="S90"/>
      <c r="T90"/>
      <c r="U90"/>
      <c r="V90"/>
      <c r="W90"/>
    </row>
    <row r="91" spans="1:23" ht="12.75">
      <c r="A91" s="211"/>
      <c r="B91" s="3" t="s">
        <v>137</v>
      </c>
      <c r="C91" s="55">
        <v>23.34</v>
      </c>
      <c r="D91" s="55">
        <v>0</v>
      </c>
      <c r="E91" s="55">
        <v>16258.368</v>
      </c>
      <c r="F91" s="40">
        <f t="shared" si="11"/>
        <v>0.08139324214285884</v>
      </c>
      <c r="G91"/>
      <c r="H91"/>
      <c r="I91"/>
      <c r="J91"/>
      <c r="K91"/>
      <c r="L91"/>
      <c r="M91"/>
      <c r="N91"/>
      <c r="O91"/>
      <c r="P91"/>
      <c r="Q91"/>
      <c r="R91"/>
      <c r="S91"/>
      <c r="T91"/>
      <c r="U91"/>
      <c r="V91"/>
      <c r="W91"/>
    </row>
    <row r="92" spans="1:23" ht="12.75">
      <c r="A92" s="211"/>
      <c r="B92" s="3" t="s">
        <v>138</v>
      </c>
      <c r="C92" s="55">
        <v>8551.176</v>
      </c>
      <c r="D92" s="55">
        <v>4849.45</v>
      </c>
      <c r="E92" s="55">
        <v>14420.142</v>
      </c>
      <c r="F92" s="40">
        <f t="shared" si="11"/>
        <v>0.07219064727409348</v>
      </c>
      <c r="G92" s="3"/>
      <c r="H92" s="3"/>
      <c r="I92" s="3"/>
      <c r="J92" s="3"/>
      <c r="K92" s="3"/>
      <c r="L92" s="3"/>
      <c r="M92" s="3"/>
      <c r="N92" s="3"/>
      <c r="O92" s="3"/>
      <c r="P92" s="3"/>
      <c r="Q92" s="3"/>
      <c r="R92" s="3"/>
      <c r="S92" s="3"/>
      <c r="T92" s="3"/>
      <c r="U92" s="3"/>
      <c r="V92" s="3"/>
      <c r="W92" s="3"/>
    </row>
    <row r="93" spans="1:23" ht="12.75">
      <c r="A93" s="211"/>
      <c r="B93" s="3" t="s">
        <v>135</v>
      </c>
      <c r="C93" s="55">
        <v>1232.658</v>
      </c>
      <c r="D93" s="55">
        <v>24.262</v>
      </c>
      <c r="E93" s="55">
        <v>13801.911</v>
      </c>
      <c r="F93" s="40">
        <f t="shared" si="11"/>
        <v>0.06909563641671704</v>
      </c>
      <c r="G93" s="3"/>
      <c r="H93" s="3"/>
      <c r="I93" s="3"/>
      <c r="J93" s="3"/>
      <c r="K93" s="3"/>
      <c r="L93" s="3"/>
      <c r="M93" s="3"/>
      <c r="N93" s="3"/>
      <c r="O93" s="3"/>
      <c r="P93" s="3"/>
      <c r="Q93" s="3"/>
      <c r="R93" s="3"/>
      <c r="S93" s="3"/>
      <c r="T93" s="3"/>
      <c r="U93" s="3"/>
      <c r="V93" s="3"/>
      <c r="W93" s="3"/>
    </row>
    <row r="94" spans="1:23" ht="12.75">
      <c r="A94" s="211"/>
      <c r="B94" t="s">
        <v>140</v>
      </c>
      <c r="C94" s="55">
        <v>163.62</v>
      </c>
      <c r="D94" s="55">
        <v>90.72</v>
      </c>
      <c r="E94" s="55">
        <v>12246.589</v>
      </c>
      <c r="F94" s="40">
        <f t="shared" si="11"/>
        <v>0.0613093259976076</v>
      </c>
      <c r="G94"/>
      <c r="H94" s="52"/>
      <c r="I94"/>
      <c r="J94" s="52"/>
      <c r="K94" s="52"/>
      <c r="L94"/>
      <c r="M94" s="52"/>
      <c r="N94"/>
      <c r="O94" s="52"/>
      <c r="P94" s="52"/>
      <c r="Q94"/>
      <c r="R94" s="52"/>
      <c r="S94"/>
      <c r="T94" s="52"/>
      <c r="U94" s="52"/>
      <c r="V94"/>
      <c r="W94" s="52"/>
    </row>
    <row r="95" spans="1:23" ht="12.75">
      <c r="A95" s="211"/>
      <c r="B95" s="3" t="s">
        <v>155</v>
      </c>
      <c r="C95" s="55">
        <f>+C96-(+C90+C91+C92+C93+C94)</f>
        <v>8860.107999999998</v>
      </c>
      <c r="D95" s="55">
        <f>+D96-(+D90+D91+D92+D93+D94)</f>
        <v>3749.666</v>
      </c>
      <c r="E95" s="55">
        <f>+E96-(+E90+E91+E92+E93+E94)</f>
        <v>46218.20000000001</v>
      </c>
      <c r="F95" s="40">
        <f t="shared" si="11"/>
        <v>0.23137925922251723</v>
      </c>
      <c r="G95" s="24"/>
      <c r="H95" s="52"/>
      <c r="I95"/>
      <c r="J95" s="52"/>
      <c r="K95" s="52"/>
      <c r="L95"/>
      <c r="M95" s="52"/>
      <c r="N95"/>
      <c r="O95" s="52"/>
      <c r="P95" s="52"/>
      <c r="Q95"/>
      <c r="R95" s="52"/>
      <c r="S95"/>
      <c r="T95" s="52"/>
      <c r="U95" s="52"/>
      <c r="V95"/>
      <c r="W95" s="52"/>
    </row>
    <row r="96" spans="1:23" s="44" customFormat="1" ht="12.75">
      <c r="A96" s="212"/>
      <c r="B96" s="41" t="s">
        <v>158</v>
      </c>
      <c r="C96" s="71">
        <v>18830.902</v>
      </c>
      <c r="D96" s="71">
        <v>8714.098</v>
      </c>
      <c r="E96" s="71">
        <v>199750.834</v>
      </c>
      <c r="F96" s="43">
        <f>SUM(F90:F95)</f>
        <v>1</v>
      </c>
      <c r="G96" s="24"/>
      <c r="H96"/>
      <c r="I96"/>
      <c r="J96"/>
      <c r="K96"/>
      <c r="L96"/>
      <c r="M96"/>
      <c r="N96"/>
      <c r="O96"/>
      <c r="P96"/>
      <c r="Q96"/>
      <c r="R96"/>
      <c r="S96"/>
      <c r="T96"/>
      <c r="U96"/>
      <c r="V96"/>
      <c r="W96"/>
    </row>
    <row r="97" spans="1:23" ht="12.75">
      <c r="A97" s="203" t="s">
        <v>258</v>
      </c>
      <c r="B97" s="3" t="s">
        <v>139</v>
      </c>
      <c r="C97" s="55">
        <v>12594.706</v>
      </c>
      <c r="D97" s="55">
        <v>2660.953</v>
      </c>
      <c r="E97" s="55">
        <v>33199.281</v>
      </c>
      <c r="F97" s="40">
        <f aca="true" t="shared" si="12" ref="F97:F102">+E97/$E$103</f>
        <v>0.14417759565919455</v>
      </c>
      <c r="G97"/>
      <c r="H97"/>
      <c r="I97"/>
      <c r="J97"/>
      <c r="K97"/>
      <c r="L97"/>
      <c r="M97"/>
      <c r="N97"/>
      <c r="O97"/>
      <c r="P97"/>
      <c r="Q97"/>
      <c r="R97"/>
      <c r="S97"/>
      <c r="T97"/>
      <c r="U97"/>
      <c r="V97"/>
      <c r="W97"/>
    </row>
    <row r="98" spans="1:23" ht="12.75">
      <c r="A98" s="211"/>
      <c r="B98" s="3" t="s">
        <v>138</v>
      </c>
      <c r="C98" s="55">
        <v>81203.604</v>
      </c>
      <c r="D98" s="55">
        <v>50579.223</v>
      </c>
      <c r="E98" s="55">
        <v>32561.443</v>
      </c>
      <c r="F98" s="40">
        <f t="shared" si="12"/>
        <v>0.1414075974396527</v>
      </c>
      <c r="G98"/>
      <c r="H98"/>
      <c r="I98"/>
      <c r="J98"/>
      <c r="K98"/>
      <c r="L98"/>
      <c r="M98"/>
      <c r="N98"/>
      <c r="O98"/>
      <c r="P98"/>
      <c r="Q98"/>
      <c r="R98"/>
      <c r="S98"/>
      <c r="T98"/>
      <c r="U98"/>
      <c r="V98"/>
      <c r="W98"/>
    </row>
    <row r="99" spans="1:23" ht="12.75">
      <c r="A99" s="211"/>
      <c r="B99" s="3" t="s">
        <v>205</v>
      </c>
      <c r="C99" s="55">
        <v>28785.404</v>
      </c>
      <c r="D99" s="55">
        <v>19365.071</v>
      </c>
      <c r="E99" s="55">
        <v>21709.058</v>
      </c>
      <c r="F99" s="40">
        <f t="shared" si="12"/>
        <v>0.09427793892482199</v>
      </c>
      <c r="G99"/>
      <c r="H99"/>
      <c r="I99"/>
      <c r="J99"/>
      <c r="K99"/>
      <c r="L99"/>
      <c r="M99"/>
      <c r="N99"/>
      <c r="O99"/>
      <c r="P99"/>
      <c r="Q99"/>
      <c r="R99"/>
      <c r="S99"/>
      <c r="T99"/>
      <c r="U99"/>
      <c r="V99"/>
      <c r="W99"/>
    </row>
    <row r="100" spans="1:23" ht="12.75">
      <c r="A100" s="211"/>
      <c r="B100" s="3" t="s">
        <v>137</v>
      </c>
      <c r="C100" s="55">
        <v>3601.056</v>
      </c>
      <c r="D100" s="55">
        <v>2210.083</v>
      </c>
      <c r="E100" s="55">
        <v>17824.839</v>
      </c>
      <c r="F100" s="40">
        <f t="shared" si="12"/>
        <v>0.07740958094942603</v>
      </c>
      <c r="G100"/>
      <c r="H100" s="52"/>
      <c r="I100"/>
      <c r="J100" s="52"/>
      <c r="K100" s="52"/>
      <c r="L100"/>
      <c r="M100" s="52"/>
      <c r="N100"/>
      <c r="O100" s="52"/>
      <c r="P100" s="52"/>
      <c r="Q100"/>
      <c r="R100" s="52"/>
      <c r="S100"/>
      <c r="T100" s="52"/>
      <c r="U100" s="52"/>
      <c r="V100"/>
      <c r="W100" s="52"/>
    </row>
    <row r="101" spans="1:23" ht="12.75">
      <c r="A101" s="211"/>
      <c r="B101" s="3" t="s">
        <v>134</v>
      </c>
      <c r="C101" s="55">
        <v>16081.56</v>
      </c>
      <c r="D101" s="55">
        <v>8357.255</v>
      </c>
      <c r="E101" s="55">
        <v>16708.706</v>
      </c>
      <c r="F101" s="40">
        <f t="shared" si="12"/>
        <v>0.07256244668841948</v>
      </c>
      <c r="G101" s="1"/>
      <c r="H101" s="1"/>
      <c r="I101" s="1"/>
      <c r="J101" s="1"/>
      <c r="K101" s="1"/>
      <c r="L101" s="1"/>
      <c r="M101" s="1"/>
      <c r="N101" s="1"/>
      <c r="O101" s="1"/>
      <c r="P101" s="1"/>
      <c r="Q101" s="1"/>
      <c r="R101" s="1"/>
      <c r="S101" s="1"/>
      <c r="T101" s="1"/>
      <c r="U101" s="1"/>
      <c r="V101" s="1"/>
      <c r="W101" s="1"/>
    </row>
    <row r="102" spans="1:23" ht="12.75">
      <c r="A102" s="211"/>
      <c r="B102" s="3" t="s">
        <v>155</v>
      </c>
      <c r="C102" s="55">
        <f>+C103-(+C97+C98+C99+C100+C101)</f>
        <v>153586.234</v>
      </c>
      <c r="D102" s="55">
        <f>+D103-(+D97+D98+D99+D100+D101)</f>
        <v>87092.797</v>
      </c>
      <c r="E102" s="55">
        <f>+E103-(+E97+E98+E99+E100+E101)</f>
        <v>108263.24699999997</v>
      </c>
      <c r="F102" s="40">
        <f t="shared" si="12"/>
        <v>0.47016484033848516</v>
      </c>
      <c r="G102" s="24"/>
      <c r="H102" s="1"/>
      <c r="I102" s="1"/>
      <c r="J102" s="1"/>
      <c r="K102" s="1"/>
      <c r="L102" s="1"/>
      <c r="M102" s="1"/>
      <c r="N102" s="1"/>
      <c r="O102" s="1"/>
      <c r="P102" s="1"/>
      <c r="Q102" s="1"/>
      <c r="R102" s="1"/>
      <c r="S102" s="1"/>
      <c r="T102" s="1"/>
      <c r="U102" s="1"/>
      <c r="V102" s="1"/>
      <c r="W102" s="1"/>
    </row>
    <row r="103" spans="1:23" s="44" customFormat="1" ht="12.75">
      <c r="A103" s="212"/>
      <c r="B103" s="41" t="s">
        <v>158</v>
      </c>
      <c r="C103" s="71">
        <v>295852.564</v>
      </c>
      <c r="D103" s="71">
        <v>170265.382</v>
      </c>
      <c r="E103" s="71">
        <v>230266.574</v>
      </c>
      <c r="F103" s="43">
        <f>SUM(F97:F102)</f>
        <v>0.9999999999999999</v>
      </c>
      <c r="G103" s="24"/>
      <c r="H103" s="52"/>
      <c r="I103"/>
      <c r="J103" s="52"/>
      <c r="K103" s="52"/>
      <c r="L103"/>
      <c r="M103" s="52"/>
      <c r="N103"/>
      <c r="O103" s="52"/>
      <c r="P103" s="52"/>
      <c r="Q103"/>
      <c r="R103" s="52"/>
      <c r="S103"/>
      <c r="T103" s="52"/>
      <c r="U103" s="52"/>
      <c r="V103"/>
      <c r="W103" s="52"/>
    </row>
    <row r="104" spans="1:23" ht="12.75" customHeight="1">
      <c r="A104" s="200" t="s">
        <v>289</v>
      </c>
      <c r="B104" s="3" t="s">
        <v>217</v>
      </c>
      <c r="C104" s="55">
        <v>584.816</v>
      </c>
      <c r="D104" s="55">
        <v>177.319</v>
      </c>
      <c r="E104" s="55">
        <v>746.409</v>
      </c>
      <c r="F104" s="40">
        <f aca="true" t="shared" si="13" ref="F104:F109">+E104/$E$110</f>
        <v>0.42032977243674574</v>
      </c>
      <c r="G104"/>
      <c r="H104"/>
      <c r="I104"/>
      <c r="J104"/>
      <c r="K104"/>
      <c r="L104"/>
      <c r="M104"/>
      <c r="N104"/>
      <c r="O104"/>
      <c r="P104"/>
      <c r="Q104"/>
      <c r="R104"/>
      <c r="S104"/>
      <c r="T104"/>
      <c r="U104"/>
      <c r="V104"/>
      <c r="W104"/>
    </row>
    <row r="105" spans="1:23" ht="12.75" customHeight="1">
      <c r="A105" s="209"/>
      <c r="B105" s="3" t="s">
        <v>132</v>
      </c>
      <c r="C105" s="55">
        <v>96.498</v>
      </c>
      <c r="D105" s="55">
        <v>96.498</v>
      </c>
      <c r="E105" s="55">
        <v>545.236</v>
      </c>
      <c r="F105" s="40">
        <f t="shared" si="13"/>
        <v>0.30704201557634153</v>
      </c>
      <c r="G105"/>
      <c r="H105"/>
      <c r="I105"/>
      <c r="J105"/>
      <c r="K105"/>
      <c r="L105"/>
      <c r="M105"/>
      <c r="N105"/>
      <c r="O105"/>
      <c r="P105"/>
      <c r="Q105"/>
      <c r="R105"/>
      <c r="S105"/>
      <c r="T105"/>
      <c r="U105"/>
      <c r="V105"/>
      <c r="W105"/>
    </row>
    <row r="106" spans="1:23" ht="12.75" customHeight="1">
      <c r="A106" s="209"/>
      <c r="B106" s="3" t="s">
        <v>218</v>
      </c>
      <c r="C106" s="55">
        <v>0</v>
      </c>
      <c r="D106" s="55">
        <v>0</v>
      </c>
      <c r="E106" s="55">
        <v>142.515</v>
      </c>
      <c r="F106" s="40">
        <f t="shared" si="13"/>
        <v>0.08025532585864159</v>
      </c>
      <c r="G106"/>
      <c r="H106"/>
      <c r="I106"/>
      <c r="J106"/>
      <c r="K106"/>
      <c r="L106"/>
      <c r="M106"/>
      <c r="N106"/>
      <c r="O106"/>
      <c r="P106"/>
      <c r="Q106"/>
      <c r="R106"/>
      <c r="S106"/>
      <c r="T106"/>
      <c r="U106"/>
      <c r="V106"/>
      <c r="W106"/>
    </row>
    <row r="107" spans="1:23" ht="12.75" customHeight="1">
      <c r="A107" s="209"/>
      <c r="B107" s="3" t="s">
        <v>223</v>
      </c>
      <c r="C107" s="55">
        <v>145.492</v>
      </c>
      <c r="D107" s="55">
        <v>145.492</v>
      </c>
      <c r="E107" s="55">
        <v>121.051</v>
      </c>
      <c r="F107" s="40">
        <f t="shared" si="13"/>
        <v>0.06816817493256447</v>
      </c>
      <c r="G107"/>
      <c r="H107"/>
      <c r="I107"/>
      <c r="J107"/>
      <c r="K107"/>
      <c r="L107"/>
      <c r="M107"/>
      <c r="N107"/>
      <c r="O107"/>
      <c r="P107"/>
      <c r="Q107"/>
      <c r="R107"/>
      <c r="S107"/>
      <c r="T107"/>
      <c r="U107"/>
      <c r="V107"/>
      <c r="W107"/>
    </row>
    <row r="108" spans="1:23" ht="12.75" customHeight="1">
      <c r="A108" s="209"/>
      <c r="B108" s="3" t="s">
        <v>139</v>
      </c>
      <c r="C108" s="55">
        <v>392.34</v>
      </c>
      <c r="D108" s="55">
        <v>216.48</v>
      </c>
      <c r="E108" s="55">
        <v>95.727</v>
      </c>
      <c r="F108" s="40">
        <f t="shared" si="13"/>
        <v>0.05390731907848426</v>
      </c>
      <c r="G108"/>
      <c r="H108"/>
      <c r="I108"/>
      <c r="J108"/>
      <c r="K108"/>
      <c r="L108"/>
      <c r="M108"/>
      <c r="N108"/>
      <c r="O108"/>
      <c r="P108"/>
      <c r="Q108"/>
      <c r="R108"/>
      <c r="S108"/>
      <c r="T108"/>
      <c r="U108"/>
      <c r="V108"/>
      <c r="W108"/>
    </row>
    <row r="109" spans="1:23" ht="12.75">
      <c r="A109" s="209"/>
      <c r="B109" s="3" t="s">
        <v>155</v>
      </c>
      <c r="C109" s="55">
        <f>+C110-(+C104+C105+C106+C107+C108)</f>
        <v>1087.081</v>
      </c>
      <c r="D109" s="55">
        <f>+D110-(+D104+D105+D106+D107+D108)</f>
        <v>779.7070000000001</v>
      </c>
      <c r="E109" s="55">
        <f>+E110-(+E104+E105+E106+E107+E108)</f>
        <v>124.83200000000011</v>
      </c>
      <c r="F109" s="40">
        <f t="shared" si="13"/>
        <v>0.07029739211722245</v>
      </c>
      <c r="G109"/>
      <c r="H109"/>
      <c r="I109"/>
      <c r="J109"/>
      <c r="K109"/>
      <c r="L109"/>
      <c r="M109"/>
      <c r="N109"/>
      <c r="O109"/>
      <c r="P109"/>
      <c r="Q109"/>
      <c r="R109"/>
      <c r="S109"/>
      <c r="T109"/>
      <c r="U109"/>
      <c r="V109"/>
      <c r="W109"/>
    </row>
    <row r="110" spans="1:23" s="44" customFormat="1" ht="12.75">
      <c r="A110" s="210"/>
      <c r="B110" s="41" t="s">
        <v>158</v>
      </c>
      <c r="C110" s="71">
        <v>2306.227</v>
      </c>
      <c r="D110" s="71">
        <v>1415.496</v>
      </c>
      <c r="E110" s="71">
        <v>1775.77</v>
      </c>
      <c r="F110" s="43">
        <f>SUM(F104:F109)</f>
        <v>0.9999999999999999</v>
      </c>
      <c r="G110" s="24"/>
      <c r="H110"/>
      <c r="I110"/>
      <c r="J110"/>
      <c r="K110"/>
      <c r="L110"/>
      <c r="M110"/>
      <c r="N110"/>
      <c r="O110"/>
      <c r="P110"/>
      <c r="Q110"/>
      <c r="R110"/>
      <c r="S110"/>
      <c r="T110"/>
      <c r="U110"/>
      <c r="V110"/>
      <c r="W110"/>
    </row>
    <row r="111" spans="1:23" ht="12.75">
      <c r="A111" s="200" t="s">
        <v>288</v>
      </c>
      <c r="B111" s="3" t="s">
        <v>139</v>
      </c>
      <c r="C111" s="55">
        <v>11814.542</v>
      </c>
      <c r="D111" s="55">
        <v>9087.058</v>
      </c>
      <c r="E111" s="55">
        <v>12720.032</v>
      </c>
      <c r="F111" s="40">
        <f aca="true" t="shared" si="14" ref="F111:F116">+E111/$E$117</f>
        <v>0.2089886962208909</v>
      </c>
      <c r="G111"/>
      <c r="H111"/>
      <c r="I111"/>
      <c r="J111"/>
      <c r="K111"/>
      <c r="L111"/>
      <c r="M111"/>
      <c r="N111"/>
      <c r="O111"/>
      <c r="P111"/>
      <c r="Q111"/>
      <c r="R111"/>
      <c r="S111"/>
      <c r="T111"/>
      <c r="U111"/>
      <c r="V111"/>
      <c r="W111"/>
    </row>
    <row r="112" spans="1:23" ht="12.75">
      <c r="A112" s="201"/>
      <c r="B112" s="3" t="s">
        <v>157</v>
      </c>
      <c r="C112" s="55">
        <v>12163.545</v>
      </c>
      <c r="D112" s="55">
        <v>9657.615</v>
      </c>
      <c r="E112" s="55">
        <v>8691.727</v>
      </c>
      <c r="F112" s="40">
        <f t="shared" si="14"/>
        <v>0.142804097791414</v>
      </c>
      <c r="G112"/>
      <c r="H112"/>
      <c r="I112"/>
      <c r="J112"/>
      <c r="K112"/>
      <c r="L112"/>
      <c r="M112"/>
      <c r="N112"/>
      <c r="O112"/>
      <c r="P112"/>
      <c r="Q112"/>
      <c r="R112"/>
      <c r="S112"/>
      <c r="T112"/>
      <c r="U112"/>
      <c r="V112"/>
      <c r="W112"/>
    </row>
    <row r="113" spans="1:23" ht="12.75">
      <c r="A113" s="201"/>
      <c r="B113" s="3" t="s">
        <v>134</v>
      </c>
      <c r="C113" s="55">
        <v>3665.016</v>
      </c>
      <c r="D113" s="55">
        <v>2695.885</v>
      </c>
      <c r="E113" s="55">
        <v>5670.131</v>
      </c>
      <c r="F113" s="40">
        <f t="shared" si="14"/>
        <v>0.09315961509307967</v>
      </c>
      <c r="G113"/>
      <c r="H113"/>
      <c r="I113"/>
      <c r="J113"/>
      <c r="K113"/>
      <c r="L113"/>
      <c r="M113"/>
      <c r="N113"/>
      <c r="O113"/>
      <c r="P113"/>
      <c r="Q113"/>
      <c r="R113"/>
      <c r="S113"/>
      <c r="T113"/>
      <c r="U113"/>
      <c r="V113"/>
      <c r="W113"/>
    </row>
    <row r="114" spans="1:23" ht="12.75">
      <c r="A114" s="201"/>
      <c r="B114" s="3" t="s">
        <v>140</v>
      </c>
      <c r="C114" s="55">
        <v>8169.565</v>
      </c>
      <c r="D114" s="55">
        <v>4204.57</v>
      </c>
      <c r="E114" s="55">
        <v>5669.858</v>
      </c>
      <c r="F114" s="40">
        <f t="shared" si="14"/>
        <v>0.09315512973376074</v>
      </c>
      <c r="G114"/>
      <c r="H114" s="52"/>
      <c r="I114"/>
      <c r="J114" s="52"/>
      <c r="K114" s="52"/>
      <c r="L114"/>
      <c r="M114" s="52"/>
      <c r="N114"/>
      <c r="O114" s="52"/>
      <c r="P114" s="52"/>
      <c r="Q114"/>
      <c r="R114" s="52"/>
      <c r="S114"/>
      <c r="T114" s="52"/>
      <c r="U114" s="52"/>
      <c r="V114"/>
      <c r="W114" s="52"/>
    </row>
    <row r="115" spans="1:23" ht="12.75">
      <c r="A115" s="201"/>
      <c r="B115" s="3" t="s">
        <v>223</v>
      </c>
      <c r="C115" s="55">
        <v>2100.305</v>
      </c>
      <c r="D115" s="55">
        <v>1831.394</v>
      </c>
      <c r="E115" s="55">
        <v>5048.768</v>
      </c>
      <c r="F115" s="40">
        <f t="shared" si="14"/>
        <v>0.08295069083487801</v>
      </c>
      <c r="G115" s="1"/>
      <c r="H115" s="1"/>
      <c r="I115" s="1"/>
      <c r="J115" s="1"/>
      <c r="K115" s="1"/>
      <c r="L115" s="1"/>
      <c r="M115" s="1"/>
      <c r="N115" s="1"/>
      <c r="O115" s="1"/>
      <c r="P115" s="1"/>
      <c r="Q115" s="1"/>
      <c r="R115" s="1"/>
      <c r="S115" s="1"/>
      <c r="T115" s="1"/>
      <c r="U115" s="1"/>
      <c r="V115" s="1"/>
      <c r="W115" s="1"/>
    </row>
    <row r="116" spans="1:23" ht="12.75">
      <c r="A116" s="201"/>
      <c r="B116" s="3" t="s">
        <v>155</v>
      </c>
      <c r="C116" s="55">
        <f>+C117-(+C111+C112+C113+C114+C115)</f>
        <v>25903.512000000002</v>
      </c>
      <c r="D116" s="55">
        <f>+D117-(+D111+D112+D113+D114+D115)</f>
        <v>17897.175999999992</v>
      </c>
      <c r="E116" s="55">
        <f>+E117-(+E111+E112+E113+E114+E115)</f>
        <v>23064.172999999995</v>
      </c>
      <c r="F116" s="40">
        <f t="shared" si="14"/>
        <v>0.37894177032597665</v>
      </c>
      <c r="G116" s="24"/>
      <c r="H116" s="1"/>
      <c r="I116" s="1"/>
      <c r="J116" s="1"/>
      <c r="K116" s="1"/>
      <c r="L116" s="1"/>
      <c r="M116" s="1"/>
      <c r="N116" s="1"/>
      <c r="O116" s="1"/>
      <c r="P116" s="1"/>
      <c r="Q116" s="1"/>
      <c r="R116" s="1"/>
      <c r="S116" s="1"/>
      <c r="T116" s="1"/>
      <c r="U116" s="1"/>
      <c r="V116" s="1"/>
      <c r="W116" s="1"/>
    </row>
    <row r="117" spans="1:23" s="44" customFormat="1" ht="12.75">
      <c r="A117" s="202"/>
      <c r="B117" s="41" t="s">
        <v>158</v>
      </c>
      <c r="C117" s="71">
        <v>63816.485</v>
      </c>
      <c r="D117" s="71">
        <v>45373.698</v>
      </c>
      <c r="E117" s="71">
        <v>60864.689</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12882</v>
      </c>
      <c r="D118" s="27">
        <f>+'Exportacion_regional '!C22</f>
        <v>8217</v>
      </c>
      <c r="E118" s="27">
        <f>+'Exportacion_regional '!D22</f>
        <v>15459</v>
      </c>
      <c r="F118" s="43"/>
      <c r="G118"/>
      <c r="H118"/>
      <c r="I118"/>
      <c r="J118"/>
      <c r="K118"/>
      <c r="L118"/>
      <c r="M118"/>
      <c r="N118"/>
      <c r="O118"/>
      <c r="P118"/>
      <c r="Q118"/>
      <c r="R118"/>
      <c r="S118"/>
      <c r="T118"/>
      <c r="U118"/>
      <c r="V118"/>
      <c r="W118"/>
    </row>
    <row r="119" spans="1:23" s="44" customFormat="1" ht="12.75">
      <c r="A119" s="41" t="s">
        <v>141</v>
      </c>
      <c r="B119" s="41"/>
      <c r="C119" s="42">
        <f>+C118+C117+C110+C103+C96+C89+C82+C75+C62+C55+C48+C41+C34+C27+C20+C13</f>
        <v>12315251.688</v>
      </c>
      <c r="D119" s="42">
        <f>+D118+D117+D110+D103+D96+D89+D82+D75+D62+D55+D48+D41+D34+D27+D20+D13</f>
        <v>7496726.521000001</v>
      </c>
      <c r="E119" s="42">
        <f>+E118+E117+E110+E103+E96+E89+E82+E75+E62+E55+E48+E41+E34+E27+E20+E13</f>
        <v>8659088.803</v>
      </c>
      <c r="F119" s="43"/>
      <c r="G119"/>
      <c r="H119"/>
      <c r="I119"/>
      <c r="J119"/>
      <c r="K119"/>
      <c r="L119"/>
      <c r="M119"/>
      <c r="N119"/>
      <c r="O119"/>
      <c r="P119"/>
      <c r="Q119"/>
      <c r="R119"/>
      <c r="S119"/>
      <c r="T119"/>
      <c r="U119"/>
      <c r="V119"/>
      <c r="W119"/>
    </row>
    <row r="120" spans="1:23" s="31" customFormat="1" ht="12.75">
      <c r="A120" s="32" t="s">
        <v>44</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D67:E67"/>
    <mergeCell ref="A2:F2"/>
    <mergeCell ref="A1:F1"/>
    <mergeCell ref="A14:A20"/>
    <mergeCell ref="A4:F4"/>
    <mergeCell ref="A3:F3"/>
    <mergeCell ref="A7:A13"/>
    <mergeCell ref="D5:E5"/>
    <mergeCell ref="A97:A103"/>
    <mergeCell ref="A21:A27"/>
    <mergeCell ref="A28:A34"/>
    <mergeCell ref="A35:A41"/>
    <mergeCell ref="A42:A48"/>
    <mergeCell ref="A49:A55"/>
    <mergeCell ref="A56:A62"/>
    <mergeCell ref="A104:A110"/>
    <mergeCell ref="A69:A75"/>
    <mergeCell ref="A76:A82"/>
    <mergeCell ref="A111:A117"/>
    <mergeCell ref="A63:F63"/>
    <mergeCell ref="A64:F64"/>
    <mergeCell ref="A65:F65"/>
    <mergeCell ref="A66:F66"/>
    <mergeCell ref="A83:A89"/>
    <mergeCell ref="A90:A96"/>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9"/>
  <sheetViews>
    <sheetView view="pageBreakPreview" zoomScale="90" zoomScaleSheetLayoutView="90" zoomScalePageLayoutView="0" workbookViewId="0" topLeftCell="A122">
      <selection activeCell="C153" sqref="C153"/>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132" customWidth="1"/>
    <col min="10" max="10" width="15.8515625" style="132" customWidth="1"/>
    <col min="11" max="11" width="13.00390625" style="132" bestFit="1" customWidth="1"/>
    <col min="12" max="12" width="17.00390625" style="132" bestFit="1" customWidth="1"/>
    <col min="13" max="13" width="14.421875" style="132" bestFit="1" customWidth="1"/>
    <col min="14" max="17" width="16.00390625" style="132" bestFit="1" customWidth="1"/>
    <col min="18" max="18" width="14.421875" style="132" bestFit="1" customWidth="1"/>
    <col min="19" max="16384" width="11.421875" style="33" customWidth="1"/>
  </cols>
  <sheetData>
    <row r="1" spans="1:21" s="80" customFormat="1" ht="15.75" customHeight="1">
      <c r="A1" s="197" t="s">
        <v>163</v>
      </c>
      <c r="B1" s="197"/>
      <c r="C1" s="197"/>
      <c r="D1" s="197"/>
      <c r="E1" s="197"/>
      <c r="F1" s="197"/>
      <c r="G1" s="197"/>
      <c r="H1" s="79"/>
      <c r="I1" s="137"/>
      <c r="J1" s="137"/>
      <c r="K1" s="183"/>
      <c r="L1" s="137"/>
      <c r="M1" s="183"/>
      <c r="N1" s="183"/>
      <c r="O1" s="137"/>
      <c r="P1" s="183"/>
      <c r="Q1" s="137"/>
      <c r="R1" s="183"/>
      <c r="S1" s="79"/>
      <c r="U1" s="79"/>
    </row>
    <row r="2" spans="1:21" s="80" customFormat="1" ht="15.75" customHeight="1">
      <c r="A2" s="197" t="s">
        <v>166</v>
      </c>
      <c r="B2" s="197"/>
      <c r="C2" s="197"/>
      <c r="D2" s="197"/>
      <c r="E2" s="197"/>
      <c r="F2" s="197"/>
      <c r="G2" s="197"/>
      <c r="H2" s="79"/>
      <c r="I2" s="137"/>
      <c r="J2" s="137"/>
      <c r="K2" s="183"/>
      <c r="L2" s="137"/>
      <c r="M2" s="183"/>
      <c r="N2" s="183"/>
      <c r="O2" s="137"/>
      <c r="P2" s="183"/>
      <c r="Q2" s="137"/>
      <c r="R2" s="183"/>
      <c r="S2" s="79"/>
      <c r="U2" s="79"/>
    </row>
    <row r="3" spans="1:21" s="80" customFormat="1" ht="15.75" customHeight="1">
      <c r="A3" s="197" t="s">
        <v>24</v>
      </c>
      <c r="B3" s="197"/>
      <c r="C3" s="197"/>
      <c r="D3" s="197"/>
      <c r="E3" s="197"/>
      <c r="F3" s="197"/>
      <c r="G3" s="197"/>
      <c r="H3" s="79"/>
      <c r="I3" s="140"/>
      <c r="J3" s="140"/>
      <c r="K3" s="183"/>
      <c r="L3" s="137"/>
      <c r="M3" s="183"/>
      <c r="N3" s="183"/>
      <c r="O3" s="137"/>
      <c r="P3" s="183"/>
      <c r="Q3" s="137"/>
      <c r="R3" s="183"/>
      <c r="S3" s="79"/>
      <c r="U3" s="79"/>
    </row>
    <row r="4" spans="1:21" s="80" customFormat="1" ht="15.75" customHeight="1">
      <c r="A4" s="149"/>
      <c r="B4" s="149"/>
      <c r="C4" s="149"/>
      <c r="D4" s="149"/>
      <c r="E4" s="149"/>
      <c r="F4" s="149"/>
      <c r="G4" s="149"/>
      <c r="H4" s="79"/>
      <c r="I4" s="140"/>
      <c r="J4" s="140"/>
      <c r="K4" s="183"/>
      <c r="L4" s="137"/>
      <c r="M4" s="183"/>
      <c r="N4" s="183"/>
      <c r="O4" s="137"/>
      <c r="P4" s="183"/>
      <c r="Q4" s="137"/>
      <c r="R4" s="183"/>
      <c r="S4" s="79"/>
      <c r="U4" s="79"/>
    </row>
    <row r="5" spans="1:18" s="3" customFormat="1" ht="12.75">
      <c r="A5" s="133" t="s">
        <v>25</v>
      </c>
      <c r="B5" s="134" t="s">
        <v>159</v>
      </c>
      <c r="C5" s="134">
        <v>2010</v>
      </c>
      <c r="D5" s="215" t="str">
        <f>+Principales_destinos!D5</f>
        <v>ene - jul</v>
      </c>
      <c r="E5" s="215"/>
      <c r="F5" s="135" t="s">
        <v>170</v>
      </c>
      <c r="G5" s="135" t="s">
        <v>27</v>
      </c>
      <c r="I5" s="128"/>
      <c r="J5" s="128"/>
      <c r="K5" s="128"/>
      <c r="L5" s="128"/>
      <c r="M5" s="128"/>
      <c r="N5" s="128"/>
      <c r="O5" s="128"/>
      <c r="P5" s="128"/>
      <c r="Q5" s="128"/>
      <c r="R5" s="128"/>
    </row>
    <row r="6" spans="1:18" s="3" customFormat="1" ht="12.75">
      <c r="A6" s="18"/>
      <c r="B6" s="18"/>
      <c r="C6" s="18"/>
      <c r="D6" s="17">
        <v>2010</v>
      </c>
      <c r="E6" s="16">
        <v>2011</v>
      </c>
      <c r="F6" s="18">
        <v>2011</v>
      </c>
      <c r="G6" s="39">
        <v>2011</v>
      </c>
      <c r="I6" s="128"/>
      <c r="J6" s="128"/>
      <c r="K6" s="128"/>
      <c r="L6" s="128"/>
      <c r="M6" s="128"/>
      <c r="N6" s="128"/>
      <c r="O6" s="128"/>
      <c r="P6" s="128"/>
      <c r="Q6" s="128"/>
      <c r="R6" s="128"/>
    </row>
    <row r="7" spans="1:21" ht="12.75">
      <c r="A7" s="220" t="s">
        <v>261</v>
      </c>
      <c r="B7" t="s">
        <v>236</v>
      </c>
      <c r="C7" s="55">
        <v>2257.351</v>
      </c>
      <c r="D7" s="55">
        <v>1377.731</v>
      </c>
      <c r="E7" s="55">
        <v>1358.595</v>
      </c>
      <c r="F7" s="67">
        <v>0.0005103548642696721</v>
      </c>
      <c r="G7" s="67">
        <f>+E7/$E$11</f>
        <v>0.4374098518995493</v>
      </c>
      <c r="K7" s="128"/>
      <c r="L7" s="129"/>
      <c r="M7" s="129"/>
      <c r="N7" s="129"/>
      <c r="O7" s="129"/>
      <c r="P7" s="129"/>
      <c r="Q7" s="129"/>
      <c r="R7" s="129"/>
      <c r="S7" s="52"/>
      <c r="U7" s="52"/>
    </row>
    <row r="8" spans="1:21" ht="12.75">
      <c r="A8" s="209"/>
      <c r="B8" s="3" t="s">
        <v>235</v>
      </c>
      <c r="C8" s="55">
        <v>2053.232</v>
      </c>
      <c r="D8" s="55">
        <v>1996.107</v>
      </c>
      <c r="E8" s="55">
        <v>900.593</v>
      </c>
      <c r="F8" s="67">
        <v>0.002872973968178022</v>
      </c>
      <c r="G8" s="67">
        <f>+E8/$E$11</f>
        <v>0.28995267224726334</v>
      </c>
      <c r="K8" s="128"/>
      <c r="L8" s="129"/>
      <c r="M8" s="129"/>
      <c r="N8" s="129"/>
      <c r="O8" s="129"/>
      <c r="P8" s="129"/>
      <c r="Q8" s="129"/>
      <c r="R8" s="129"/>
      <c r="S8" s="52"/>
      <c r="U8" s="52"/>
    </row>
    <row r="9" spans="1:21" ht="12.75">
      <c r="A9" s="209"/>
      <c r="B9" s="3" t="s">
        <v>314</v>
      </c>
      <c r="C9" s="55">
        <v>1466.991</v>
      </c>
      <c r="D9" s="55">
        <v>841.063</v>
      </c>
      <c r="E9" s="55">
        <v>586.512</v>
      </c>
      <c r="F9" s="67">
        <v>0.0008751325867752117</v>
      </c>
      <c r="G9" s="67">
        <f>+E9/$E$11</f>
        <v>0.18883193818415966</v>
      </c>
      <c r="K9" s="128"/>
      <c r="L9" s="129"/>
      <c r="M9" s="129"/>
      <c r="N9" s="129"/>
      <c r="O9" s="129"/>
      <c r="P9" s="129"/>
      <c r="Q9" s="129"/>
      <c r="R9" s="129"/>
      <c r="S9" s="52"/>
      <c r="U9" s="52"/>
    </row>
    <row r="10" spans="1:21" ht="12.75">
      <c r="A10" s="209"/>
      <c r="B10" s="3" t="s">
        <v>155</v>
      </c>
      <c r="C10" s="55">
        <f>+C11-SUM(C7:C9)</f>
        <v>2136.4259999999995</v>
      </c>
      <c r="D10" s="55">
        <f>+D11-SUM(D7:D9)</f>
        <v>1404.0990000000002</v>
      </c>
      <c r="E10" s="55">
        <f>+E11-SUM(E7:E9)</f>
        <v>260.3000000000002</v>
      </c>
      <c r="F10" s="67"/>
      <c r="G10" s="67">
        <f>+E10/$E$11</f>
        <v>0.08380553766902775</v>
      </c>
      <c r="K10" s="128"/>
      <c r="L10" s="129"/>
      <c r="M10" s="129"/>
      <c r="N10" s="129"/>
      <c r="O10" s="129"/>
      <c r="P10" s="129"/>
      <c r="Q10" s="129"/>
      <c r="R10" s="129"/>
      <c r="S10" s="52"/>
      <c r="U10" s="52"/>
    </row>
    <row r="11" spans="1:18" s="1" customFormat="1" ht="12.75">
      <c r="A11" s="210"/>
      <c r="B11" s="41" t="s">
        <v>158</v>
      </c>
      <c r="C11" s="42">
        <f>+'Exportacion_regional '!B7</f>
        <v>7914</v>
      </c>
      <c r="D11" s="42">
        <f>+'Exportacion_regional '!C7</f>
        <v>5619</v>
      </c>
      <c r="E11" s="42">
        <f>+'Exportacion_regional '!D7</f>
        <v>3106</v>
      </c>
      <c r="F11" s="66"/>
      <c r="G11" s="66">
        <f>SUM(G7:G10)</f>
        <v>1</v>
      </c>
      <c r="I11" s="130"/>
      <c r="J11" s="130"/>
      <c r="K11" s="128"/>
      <c r="L11" s="130"/>
      <c r="M11" s="130"/>
      <c r="N11" s="130"/>
      <c r="O11" s="130"/>
      <c r="P11" s="130"/>
      <c r="Q11" s="130"/>
      <c r="R11" s="130"/>
    </row>
    <row r="12" spans="1:21" ht="12.75">
      <c r="A12" s="213" t="s">
        <v>254</v>
      </c>
      <c r="B12" s="3" t="s">
        <v>238</v>
      </c>
      <c r="C12" s="55">
        <v>1207.933</v>
      </c>
      <c r="D12" s="55">
        <v>579.206</v>
      </c>
      <c r="E12" s="55">
        <v>942.242</v>
      </c>
      <c r="F12" s="67">
        <v>0.006684883000393654</v>
      </c>
      <c r="G12" s="67">
        <f aca="true" t="shared" si="0" ref="G12:G18">+E12/$E$19</f>
        <v>0.19941629629629629</v>
      </c>
      <c r="K12" s="128"/>
      <c r="L12" s="129"/>
      <c r="M12" s="129"/>
      <c r="N12" s="129"/>
      <c r="P12" s="129"/>
      <c r="Q12" s="129"/>
      <c r="R12" s="129"/>
      <c r="S12" s="52"/>
      <c r="U12" s="52"/>
    </row>
    <row r="13" spans="1:21" ht="12.75">
      <c r="A13" s="211"/>
      <c r="B13" s="3" t="s">
        <v>235</v>
      </c>
      <c r="C13" s="55">
        <v>1321.679</v>
      </c>
      <c r="D13" s="55">
        <v>1031.198</v>
      </c>
      <c r="E13" s="55">
        <v>927.354</v>
      </c>
      <c r="F13" s="67">
        <v>0.002958344003657325</v>
      </c>
      <c r="G13" s="67">
        <f t="shared" si="0"/>
        <v>0.19626539682539684</v>
      </c>
      <c r="K13" s="128"/>
      <c r="L13" s="129"/>
      <c r="M13" s="129"/>
      <c r="N13" s="129"/>
      <c r="O13" s="129"/>
      <c r="P13" s="129"/>
      <c r="Q13" s="129"/>
      <c r="R13" s="129"/>
      <c r="S13" s="52"/>
      <c r="U13" s="52"/>
    </row>
    <row r="14" spans="1:21" ht="12.75">
      <c r="A14" s="211"/>
      <c r="B14" s="3" t="s">
        <v>241</v>
      </c>
      <c r="C14" s="55">
        <v>1332.471</v>
      </c>
      <c r="D14" s="55">
        <v>709.413</v>
      </c>
      <c r="E14" s="55">
        <v>883.681</v>
      </c>
      <c r="F14" s="67">
        <v>0.013596300286679318</v>
      </c>
      <c r="G14" s="67">
        <f t="shared" si="0"/>
        <v>0.18702243386243386</v>
      </c>
      <c r="K14" s="128"/>
      <c r="L14" s="129"/>
      <c r="M14" s="129"/>
      <c r="N14" s="129"/>
      <c r="O14" s="129"/>
      <c r="P14" s="129"/>
      <c r="Q14" s="129"/>
      <c r="R14" s="129"/>
      <c r="S14" s="52"/>
      <c r="U14" s="52"/>
    </row>
    <row r="15" spans="1:21" ht="12.75">
      <c r="A15" s="211"/>
      <c r="B15" t="s">
        <v>237</v>
      </c>
      <c r="C15" s="55">
        <v>474.795</v>
      </c>
      <c r="D15" s="55">
        <v>373.639</v>
      </c>
      <c r="E15" s="55">
        <v>626.028</v>
      </c>
      <c r="F15" s="67">
        <v>0.0009340942777534173</v>
      </c>
      <c r="G15" s="67">
        <f t="shared" si="0"/>
        <v>0.13249269841269842</v>
      </c>
      <c r="K15" s="128"/>
      <c r="L15" s="129"/>
      <c r="M15" s="129"/>
      <c r="N15" s="129"/>
      <c r="O15" s="129"/>
      <c r="P15" s="129"/>
      <c r="Q15" s="129"/>
      <c r="R15" s="129"/>
      <c r="S15" s="52"/>
      <c r="U15" s="52"/>
    </row>
    <row r="16" spans="1:21" ht="12.75">
      <c r="A16" s="211"/>
      <c r="B16" s="3" t="s">
        <v>236</v>
      </c>
      <c r="C16" s="55">
        <v>330.245</v>
      </c>
      <c r="D16" s="55">
        <v>61.781</v>
      </c>
      <c r="E16" s="55">
        <v>573.719</v>
      </c>
      <c r="F16" s="67">
        <v>0.00021551697332459785</v>
      </c>
      <c r="G16" s="67">
        <f t="shared" si="0"/>
        <v>0.12142201058201059</v>
      </c>
      <c r="K16" s="128"/>
      <c r="L16" s="129"/>
      <c r="M16" s="129"/>
      <c r="N16" s="129"/>
      <c r="O16" s="129"/>
      <c r="P16" s="129"/>
      <c r="Q16" s="129"/>
      <c r="R16" s="129"/>
      <c r="S16" s="52"/>
      <c r="U16" s="52"/>
    </row>
    <row r="17" spans="1:21" s="54" customFormat="1" ht="12.75">
      <c r="A17" s="211"/>
      <c r="B17" s="54" t="s">
        <v>312</v>
      </c>
      <c r="C17" s="55">
        <v>343.639</v>
      </c>
      <c r="D17" s="55">
        <v>250.774</v>
      </c>
      <c r="E17" s="55">
        <v>342.429</v>
      </c>
      <c r="F17" s="187">
        <v>0.179387859341235</v>
      </c>
      <c r="G17" s="187">
        <f t="shared" si="0"/>
        <v>0.07247174603174603</v>
      </c>
      <c r="H17" s="80"/>
      <c r="I17" s="137"/>
      <c r="J17" s="137"/>
      <c r="K17" s="137"/>
      <c r="L17" s="188"/>
      <c r="M17" s="188"/>
      <c r="N17" s="188"/>
      <c r="O17" s="188"/>
      <c r="P17" s="188"/>
      <c r="Q17" s="188"/>
      <c r="R17" s="188"/>
      <c r="S17" s="82"/>
      <c r="U17" s="82"/>
    </row>
    <row r="18" spans="1:18" ht="12.75">
      <c r="A18" s="211"/>
      <c r="B18" t="s">
        <v>155</v>
      </c>
      <c r="C18" s="55">
        <f>+C19-SUM(C12:C17)</f>
        <v>1425.2380000000003</v>
      </c>
      <c r="D18" s="55">
        <f>+D19-SUM(D12:D17)</f>
        <v>606.989</v>
      </c>
      <c r="E18" s="55">
        <f>+E19-SUM(E12:E17)</f>
        <v>429.54699999999957</v>
      </c>
      <c r="F18" s="67"/>
      <c r="G18" s="67">
        <f t="shared" si="0"/>
        <v>0.0909094179894179</v>
      </c>
      <c r="K18" s="128"/>
      <c r="L18" s="129"/>
      <c r="M18" s="129"/>
      <c r="N18" s="129"/>
      <c r="O18" s="129"/>
      <c r="P18" s="129"/>
      <c r="Q18" s="129"/>
      <c r="R18" s="129"/>
    </row>
    <row r="19" spans="1:18" s="1" customFormat="1" ht="12.75">
      <c r="A19" s="221"/>
      <c r="B19" s="41" t="s">
        <v>158</v>
      </c>
      <c r="C19" s="42">
        <f>+'Exportacion_regional '!B8</f>
        <v>6436</v>
      </c>
      <c r="D19" s="42">
        <f>+'Exportacion_regional '!C8</f>
        <v>3613</v>
      </c>
      <c r="E19" s="42">
        <f>+'Exportacion_regional '!D8</f>
        <v>4725</v>
      </c>
      <c r="F19" s="66"/>
      <c r="G19" s="66">
        <f>SUM(G12:G18)</f>
        <v>0.9999999999999999</v>
      </c>
      <c r="I19" s="130"/>
      <c r="J19" s="130"/>
      <c r="K19" s="128"/>
      <c r="L19" s="130"/>
      <c r="M19" s="130"/>
      <c r="N19" s="130"/>
      <c r="O19" s="130"/>
      <c r="P19" s="130"/>
      <c r="Q19" s="130"/>
      <c r="R19" s="130"/>
    </row>
    <row r="20" spans="1:18" ht="12.75">
      <c r="A20" s="213" t="s">
        <v>255</v>
      </c>
      <c r="B20" t="s">
        <v>236</v>
      </c>
      <c r="C20" s="55">
        <v>560.38</v>
      </c>
      <c r="D20" s="55">
        <v>375.529</v>
      </c>
      <c r="E20" s="24">
        <v>753.975</v>
      </c>
      <c r="F20" s="67">
        <v>0.000283229960943273</v>
      </c>
      <c r="G20" s="67">
        <f aca="true" t="shared" si="1" ref="G20:G26">+E20/$E$27</f>
        <v>0.29509784735812133</v>
      </c>
      <c r="K20" s="128"/>
      <c r="L20" s="129"/>
      <c r="M20" s="129"/>
      <c r="N20" s="129"/>
      <c r="O20" s="129"/>
      <c r="P20" s="129"/>
      <c r="Q20" s="129"/>
      <c r="R20" s="129"/>
    </row>
    <row r="21" spans="1:18" ht="12.75">
      <c r="A21" s="211"/>
      <c r="B21" s="3" t="s">
        <v>243</v>
      </c>
      <c r="C21" s="55">
        <v>222.046</v>
      </c>
      <c r="D21" s="55">
        <v>142.631</v>
      </c>
      <c r="E21" s="55">
        <v>605.287</v>
      </c>
      <c r="F21" s="67">
        <v>0.00269615228711876</v>
      </c>
      <c r="G21" s="67">
        <f t="shared" si="1"/>
        <v>0.23690293542074364</v>
      </c>
      <c r="K21" s="128"/>
      <c r="L21" s="129"/>
      <c r="M21" s="129"/>
      <c r="N21" s="129"/>
      <c r="O21" s="129"/>
      <c r="P21" s="129"/>
      <c r="Q21" s="129"/>
      <c r="R21" s="129"/>
    </row>
    <row r="22" spans="1:18" ht="12.75">
      <c r="A22" s="211"/>
      <c r="B22" t="s">
        <v>160</v>
      </c>
      <c r="C22" s="55">
        <v>790.349</v>
      </c>
      <c r="D22" s="55">
        <v>317.706</v>
      </c>
      <c r="E22" s="24">
        <v>499.808</v>
      </c>
      <c r="F22" s="67">
        <v>0.0005560834023100844</v>
      </c>
      <c r="G22" s="67">
        <f t="shared" si="1"/>
        <v>0.19561956947162426</v>
      </c>
      <c r="K22" s="128"/>
      <c r="L22" s="129"/>
      <c r="M22" s="129"/>
      <c r="N22" s="129"/>
      <c r="O22" s="129"/>
      <c r="P22" s="129"/>
      <c r="Q22" s="129"/>
      <c r="R22" s="129"/>
    </row>
    <row r="23" spans="1:18" ht="12.75">
      <c r="A23" s="211"/>
      <c r="B23" s="3" t="s">
        <v>235</v>
      </c>
      <c r="C23" s="55">
        <v>46.75</v>
      </c>
      <c r="D23" s="55">
        <v>46.75</v>
      </c>
      <c r="E23" s="24">
        <v>231.651</v>
      </c>
      <c r="F23" s="67">
        <v>0.0007389878587801671</v>
      </c>
      <c r="G23" s="67">
        <f t="shared" si="1"/>
        <v>0.09066575342465753</v>
      </c>
      <c r="K23" s="128"/>
      <c r="L23" s="129"/>
      <c r="M23" s="129"/>
      <c r="N23" s="129"/>
      <c r="O23" s="129"/>
      <c r="P23" s="129"/>
      <c r="Q23" s="129"/>
      <c r="R23" s="129"/>
    </row>
    <row r="24" spans="1:18" ht="12.75">
      <c r="A24" s="211"/>
      <c r="B24" s="3" t="s">
        <v>238</v>
      </c>
      <c r="C24" s="55">
        <v>700.709</v>
      </c>
      <c r="D24" s="55">
        <v>543.566</v>
      </c>
      <c r="E24" s="24">
        <v>190.47</v>
      </c>
      <c r="F24" s="67">
        <v>0.001351319156952226</v>
      </c>
      <c r="G24" s="67">
        <f t="shared" si="1"/>
        <v>0.07454794520547946</v>
      </c>
      <c r="K24" s="128"/>
      <c r="L24" s="129"/>
      <c r="M24" s="129"/>
      <c r="N24" s="129"/>
      <c r="O24" s="129"/>
      <c r="P24" s="129"/>
      <c r="Q24" s="129"/>
      <c r="R24" s="129"/>
    </row>
    <row r="25" spans="1:18" ht="12.75">
      <c r="A25" s="211"/>
      <c r="B25" s="3" t="s">
        <v>251</v>
      </c>
      <c r="C25" s="55">
        <v>0</v>
      </c>
      <c r="D25" s="55">
        <v>0</v>
      </c>
      <c r="E25" s="24">
        <v>54.844</v>
      </c>
      <c r="F25" s="67">
        <v>0.005768611408017028</v>
      </c>
      <c r="G25" s="67">
        <f t="shared" si="1"/>
        <v>0.02146536203522505</v>
      </c>
      <c r="K25" s="128"/>
      <c r="L25" s="129"/>
      <c r="M25" s="129"/>
      <c r="N25" s="129"/>
      <c r="O25" s="129"/>
      <c r="P25" s="129"/>
      <c r="Q25" s="129"/>
      <c r="R25" s="129"/>
    </row>
    <row r="26" spans="1:18" ht="12.75">
      <c r="A26" s="211"/>
      <c r="B26" s="3" t="s">
        <v>155</v>
      </c>
      <c r="C26" s="55">
        <f>+C27-SUM(C20:C25)</f>
        <v>1045.766</v>
      </c>
      <c r="D26" s="55">
        <f>+D27-SUM(D20:D25)</f>
        <v>695.818</v>
      </c>
      <c r="E26" s="24">
        <f>+E27-SUM(E20:E25)</f>
        <v>218.96500000000015</v>
      </c>
      <c r="F26" s="67"/>
      <c r="G26" s="67">
        <f t="shared" si="1"/>
        <v>0.08570058708414878</v>
      </c>
      <c r="H26" s="136"/>
      <c r="K26" s="128"/>
      <c r="L26" s="129"/>
      <c r="M26" s="129"/>
      <c r="N26" s="129"/>
      <c r="O26" s="129"/>
      <c r="P26" s="129"/>
      <c r="Q26" s="129"/>
      <c r="R26" s="129"/>
    </row>
    <row r="27" spans="1:21" s="1" customFormat="1" ht="12.75">
      <c r="A27" s="221"/>
      <c r="B27" s="41" t="s">
        <v>158</v>
      </c>
      <c r="C27" s="42">
        <f>+'Exportacion_regional '!B9</f>
        <v>3366</v>
      </c>
      <c r="D27" s="42">
        <f>+'Exportacion_regional '!C9</f>
        <v>2122</v>
      </c>
      <c r="E27" s="42">
        <f>+'Exportacion_regional '!D9</f>
        <v>2555</v>
      </c>
      <c r="F27" s="66"/>
      <c r="G27" s="66">
        <f>SUM(G20:G26)</f>
        <v>1.0000000000000002</v>
      </c>
      <c r="H27" s="136"/>
      <c r="I27" s="130"/>
      <c r="J27" s="130"/>
      <c r="K27" s="128"/>
      <c r="L27" s="129"/>
      <c r="M27" s="129"/>
      <c r="N27" s="129"/>
      <c r="O27" s="129"/>
      <c r="P27" s="129"/>
      <c r="Q27" s="129"/>
      <c r="R27" s="129"/>
      <c r="S27" s="52"/>
      <c r="T27"/>
      <c r="U27" s="52"/>
    </row>
    <row r="28" spans="1:18" ht="12.75">
      <c r="A28" s="213" t="s">
        <v>256</v>
      </c>
      <c r="B28" t="s">
        <v>236</v>
      </c>
      <c r="C28" s="55">
        <v>217024.744</v>
      </c>
      <c r="D28" s="55">
        <v>183164.693</v>
      </c>
      <c r="E28" s="24">
        <v>166012.315</v>
      </c>
      <c r="F28" s="67">
        <v>0.06236236147558253</v>
      </c>
      <c r="G28" s="67">
        <f>+E28/$E$32</f>
        <v>0.983258103874105</v>
      </c>
      <c r="H28" s="136"/>
      <c r="K28" s="128"/>
      <c r="L28" s="129"/>
      <c r="M28" s="129"/>
      <c r="N28" s="129"/>
      <c r="O28" s="129"/>
      <c r="P28" s="129"/>
      <c r="Q28" s="129"/>
      <c r="R28" s="129"/>
    </row>
    <row r="29" spans="1:18" ht="12.75">
      <c r="A29" s="211"/>
      <c r="B29" t="s">
        <v>237</v>
      </c>
      <c r="C29" s="55">
        <v>4630.093</v>
      </c>
      <c r="D29" s="55">
        <v>2863.774</v>
      </c>
      <c r="E29" s="24">
        <v>2046.394</v>
      </c>
      <c r="F29" s="67">
        <v>0.0030534176193859164</v>
      </c>
      <c r="G29" s="67">
        <f>+E29/$E$32</f>
        <v>0.012120386877439455</v>
      </c>
      <c r="H29" s="136"/>
      <c r="K29" s="128"/>
      <c r="L29" s="129"/>
      <c r="M29" s="129"/>
      <c r="N29" s="129"/>
      <c r="O29" s="129"/>
      <c r="P29" s="129"/>
      <c r="Q29" s="129"/>
      <c r="R29" s="129"/>
    </row>
    <row r="30" spans="1:18" ht="12.75">
      <c r="A30" s="211"/>
      <c r="B30" s="3" t="s">
        <v>226</v>
      </c>
      <c r="C30" s="55">
        <v>254.51</v>
      </c>
      <c r="D30" s="55">
        <v>194.247</v>
      </c>
      <c r="E30" s="24">
        <v>300.888</v>
      </c>
      <c r="F30" s="67">
        <v>0.012304455028306282</v>
      </c>
      <c r="G30" s="67">
        <f>+E30/$E$32</f>
        <v>0.0017821001072027196</v>
      </c>
      <c r="H30" s="182"/>
      <c r="K30" s="128"/>
      <c r="L30" s="129"/>
      <c r="M30" s="129"/>
      <c r="N30" s="129"/>
      <c r="O30" s="129"/>
      <c r="P30" s="129"/>
      <c r="Q30" s="129"/>
      <c r="R30" s="129"/>
    </row>
    <row r="31" spans="1:21" ht="12.75">
      <c r="A31" s="211"/>
      <c r="B31" s="3" t="s">
        <v>155</v>
      </c>
      <c r="C31" s="55">
        <f>+C32-SUM(C28:C30)</f>
        <v>183.65299999999115</v>
      </c>
      <c r="D31" s="55">
        <f>+D32-SUM(D28:D30)</f>
        <v>34.28599999999278</v>
      </c>
      <c r="E31" s="24">
        <f>+E32-SUM(E28:E30)</f>
        <v>479.40299999999115</v>
      </c>
      <c r="F31" s="67"/>
      <c r="G31" s="67">
        <f>+E31/$E$32</f>
        <v>0.0028394091412528573</v>
      </c>
      <c r="H31" s="136"/>
      <c r="K31" s="128"/>
      <c r="L31" s="130"/>
      <c r="M31" s="130"/>
      <c r="N31" s="130"/>
      <c r="O31" s="130"/>
      <c r="P31" s="130"/>
      <c r="Q31" s="130"/>
      <c r="R31" s="130"/>
      <c r="S31" s="1"/>
      <c r="T31" s="1"/>
      <c r="U31" s="1"/>
    </row>
    <row r="32" spans="1:21" s="44" customFormat="1" ht="16.5" customHeight="1">
      <c r="A32" s="221"/>
      <c r="B32" s="41" t="s">
        <v>158</v>
      </c>
      <c r="C32" s="42">
        <f>+'Exportacion_regional '!B10</f>
        <v>222093</v>
      </c>
      <c r="D32" s="42">
        <f>+'Exportacion_regional '!C10</f>
        <v>186257</v>
      </c>
      <c r="E32" s="42">
        <f>+'Exportacion_regional '!D10</f>
        <v>168839</v>
      </c>
      <c r="F32" s="66"/>
      <c r="G32" s="66">
        <f>SUM(G28:G31)</f>
        <v>0.9999999999999999</v>
      </c>
      <c r="H32" s="136"/>
      <c r="I32" s="184"/>
      <c r="J32" s="184"/>
      <c r="K32" s="128"/>
      <c r="L32" s="129"/>
      <c r="M32" s="129"/>
      <c r="N32" s="129"/>
      <c r="O32" s="129"/>
      <c r="P32" s="129"/>
      <c r="Q32" s="129"/>
      <c r="R32" s="129"/>
      <c r="S32" s="52"/>
      <c r="T32"/>
      <c r="U32" s="52"/>
    </row>
    <row r="33" spans="1:21" ht="12.75">
      <c r="A33" s="213" t="s">
        <v>154</v>
      </c>
      <c r="B33" t="s">
        <v>236</v>
      </c>
      <c r="C33" s="55">
        <v>495359.95</v>
      </c>
      <c r="D33" s="55">
        <v>382754.251</v>
      </c>
      <c r="E33" s="24">
        <v>426888.626</v>
      </c>
      <c r="F33" s="67">
        <v>0.16036028896065185</v>
      </c>
      <c r="G33" s="67">
        <f aca="true" t="shared" si="2" ref="G33:G38">+E33/$E$39</f>
        <v>0.9509532641577524</v>
      </c>
      <c r="K33" s="128"/>
      <c r="L33" s="129"/>
      <c r="M33" s="129"/>
      <c r="N33" s="129"/>
      <c r="O33" s="129"/>
      <c r="P33" s="129"/>
      <c r="Q33" s="129"/>
      <c r="R33" s="129"/>
      <c r="S33"/>
      <c r="T33"/>
      <c r="U33"/>
    </row>
    <row r="34" spans="1:21" ht="12.75">
      <c r="A34" s="211"/>
      <c r="B34" t="s">
        <v>237</v>
      </c>
      <c r="C34" s="55">
        <v>27653.94</v>
      </c>
      <c r="D34" s="55">
        <v>14569.636</v>
      </c>
      <c r="E34" s="24">
        <v>10191.88</v>
      </c>
      <c r="F34" s="67">
        <v>0.015207269942477808</v>
      </c>
      <c r="G34" s="67">
        <f t="shared" si="2"/>
        <v>0.022703817725759957</v>
      </c>
      <c r="K34" s="128"/>
      <c r="L34" s="129"/>
      <c r="M34" s="129"/>
      <c r="N34" s="129"/>
      <c r="O34" s="129"/>
      <c r="P34" s="129"/>
      <c r="Q34" s="129"/>
      <c r="R34" s="129"/>
      <c r="S34"/>
      <c r="T34"/>
      <c r="U34"/>
    </row>
    <row r="35" spans="1:21" ht="12.75">
      <c r="A35" s="211"/>
      <c r="B35" t="s">
        <v>160</v>
      </c>
      <c r="C35" s="55">
        <v>13019.188</v>
      </c>
      <c r="D35" s="55">
        <v>7040.963</v>
      </c>
      <c r="E35" s="24">
        <v>5693.223</v>
      </c>
      <c r="F35" s="67">
        <v>0.006334245982357276</v>
      </c>
      <c r="G35" s="67">
        <f t="shared" si="2"/>
        <v>0.01268243908524279</v>
      </c>
      <c r="K35" s="128"/>
      <c r="L35" s="129"/>
      <c r="M35" s="129"/>
      <c r="N35" s="129"/>
      <c r="O35" s="129"/>
      <c r="P35" s="129"/>
      <c r="Q35" s="129"/>
      <c r="R35" s="129"/>
      <c r="S35"/>
      <c r="T35"/>
      <c r="U35"/>
    </row>
    <row r="36" spans="1:21" ht="12.75">
      <c r="A36" s="211"/>
      <c r="B36" s="54" t="s">
        <v>248</v>
      </c>
      <c r="C36" s="55">
        <v>4672.489</v>
      </c>
      <c r="D36" s="55">
        <v>3393.904</v>
      </c>
      <c r="E36" s="24">
        <v>3025.801</v>
      </c>
      <c r="F36" s="67">
        <v>0.033651227859586325</v>
      </c>
      <c r="G36" s="67">
        <f t="shared" si="2"/>
        <v>0.006740388856464382</v>
      </c>
      <c r="K36" s="128"/>
      <c r="L36" s="129"/>
      <c r="M36" s="129"/>
      <c r="N36" s="129"/>
      <c r="O36" s="129"/>
      <c r="P36" s="129"/>
      <c r="Q36" s="129"/>
      <c r="R36" s="129"/>
      <c r="S36"/>
      <c r="T36"/>
      <c r="U36"/>
    </row>
    <row r="37" spans="1:21" ht="12.75">
      <c r="A37" s="211"/>
      <c r="B37" s="3" t="s">
        <v>241</v>
      </c>
      <c r="C37" s="55">
        <v>1652.829</v>
      </c>
      <c r="D37" s="55">
        <v>1401.022</v>
      </c>
      <c r="E37" s="24">
        <v>994.088</v>
      </c>
      <c r="F37" s="67">
        <v>0.015295020442200826</v>
      </c>
      <c r="G37" s="67">
        <f t="shared" si="2"/>
        <v>0.002214468062356039</v>
      </c>
      <c r="K37" s="128"/>
      <c r="L37" s="129"/>
      <c r="M37" s="129"/>
      <c r="N37" s="129"/>
      <c r="O37" s="129"/>
      <c r="P37" s="129"/>
      <c r="Q37" s="129"/>
      <c r="R37" s="129"/>
      <c r="S37"/>
      <c r="T37"/>
      <c r="U37"/>
    </row>
    <row r="38" spans="1:21" ht="12.75">
      <c r="A38" s="211"/>
      <c r="B38" s="3" t="s">
        <v>155</v>
      </c>
      <c r="C38" s="55">
        <f>+C39-SUM(C33:C37)</f>
        <v>10430.60400000005</v>
      </c>
      <c r="D38" s="55">
        <f>+D39-SUM(D33:D37)</f>
        <v>3605.2240000000456</v>
      </c>
      <c r="E38" s="24">
        <f>+E39-SUM(E33:E37)</f>
        <v>2112.3820000000414</v>
      </c>
      <c r="F38" s="67"/>
      <c r="G38" s="67">
        <f t="shared" si="2"/>
        <v>0.00470562211242452</v>
      </c>
      <c r="J38" s="129"/>
      <c r="K38" s="129"/>
      <c r="L38" s="129"/>
      <c r="M38" s="129"/>
      <c r="N38" s="129"/>
      <c r="O38" s="129"/>
      <c r="P38" s="129"/>
      <c r="Q38" s="129"/>
      <c r="R38" s="129"/>
      <c r="S38" s="52"/>
      <c r="T38"/>
      <c r="U38" s="52"/>
    </row>
    <row r="39" spans="1:21" s="44" customFormat="1" ht="12.75">
      <c r="A39" s="221"/>
      <c r="B39" s="41" t="s">
        <v>158</v>
      </c>
      <c r="C39" s="42">
        <f>+'Exportacion_regional '!B11</f>
        <v>552789</v>
      </c>
      <c r="D39" s="42">
        <f>+'Exportacion_regional '!C11</f>
        <v>412765</v>
      </c>
      <c r="E39" s="42">
        <f>+'Exportacion_regional '!D11</f>
        <v>448906</v>
      </c>
      <c r="F39" s="66"/>
      <c r="G39" s="66">
        <f>SUM(G33:G38)</f>
        <v>1</v>
      </c>
      <c r="I39" s="184"/>
      <c r="J39" s="129"/>
      <c r="K39" s="129"/>
      <c r="L39" s="129"/>
      <c r="M39" s="129"/>
      <c r="N39" s="129"/>
      <c r="O39" s="129"/>
      <c r="P39" s="129"/>
      <c r="Q39" s="129"/>
      <c r="R39" s="129"/>
      <c r="S39"/>
      <c r="T39"/>
      <c r="U39"/>
    </row>
    <row r="40" spans="1:21" ht="12.75">
      <c r="A40" s="213" t="s">
        <v>153</v>
      </c>
      <c r="B40" s="54" t="s">
        <v>236</v>
      </c>
      <c r="C40" s="55">
        <v>766206.524</v>
      </c>
      <c r="D40" s="55">
        <v>598421.713</v>
      </c>
      <c r="E40" s="24">
        <v>411680.322</v>
      </c>
      <c r="F40" s="67">
        <v>0.15464730464693666</v>
      </c>
      <c r="G40" s="67">
        <f aca="true" t="shared" si="3" ref="G40:G49">+E40/$E$50</f>
        <v>0.5841591537304538</v>
      </c>
      <c r="J40" s="129"/>
      <c r="K40" s="129"/>
      <c r="L40" s="129"/>
      <c r="M40" s="129"/>
      <c r="N40" s="129"/>
      <c r="O40" s="129"/>
      <c r="P40" s="129"/>
      <c r="Q40" s="129"/>
      <c r="R40" s="129"/>
      <c r="S40"/>
      <c r="T40"/>
      <c r="U40"/>
    </row>
    <row r="41" spans="1:21" ht="12.75">
      <c r="A41" s="211"/>
      <c r="B41" s="54" t="s">
        <v>237</v>
      </c>
      <c r="C41" s="55">
        <v>183066.875</v>
      </c>
      <c r="D41" s="55">
        <v>85336.378</v>
      </c>
      <c r="E41" s="24">
        <v>101361.302</v>
      </c>
      <c r="F41" s="67">
        <v>0.15124085853002742</v>
      </c>
      <c r="G41" s="67">
        <f t="shared" si="3"/>
        <v>0.1438279393818997</v>
      </c>
      <c r="J41" s="129"/>
      <c r="K41" s="129"/>
      <c r="L41" s="129"/>
      <c r="M41" s="129"/>
      <c r="N41" s="129"/>
      <c r="O41" s="129"/>
      <c r="P41" s="129"/>
      <c r="Q41" s="129"/>
      <c r="R41" s="129"/>
      <c r="S41"/>
      <c r="T41"/>
      <c r="U41"/>
    </row>
    <row r="42" spans="1:21" ht="12.75">
      <c r="A42" s="211"/>
      <c r="B42" t="s">
        <v>235</v>
      </c>
      <c r="C42" s="55">
        <v>30118.964</v>
      </c>
      <c r="D42" s="55">
        <v>23399.215</v>
      </c>
      <c r="E42" s="24">
        <v>52235.75</v>
      </c>
      <c r="F42" s="67">
        <v>0.16663681591823956</v>
      </c>
      <c r="G42" s="67">
        <f t="shared" si="3"/>
        <v>0.07412059766722479</v>
      </c>
      <c r="J42" s="129"/>
      <c r="K42" s="129"/>
      <c r="L42" s="129"/>
      <c r="M42" s="129"/>
      <c r="N42" s="129"/>
      <c r="O42" s="129"/>
      <c r="P42" s="129"/>
      <c r="Q42" s="129"/>
      <c r="R42" s="129"/>
      <c r="S42"/>
      <c r="T42"/>
      <c r="U42"/>
    </row>
    <row r="43" spans="1:21" ht="15">
      <c r="A43" s="211"/>
      <c r="B43" t="s">
        <v>160</v>
      </c>
      <c r="C43" s="55">
        <v>79024.758</v>
      </c>
      <c r="D43" s="55">
        <v>54500.576</v>
      </c>
      <c r="E43" s="24">
        <v>37692.307</v>
      </c>
      <c r="F43" s="67">
        <v>0.041936236149633876</v>
      </c>
      <c r="G43" s="67">
        <f t="shared" si="3"/>
        <v>0.05348398984022477</v>
      </c>
      <c r="J43" s="185"/>
      <c r="K43" s="185"/>
      <c r="L43" s="129"/>
      <c r="M43" s="129"/>
      <c r="N43" s="129"/>
      <c r="O43" s="129"/>
      <c r="P43" s="129"/>
      <c r="Q43" s="129"/>
      <c r="R43" s="129"/>
      <c r="S43"/>
      <c r="T43"/>
      <c r="U43"/>
    </row>
    <row r="44" spans="1:21" ht="15">
      <c r="A44" s="211"/>
      <c r="B44" t="s">
        <v>238</v>
      </c>
      <c r="C44" s="55">
        <v>28451.802</v>
      </c>
      <c r="D44" s="55">
        <v>12491.052</v>
      </c>
      <c r="E44" s="24">
        <v>22922.403</v>
      </c>
      <c r="F44" s="67">
        <v>0.16262656742415696</v>
      </c>
      <c r="G44" s="67">
        <f t="shared" si="3"/>
        <v>0.032526042228339526</v>
      </c>
      <c r="J44" s="185"/>
      <c r="K44" s="185"/>
      <c r="L44" s="129"/>
      <c r="M44" s="129"/>
      <c r="N44" s="129"/>
      <c r="O44" s="129"/>
      <c r="P44" s="129"/>
      <c r="Q44" s="129"/>
      <c r="R44" s="129"/>
      <c r="S44"/>
      <c r="T44"/>
      <c r="U44"/>
    </row>
    <row r="45" spans="1:21" ht="12.75">
      <c r="A45" s="211"/>
      <c r="B45" s="3" t="s">
        <v>241</v>
      </c>
      <c r="C45" s="55">
        <v>17624.7</v>
      </c>
      <c r="D45" s="55">
        <v>15251.111</v>
      </c>
      <c r="E45" s="24">
        <v>19644.436</v>
      </c>
      <c r="F45" s="67">
        <v>0.3022489459640453</v>
      </c>
      <c r="G45" s="67">
        <f t="shared" si="3"/>
        <v>0.027874728268581322</v>
      </c>
      <c r="J45" s="129"/>
      <c r="K45" s="129"/>
      <c r="L45" s="129"/>
      <c r="M45" s="129"/>
      <c r="N45" s="129"/>
      <c r="O45" s="129"/>
      <c r="P45" s="129"/>
      <c r="Q45" s="129"/>
      <c r="R45" s="129"/>
      <c r="S45"/>
      <c r="T45"/>
      <c r="U45"/>
    </row>
    <row r="46" spans="1:21" ht="12.75">
      <c r="A46" s="211"/>
      <c r="B46" s="3" t="s">
        <v>249</v>
      </c>
      <c r="C46" s="55">
        <v>27002.08</v>
      </c>
      <c r="D46" s="55">
        <v>17262.309</v>
      </c>
      <c r="E46" s="24">
        <v>18184.344</v>
      </c>
      <c r="F46" s="67">
        <v>0.07544784589977717</v>
      </c>
      <c r="G46" s="67">
        <f t="shared" si="3"/>
        <v>0.025802911712120784</v>
      </c>
      <c r="J46" s="129"/>
      <c r="K46" s="129"/>
      <c r="L46" s="129"/>
      <c r="M46" s="129"/>
      <c r="N46" s="129"/>
      <c r="O46" s="129"/>
      <c r="P46" s="129"/>
      <c r="Q46" s="129"/>
      <c r="R46" s="129"/>
      <c r="S46"/>
      <c r="T46"/>
      <c r="U46"/>
    </row>
    <row r="47" spans="1:21" ht="12.75">
      <c r="A47" s="211"/>
      <c r="B47" s="54" t="s">
        <v>248</v>
      </c>
      <c r="C47" s="55">
        <v>11894.646</v>
      </c>
      <c r="D47" s="55">
        <v>3198.167</v>
      </c>
      <c r="E47" s="24">
        <v>2722.797</v>
      </c>
      <c r="F47" s="67">
        <v>0.030281390700313094</v>
      </c>
      <c r="G47" s="67">
        <f t="shared" si="3"/>
        <v>0.003863548258932372</v>
      </c>
      <c r="J47" s="129"/>
      <c r="K47" s="129"/>
      <c r="L47" s="129"/>
      <c r="M47" s="129"/>
      <c r="N47" s="129"/>
      <c r="O47" s="129"/>
      <c r="P47" s="129"/>
      <c r="Q47" s="129"/>
      <c r="R47" s="129"/>
      <c r="S47"/>
      <c r="T47"/>
      <c r="U47"/>
    </row>
    <row r="48" spans="1:21" ht="12.75">
      <c r="A48" s="211"/>
      <c r="B48" s="3" t="s">
        <v>242</v>
      </c>
      <c r="C48" s="55">
        <v>921.942</v>
      </c>
      <c r="D48" s="55">
        <v>445.718</v>
      </c>
      <c r="E48" s="24">
        <v>648.862</v>
      </c>
      <c r="F48" s="67">
        <v>0.08302271032500132</v>
      </c>
      <c r="G48" s="67">
        <f t="shared" si="3"/>
        <v>0.000920711184266538</v>
      </c>
      <c r="J48" s="129"/>
      <c r="K48" s="129"/>
      <c r="L48" s="129"/>
      <c r="M48" s="129"/>
      <c r="N48" s="129"/>
      <c r="O48" s="129"/>
      <c r="P48" s="129"/>
      <c r="Q48" s="129"/>
      <c r="R48" s="129"/>
      <c r="S48"/>
      <c r="T48"/>
      <c r="U48"/>
    </row>
    <row r="49" spans="1:21" ht="12.75">
      <c r="A49" s="211"/>
      <c r="B49" s="54" t="s">
        <v>155</v>
      </c>
      <c r="C49" s="55">
        <f>+C50-SUM(C40:C48)</f>
        <v>69392.70900000003</v>
      </c>
      <c r="D49" s="55">
        <f>+D50-SUM(D40:D48)</f>
        <v>37673.76099999994</v>
      </c>
      <c r="E49" s="24">
        <f>+E50-SUM(E40:E48)</f>
        <v>37647.476999999955</v>
      </c>
      <c r="F49" s="67"/>
      <c r="G49" s="67">
        <f t="shared" si="3"/>
        <v>0.053420377727956346</v>
      </c>
      <c r="H49" s="136"/>
      <c r="I49" s="130"/>
      <c r="J49" s="130"/>
      <c r="K49" s="130"/>
      <c r="L49" s="130"/>
      <c r="M49" s="130"/>
      <c r="N49" s="130"/>
      <c r="O49" s="130"/>
      <c r="P49" s="130"/>
      <c r="Q49" s="130"/>
      <c r="R49" s="130"/>
      <c r="S49" s="1"/>
      <c r="T49" s="1"/>
      <c r="U49" s="1"/>
    </row>
    <row r="50" spans="1:21" s="44" customFormat="1" ht="12.75">
      <c r="A50" s="221"/>
      <c r="B50" s="70" t="s">
        <v>158</v>
      </c>
      <c r="C50" s="71">
        <f>+'Exportacion_regional '!B12</f>
        <v>1213705</v>
      </c>
      <c r="D50" s="71">
        <f>+'Exportacion_regional '!C12</f>
        <v>847980</v>
      </c>
      <c r="E50" s="71">
        <f>+'Exportacion_regional '!D12</f>
        <v>704740</v>
      </c>
      <c r="F50" s="66"/>
      <c r="G50" s="66">
        <f>SUM(G40:G49)</f>
        <v>1</v>
      </c>
      <c r="H50" s="136"/>
      <c r="I50" s="129"/>
      <c r="J50" s="129"/>
      <c r="K50" s="129"/>
      <c r="L50" s="129"/>
      <c r="M50" s="129"/>
      <c r="N50" s="129"/>
      <c r="O50" s="129"/>
      <c r="P50" s="129"/>
      <c r="Q50" s="129"/>
      <c r="R50" s="129"/>
      <c r="S50" s="52"/>
      <c r="T50"/>
      <c r="U50" s="52"/>
    </row>
    <row r="51" spans="1:21" s="80" customFormat="1" ht="15.75" customHeight="1">
      <c r="A51" s="197" t="s">
        <v>163</v>
      </c>
      <c r="B51" s="197"/>
      <c r="C51" s="197"/>
      <c r="D51" s="197"/>
      <c r="E51" s="197"/>
      <c r="F51" s="197"/>
      <c r="G51" s="197"/>
      <c r="H51" s="79"/>
      <c r="I51" s="137"/>
      <c r="J51" s="137"/>
      <c r="K51" s="183"/>
      <c r="L51" s="137"/>
      <c r="M51" s="183"/>
      <c r="N51" s="183"/>
      <c r="O51" s="137"/>
      <c r="P51" s="183"/>
      <c r="Q51" s="137"/>
      <c r="R51" s="183"/>
      <c r="S51" s="79"/>
      <c r="U51" s="79"/>
    </row>
    <row r="52" spans="1:21" s="80" customFormat="1" ht="15.75" customHeight="1">
      <c r="A52" s="197" t="s">
        <v>166</v>
      </c>
      <c r="B52" s="197"/>
      <c r="C52" s="197"/>
      <c r="D52" s="197"/>
      <c r="E52" s="197"/>
      <c r="F52" s="197"/>
      <c r="G52" s="197"/>
      <c r="H52" s="79"/>
      <c r="I52" s="137"/>
      <c r="J52" s="137"/>
      <c r="K52" s="183"/>
      <c r="L52" s="137"/>
      <c r="M52" s="183"/>
      <c r="N52" s="183"/>
      <c r="O52" s="137"/>
      <c r="P52" s="183"/>
      <c r="Q52" s="137"/>
      <c r="R52" s="183"/>
      <c r="S52" s="79"/>
      <c r="U52" s="79"/>
    </row>
    <row r="53" spans="1:21" s="80" customFormat="1" ht="15.75" customHeight="1">
      <c r="A53" s="197" t="s">
        <v>24</v>
      </c>
      <c r="B53" s="197"/>
      <c r="C53" s="197"/>
      <c r="D53" s="197"/>
      <c r="E53" s="197"/>
      <c r="F53" s="197"/>
      <c r="G53" s="197"/>
      <c r="H53" s="79"/>
      <c r="I53" s="140"/>
      <c r="J53" s="140"/>
      <c r="K53" s="183"/>
      <c r="L53" s="137"/>
      <c r="M53" s="183"/>
      <c r="N53" s="183"/>
      <c r="O53" s="137"/>
      <c r="P53" s="183"/>
      <c r="Q53" s="137"/>
      <c r="R53" s="183"/>
      <c r="S53" s="79"/>
      <c r="U53" s="79"/>
    </row>
    <row r="54" spans="1:21" s="80" customFormat="1" ht="15.75" customHeight="1">
      <c r="A54" s="172"/>
      <c r="B54" s="172"/>
      <c r="C54" s="172"/>
      <c r="D54" s="172"/>
      <c r="E54" s="172"/>
      <c r="F54" s="149"/>
      <c r="G54" s="172"/>
      <c r="H54" s="136"/>
      <c r="I54" s="131"/>
      <c r="J54" s="131"/>
      <c r="K54" s="131"/>
      <c r="L54" s="131"/>
      <c r="M54" s="131"/>
      <c r="N54" s="131"/>
      <c r="O54" s="131"/>
      <c r="P54" s="131"/>
      <c r="Q54" s="131"/>
      <c r="R54" s="131"/>
      <c r="S54" s="82"/>
      <c r="T54" s="54"/>
      <c r="U54" s="82"/>
    </row>
    <row r="55" spans="1:21" s="3" customFormat="1" ht="12.75">
      <c r="A55" s="14" t="s">
        <v>25</v>
      </c>
      <c r="B55" s="1" t="s">
        <v>159</v>
      </c>
      <c r="C55" s="1">
        <f>+C5</f>
        <v>2010</v>
      </c>
      <c r="D55" s="215" t="str">
        <f>+D5</f>
        <v>ene - jul</v>
      </c>
      <c r="E55" s="215"/>
      <c r="F55" s="135" t="s">
        <v>170</v>
      </c>
      <c r="G55" s="18" t="s">
        <v>27</v>
      </c>
      <c r="H55" s="136"/>
      <c r="I55" s="130"/>
      <c r="J55" s="130"/>
      <c r="K55" s="130"/>
      <c r="L55" s="130"/>
      <c r="M55" s="130"/>
      <c r="N55" s="130"/>
      <c r="O55" s="130"/>
      <c r="P55" s="130"/>
      <c r="Q55" s="130"/>
      <c r="R55" s="130"/>
      <c r="S55" s="1"/>
      <c r="T55" s="1"/>
      <c r="U55" s="1"/>
    </row>
    <row r="56" spans="1:21" s="3" customFormat="1" ht="12.75">
      <c r="A56" s="18"/>
      <c r="B56" s="18"/>
      <c r="C56" s="18"/>
      <c r="D56" s="17">
        <f>+D6</f>
        <v>2010</v>
      </c>
      <c r="E56" s="16">
        <f>+E6</f>
        <v>2011</v>
      </c>
      <c r="F56" s="18">
        <f>+F6</f>
        <v>2011</v>
      </c>
      <c r="G56" s="39">
        <v>2011</v>
      </c>
      <c r="H56" s="136"/>
      <c r="I56" s="130"/>
      <c r="J56" s="130"/>
      <c r="K56" s="129"/>
      <c r="L56" s="129"/>
      <c r="M56" s="129"/>
      <c r="N56" s="129"/>
      <c r="O56" s="129"/>
      <c r="P56" s="129"/>
      <c r="Q56" s="129"/>
      <c r="R56" s="129"/>
      <c r="S56" s="52"/>
      <c r="T56"/>
      <c r="U56" s="52"/>
    </row>
    <row r="57" spans="1:21" ht="12.75" customHeight="1">
      <c r="A57" s="220" t="s">
        <v>257</v>
      </c>
      <c r="B57" t="s">
        <v>160</v>
      </c>
      <c r="C57" s="55">
        <v>921071.323</v>
      </c>
      <c r="D57" s="55">
        <v>474434.362</v>
      </c>
      <c r="E57" s="24">
        <v>490449.161</v>
      </c>
      <c r="F57" s="67">
        <v>0.545670813810516</v>
      </c>
      <c r="G57" s="67">
        <f aca="true" t="shared" si="4" ref="G57:G70">+E57/$E$71</f>
        <v>0.3793946546609268</v>
      </c>
      <c r="J57" s="129"/>
      <c r="K57" s="129"/>
      <c r="L57" s="129"/>
      <c r="M57" s="129"/>
      <c r="N57" s="129"/>
      <c r="O57" s="129"/>
      <c r="P57" s="129"/>
      <c r="Q57" s="129"/>
      <c r="R57" s="129"/>
      <c r="S57"/>
      <c r="T57"/>
      <c r="U57"/>
    </row>
    <row r="58" spans="1:21" ht="12.75">
      <c r="A58" s="209"/>
      <c r="B58" t="s">
        <v>236</v>
      </c>
      <c r="C58" s="55">
        <v>322841.809</v>
      </c>
      <c r="D58" s="55">
        <v>231992.191</v>
      </c>
      <c r="E58" s="24">
        <v>275955.288</v>
      </c>
      <c r="F58" s="67">
        <v>0.10366233023950351</v>
      </c>
      <c r="G58" s="67">
        <f t="shared" si="4"/>
        <v>0.21346954897251133</v>
      </c>
      <c r="J58" s="129"/>
      <c r="K58" s="129"/>
      <c r="L58" s="129"/>
      <c r="M58" s="129"/>
      <c r="N58" s="129"/>
      <c r="O58" s="129"/>
      <c r="P58" s="129"/>
      <c r="Q58" s="129"/>
      <c r="R58" s="129"/>
      <c r="S58"/>
      <c r="T58"/>
      <c r="U58"/>
    </row>
    <row r="59" spans="1:21" ht="12.75">
      <c r="A59" s="209"/>
      <c r="B59" s="3" t="s">
        <v>235</v>
      </c>
      <c r="C59" s="55">
        <v>194876.326</v>
      </c>
      <c r="D59" s="55">
        <v>147804.111</v>
      </c>
      <c r="E59" s="24">
        <v>158996.642</v>
      </c>
      <c r="F59" s="67">
        <v>0.5072138174444175</v>
      </c>
      <c r="G59" s="67">
        <f t="shared" si="4"/>
        <v>0.1229943506496018</v>
      </c>
      <c r="J59" s="129"/>
      <c r="K59" s="129"/>
      <c r="L59" s="129"/>
      <c r="M59" s="129"/>
      <c r="N59" s="129"/>
      <c r="O59" s="129"/>
      <c r="P59" s="129"/>
      <c r="Q59" s="129"/>
      <c r="R59" s="129"/>
      <c r="S59"/>
      <c r="T59"/>
      <c r="U59"/>
    </row>
    <row r="60" spans="1:21" ht="12.75">
      <c r="A60" s="209"/>
      <c r="B60" s="13" t="s">
        <v>267</v>
      </c>
      <c r="C60" s="55">
        <v>218941.559</v>
      </c>
      <c r="D60" s="55">
        <v>111204.251</v>
      </c>
      <c r="E60" s="24">
        <v>140336.502</v>
      </c>
      <c r="F60" s="67">
        <v>0.20939562364324119</v>
      </c>
      <c r="G60" s="67">
        <f t="shared" si="4"/>
        <v>0.10855950615564916</v>
      </c>
      <c r="J60" s="129"/>
      <c r="K60" s="129"/>
      <c r="L60" s="129"/>
      <c r="M60" s="129"/>
      <c r="N60" s="129"/>
      <c r="O60" s="129"/>
      <c r="P60" s="129"/>
      <c r="Q60" s="129"/>
      <c r="R60" s="129"/>
      <c r="S60"/>
      <c r="T60"/>
      <c r="U60"/>
    </row>
    <row r="61" spans="1:21" ht="12.75">
      <c r="A61" s="209"/>
      <c r="B61" t="s">
        <v>238</v>
      </c>
      <c r="C61" s="55">
        <v>58137.746</v>
      </c>
      <c r="D61" s="55">
        <v>30029.137</v>
      </c>
      <c r="E61" s="24">
        <v>31200.714</v>
      </c>
      <c r="F61" s="67">
        <v>0.22135833747460237</v>
      </c>
      <c r="G61" s="67">
        <f t="shared" si="4"/>
        <v>0.024135802555087547</v>
      </c>
      <c r="J61" s="129"/>
      <c r="K61" s="129"/>
      <c r="L61" s="129"/>
      <c r="M61" s="129"/>
      <c r="N61" s="129"/>
      <c r="O61" s="129"/>
      <c r="P61" s="129"/>
      <c r="Q61" s="129"/>
      <c r="R61" s="129"/>
      <c r="S61"/>
      <c r="T61"/>
      <c r="U61"/>
    </row>
    <row r="62" spans="1:21" ht="12.75">
      <c r="A62" s="209"/>
      <c r="B62" s="3" t="s">
        <v>240</v>
      </c>
      <c r="C62" s="55">
        <v>47235.001</v>
      </c>
      <c r="D62" s="55">
        <v>27662.542</v>
      </c>
      <c r="E62" s="24">
        <v>25777.751</v>
      </c>
      <c r="F62" s="67">
        <v>0.04276553245023973</v>
      </c>
      <c r="G62" s="67">
        <f t="shared" si="4"/>
        <v>0.019940784318275877</v>
      </c>
      <c r="J62" s="129"/>
      <c r="K62" s="129"/>
      <c r="L62" s="129"/>
      <c r="M62" s="129"/>
      <c r="N62" s="129"/>
      <c r="O62" s="129"/>
      <c r="P62" s="129"/>
      <c r="Q62" s="129"/>
      <c r="R62" s="129"/>
      <c r="S62"/>
      <c r="T62"/>
      <c r="U62"/>
    </row>
    <row r="63" spans="1:21" ht="12.75">
      <c r="A63" s="209"/>
      <c r="B63" s="3" t="s">
        <v>243</v>
      </c>
      <c r="C63" s="55">
        <v>23177.18</v>
      </c>
      <c r="D63" s="55">
        <v>12661.118</v>
      </c>
      <c r="E63" s="24">
        <v>18245.918</v>
      </c>
      <c r="F63" s="67">
        <v>0.08127346786942616</v>
      </c>
      <c r="G63" s="67">
        <f t="shared" si="4"/>
        <v>0.01411441655740051</v>
      </c>
      <c r="J63" s="129"/>
      <c r="K63" s="129"/>
      <c r="L63" s="129"/>
      <c r="M63" s="129"/>
      <c r="N63" s="129"/>
      <c r="O63" s="129"/>
      <c r="P63" s="129"/>
      <c r="Q63" s="129"/>
      <c r="R63" s="129"/>
      <c r="S63"/>
      <c r="T63"/>
      <c r="U63"/>
    </row>
    <row r="64" spans="1:21" ht="12.75">
      <c r="A64" s="209"/>
      <c r="B64" s="13" t="s">
        <v>249</v>
      </c>
      <c r="C64" s="55">
        <v>13616.157</v>
      </c>
      <c r="D64" s="55">
        <v>5062.451</v>
      </c>
      <c r="E64" s="24">
        <v>14268.428</v>
      </c>
      <c r="F64" s="67">
        <v>0.059200494500987536</v>
      </c>
      <c r="G64" s="67">
        <f t="shared" si="4"/>
        <v>0.011037566671694844</v>
      </c>
      <c r="J64" s="129"/>
      <c r="K64" s="129"/>
      <c r="L64" s="129"/>
      <c r="M64" s="129"/>
      <c r="N64" s="129"/>
      <c r="O64" s="129"/>
      <c r="P64" s="129"/>
      <c r="Q64" s="129"/>
      <c r="R64" s="129"/>
      <c r="S64"/>
      <c r="T64"/>
      <c r="U64"/>
    </row>
    <row r="65" spans="1:21" ht="12.75">
      <c r="A65" s="209"/>
      <c r="B65" s="3" t="s">
        <v>226</v>
      </c>
      <c r="C65" s="55">
        <v>16797.628</v>
      </c>
      <c r="D65" s="55">
        <v>10985.585</v>
      </c>
      <c r="E65" s="24">
        <v>11831.516</v>
      </c>
      <c r="F65" s="67">
        <v>0.48383570145265425</v>
      </c>
      <c r="G65" s="67">
        <f t="shared" si="4"/>
        <v>0.009152455104179962</v>
      </c>
      <c r="J65" s="129"/>
      <c r="K65" s="129"/>
      <c r="L65" s="129"/>
      <c r="M65" s="129"/>
      <c r="N65" s="129"/>
      <c r="O65" s="129"/>
      <c r="P65" s="129"/>
      <c r="Q65" s="129"/>
      <c r="R65" s="129"/>
      <c r="S65"/>
      <c r="T65"/>
      <c r="U65"/>
    </row>
    <row r="66" spans="1:21" ht="15">
      <c r="A66" s="209"/>
      <c r="B66" t="s">
        <v>241</v>
      </c>
      <c r="C66" s="55">
        <v>13055.306</v>
      </c>
      <c r="D66" s="55">
        <v>12720.353</v>
      </c>
      <c r="E66" s="24">
        <v>11412.377</v>
      </c>
      <c r="F66" s="67">
        <v>0.17559063132147512</v>
      </c>
      <c r="G66" s="67">
        <f t="shared" si="4"/>
        <v>0.008828223545019592</v>
      </c>
      <c r="J66" s="185"/>
      <c r="K66" s="185"/>
      <c r="L66" s="185"/>
      <c r="M66" s="129"/>
      <c r="N66" s="129"/>
      <c r="O66" s="129"/>
      <c r="P66" s="129"/>
      <c r="Q66" s="129"/>
      <c r="R66" s="129"/>
      <c r="S66"/>
      <c r="T66"/>
      <c r="U66"/>
    </row>
    <row r="67" spans="1:21" ht="15">
      <c r="A67" s="209"/>
      <c r="B67" s="13" t="s">
        <v>248</v>
      </c>
      <c r="C67" s="55">
        <v>25829.027</v>
      </c>
      <c r="D67" s="55">
        <v>13762.048</v>
      </c>
      <c r="E67" s="24">
        <v>11357.572</v>
      </c>
      <c r="F67" s="67">
        <v>0.12631241886153702</v>
      </c>
      <c r="G67" s="67">
        <f t="shared" si="4"/>
        <v>0.008785828276147488</v>
      </c>
      <c r="J67" s="185"/>
      <c r="K67" s="185"/>
      <c r="L67" s="185"/>
      <c r="M67" s="129"/>
      <c r="N67" s="129"/>
      <c r="O67" s="129"/>
      <c r="P67" s="129"/>
      <c r="Q67" s="129"/>
      <c r="R67" s="129"/>
      <c r="S67"/>
      <c r="T67"/>
      <c r="U67"/>
    </row>
    <row r="68" spans="1:21" ht="12.75">
      <c r="A68" s="209"/>
      <c r="B68" s="3" t="s">
        <v>161</v>
      </c>
      <c r="C68" s="55">
        <v>14082.138</v>
      </c>
      <c r="D68" s="55">
        <v>6873.974</v>
      </c>
      <c r="E68" s="24">
        <v>8288.081</v>
      </c>
      <c r="F68" s="67">
        <v>0.22149527572672015</v>
      </c>
      <c r="G68" s="67">
        <f t="shared" si="4"/>
        <v>0.006411375283801921</v>
      </c>
      <c r="J68" s="129"/>
      <c r="K68" s="129"/>
      <c r="L68" s="129"/>
      <c r="M68" s="129"/>
      <c r="N68" s="129"/>
      <c r="O68" s="129"/>
      <c r="P68" s="129"/>
      <c r="Q68" s="129"/>
      <c r="R68" s="129"/>
      <c r="S68"/>
      <c r="T68"/>
      <c r="U68"/>
    </row>
    <row r="69" spans="1:21" ht="15">
      <c r="A69" s="209"/>
      <c r="B69" s="3" t="s">
        <v>250</v>
      </c>
      <c r="C69" s="55">
        <v>14646.44</v>
      </c>
      <c r="D69" s="55">
        <v>8198.88</v>
      </c>
      <c r="E69" s="24">
        <v>7645.262</v>
      </c>
      <c r="F69" s="67">
        <v>0.22463902084367116</v>
      </c>
      <c r="G69" s="67">
        <f t="shared" si="4"/>
        <v>0.005914112546075508</v>
      </c>
      <c r="J69" s="185"/>
      <c r="K69" s="185"/>
      <c r="L69" s="185"/>
      <c r="M69" s="129"/>
      <c r="N69" s="129"/>
      <c r="O69" s="129"/>
      <c r="P69" s="129"/>
      <c r="Q69" s="129"/>
      <c r="R69" s="129"/>
      <c r="S69"/>
      <c r="T69"/>
      <c r="U69"/>
    </row>
    <row r="70" spans="1:21" ht="12.75">
      <c r="A70" s="209"/>
      <c r="B70" s="3" t="s">
        <v>155</v>
      </c>
      <c r="C70" s="55">
        <f>+C71-SUM(C57:C69)</f>
        <v>146529.3600000001</v>
      </c>
      <c r="D70" s="55">
        <f>+D71-SUM(D57:D69)</f>
        <v>75083.9970000002</v>
      </c>
      <c r="E70" s="128">
        <f>+E71-SUM(E57:E69)</f>
        <v>86949.78799999971</v>
      </c>
      <c r="F70" s="67"/>
      <c r="G70" s="67">
        <f t="shared" si="4"/>
        <v>0.0672613747036274</v>
      </c>
      <c r="J70" s="128"/>
      <c r="K70" s="128"/>
      <c r="L70" s="128"/>
      <c r="M70" s="128"/>
      <c r="N70" s="128"/>
      <c r="O70" s="128"/>
      <c r="P70" s="128"/>
      <c r="Q70" s="128"/>
      <c r="R70" s="128"/>
      <c r="S70" s="3"/>
      <c r="T70" s="3"/>
      <c r="U70" s="3"/>
    </row>
    <row r="71" spans="1:21" s="44" customFormat="1" ht="12.75">
      <c r="A71" s="210"/>
      <c r="B71" s="41" t="s">
        <v>158</v>
      </c>
      <c r="C71" s="42">
        <f>+'Exportacion_regional '!B13</f>
        <v>2030837</v>
      </c>
      <c r="D71" s="42">
        <f>+'Exportacion_regional '!C13</f>
        <v>1168475</v>
      </c>
      <c r="E71" s="42">
        <f>+'Exportacion_regional '!D13</f>
        <v>1292715</v>
      </c>
      <c r="F71" s="66"/>
      <c r="G71" s="66">
        <f>SUM(G57:G70)</f>
        <v>0.9999999999999997</v>
      </c>
      <c r="I71" s="184"/>
      <c r="J71" s="129"/>
      <c r="K71" s="129"/>
      <c r="L71" s="129"/>
      <c r="M71" s="129"/>
      <c r="N71" s="129"/>
      <c r="O71" s="129"/>
      <c r="P71" s="129"/>
      <c r="Q71" s="129"/>
      <c r="R71" s="129"/>
      <c r="S71"/>
      <c r="T71"/>
      <c r="U71"/>
    </row>
    <row r="72" spans="1:21" ht="15">
      <c r="A72" s="213" t="s">
        <v>150</v>
      </c>
      <c r="B72" s="49" t="s">
        <v>236</v>
      </c>
      <c r="C72" s="55">
        <v>1037990.413</v>
      </c>
      <c r="D72" s="55">
        <v>885054.699</v>
      </c>
      <c r="E72" s="24">
        <v>857078.686</v>
      </c>
      <c r="F72" s="69">
        <v>0.32196075832897875</v>
      </c>
      <c r="G72" s="68">
        <f aca="true" t="shared" si="5" ref="G72:G84">+E72/$E$85</f>
        <v>0.5321196196904676</v>
      </c>
      <c r="J72" s="185"/>
      <c r="K72" s="185"/>
      <c r="L72" s="129"/>
      <c r="M72" s="129"/>
      <c r="N72" s="129"/>
      <c r="O72" s="129"/>
      <c r="P72" s="129"/>
      <c r="Q72" s="129"/>
      <c r="R72" s="129"/>
      <c r="S72"/>
      <c r="T72"/>
      <c r="U72"/>
    </row>
    <row r="73" spans="1:21" ht="15">
      <c r="A73" s="211"/>
      <c r="B73" s="2" t="s">
        <v>243</v>
      </c>
      <c r="C73" s="55">
        <v>281051.918</v>
      </c>
      <c r="D73" s="55">
        <v>157532.852</v>
      </c>
      <c r="E73" s="24">
        <v>194883.441</v>
      </c>
      <c r="F73" s="69">
        <v>0.8680765243161076</v>
      </c>
      <c r="G73" s="69">
        <f t="shared" si="5"/>
        <v>0.12099391129753248</v>
      </c>
      <c r="J73" s="185"/>
      <c r="K73" s="185"/>
      <c r="L73" s="129"/>
      <c r="M73" s="129"/>
      <c r="N73" s="129"/>
      <c r="O73" s="129"/>
      <c r="P73" s="129"/>
      <c r="Q73" s="129"/>
      <c r="R73" s="129"/>
      <c r="S73"/>
      <c r="T73"/>
      <c r="U73"/>
    </row>
    <row r="74" spans="1:21" ht="15">
      <c r="A74" s="211"/>
      <c r="B74" s="2" t="s">
        <v>160</v>
      </c>
      <c r="C74" s="55">
        <v>251826.845</v>
      </c>
      <c r="D74" s="55">
        <v>141042.135</v>
      </c>
      <c r="E74" s="24">
        <v>142039.333</v>
      </c>
      <c r="F74" s="69">
        <v>0.15803211544532111</v>
      </c>
      <c r="G74" s="69">
        <f t="shared" si="5"/>
        <v>0.08818550395855684</v>
      </c>
      <c r="J74" s="185"/>
      <c r="K74" s="185"/>
      <c r="L74" s="129"/>
      <c r="M74" s="129"/>
      <c r="N74" s="129"/>
      <c r="O74" s="129"/>
      <c r="P74" s="129"/>
      <c r="Q74" s="129"/>
      <c r="R74" s="129"/>
      <c r="S74"/>
      <c r="T74"/>
      <c r="U74"/>
    </row>
    <row r="75" spans="1:21" ht="15">
      <c r="A75" s="211"/>
      <c r="B75" s="13" t="s">
        <v>237</v>
      </c>
      <c r="C75" s="55">
        <v>149409.884</v>
      </c>
      <c r="D75" s="55">
        <v>72001.823</v>
      </c>
      <c r="E75" s="24">
        <v>112396.647</v>
      </c>
      <c r="F75" s="69">
        <v>0.1677066597682065</v>
      </c>
      <c r="G75" s="69">
        <f t="shared" si="5"/>
        <v>0.06978176220348074</v>
      </c>
      <c r="J75" s="185"/>
      <c r="K75" s="185"/>
      <c r="L75" s="129"/>
      <c r="M75" s="129"/>
      <c r="N75" s="129"/>
      <c r="O75" s="129"/>
      <c r="P75" s="129"/>
      <c r="Q75" s="129"/>
      <c r="R75" s="129"/>
      <c r="S75"/>
      <c r="T75"/>
      <c r="U75"/>
    </row>
    <row r="76" spans="1:21" ht="15">
      <c r="A76" s="211"/>
      <c r="B76" s="13" t="s">
        <v>238</v>
      </c>
      <c r="C76" s="55">
        <v>118374.456</v>
      </c>
      <c r="D76" s="55">
        <v>54739.309</v>
      </c>
      <c r="E76" s="24">
        <v>85578.315</v>
      </c>
      <c r="F76" s="69">
        <v>0.6071487188491208</v>
      </c>
      <c r="G76" s="69">
        <f t="shared" si="5"/>
        <v>0.05313152826618191</v>
      </c>
      <c r="H76" s="148"/>
      <c r="I76" s="185"/>
      <c r="J76" s="185"/>
      <c r="K76" s="185"/>
      <c r="L76" s="129"/>
      <c r="M76" s="129"/>
      <c r="N76" s="129"/>
      <c r="O76" s="129"/>
      <c r="P76" s="129"/>
      <c r="Q76" s="129"/>
      <c r="R76" s="129"/>
      <c r="S76"/>
      <c r="T76"/>
      <c r="U76"/>
    </row>
    <row r="77" spans="1:21" ht="15">
      <c r="A77" s="211"/>
      <c r="B77" s="3" t="s">
        <v>235</v>
      </c>
      <c r="C77" s="55">
        <v>85075.771</v>
      </c>
      <c r="D77" s="55">
        <v>82988.687</v>
      </c>
      <c r="E77" s="24">
        <v>59818.524</v>
      </c>
      <c r="F77" s="69">
        <v>0.1908265579088803</v>
      </c>
      <c r="G77" s="69">
        <f t="shared" si="5"/>
        <v>0.03713849237096197</v>
      </c>
      <c r="H77" s="148"/>
      <c r="I77" s="185"/>
      <c r="J77" s="185"/>
      <c r="K77" s="185"/>
      <c r="L77" s="129"/>
      <c r="M77" s="129"/>
      <c r="N77" s="129"/>
      <c r="O77" s="129"/>
      <c r="P77" s="129"/>
      <c r="Q77" s="129"/>
      <c r="R77" s="129"/>
      <c r="S77"/>
      <c r="T77"/>
      <c r="U77"/>
    </row>
    <row r="78" spans="1:21" ht="15">
      <c r="A78" s="211"/>
      <c r="B78" t="s">
        <v>241</v>
      </c>
      <c r="C78" s="55">
        <v>28525.703</v>
      </c>
      <c r="D78" s="55">
        <v>26287.194</v>
      </c>
      <c r="E78" s="24">
        <v>29949.791</v>
      </c>
      <c r="F78" s="69">
        <v>0.4608069563103491</v>
      </c>
      <c r="G78" s="69">
        <f t="shared" si="5"/>
        <v>0.01859440872471888</v>
      </c>
      <c r="H78" s="148"/>
      <c r="I78" s="185"/>
      <c r="J78" s="185"/>
      <c r="K78" s="185"/>
      <c r="L78" s="129"/>
      <c r="M78" s="129"/>
      <c r="N78" s="129"/>
      <c r="O78" s="129"/>
      <c r="P78" s="129"/>
      <c r="Q78" s="129"/>
      <c r="R78" s="129"/>
      <c r="S78"/>
      <c r="T78"/>
      <c r="U78"/>
    </row>
    <row r="79" spans="1:21" ht="15">
      <c r="A79" s="211"/>
      <c r="B79" s="13" t="s">
        <v>248</v>
      </c>
      <c r="C79" s="55">
        <v>37733.486</v>
      </c>
      <c r="D79" s="55">
        <v>22024.476</v>
      </c>
      <c r="E79" s="24">
        <v>24308.773</v>
      </c>
      <c r="F79" s="69">
        <v>0.270348267850384</v>
      </c>
      <c r="G79" s="69">
        <f t="shared" si="5"/>
        <v>0.015092167446457664</v>
      </c>
      <c r="H79" s="148"/>
      <c r="I79" s="185"/>
      <c r="J79" s="185"/>
      <c r="K79" s="185"/>
      <c r="L79" s="129"/>
      <c r="M79" s="129"/>
      <c r="N79" s="129"/>
      <c r="O79" s="129"/>
      <c r="P79" s="129"/>
      <c r="Q79" s="129"/>
      <c r="R79" s="129"/>
      <c r="S79"/>
      <c r="T79"/>
      <c r="U79"/>
    </row>
    <row r="80" spans="1:21" ht="15">
      <c r="A80" s="211"/>
      <c r="B80" s="3" t="s">
        <v>247</v>
      </c>
      <c r="C80" s="55">
        <v>18323.591</v>
      </c>
      <c r="D80" s="55">
        <v>10751.926</v>
      </c>
      <c r="E80" s="24">
        <v>13310.206</v>
      </c>
      <c r="F80" s="69">
        <v>0.7441000654305965</v>
      </c>
      <c r="G80" s="69">
        <f t="shared" si="5"/>
        <v>0.008263677385067747</v>
      </c>
      <c r="H80" s="148"/>
      <c r="I80" s="185"/>
      <c r="J80" s="185"/>
      <c r="K80" s="185"/>
      <c r="M80" s="129"/>
      <c r="N80" s="129"/>
      <c r="O80" s="129"/>
      <c r="P80" s="129"/>
      <c r="Q80" s="129"/>
      <c r="R80" s="129"/>
      <c r="S80"/>
      <c r="T80"/>
      <c r="U80"/>
    </row>
    <row r="81" spans="1:21" ht="15">
      <c r="A81" s="211"/>
      <c r="B81" s="13" t="s">
        <v>250</v>
      </c>
      <c r="C81" s="55">
        <v>9998.894</v>
      </c>
      <c r="D81" s="55">
        <v>4133.043</v>
      </c>
      <c r="E81" s="24">
        <v>6731.536</v>
      </c>
      <c r="F81" s="69">
        <v>0.1977912144559497</v>
      </c>
      <c r="G81" s="69">
        <f t="shared" si="5"/>
        <v>0.004179292327253944</v>
      </c>
      <c r="H81" s="148"/>
      <c r="I81" s="185"/>
      <c r="J81" s="185"/>
      <c r="K81" s="185"/>
      <c r="L81" s="129"/>
      <c r="M81" s="129"/>
      <c r="N81" s="129"/>
      <c r="O81" s="129"/>
      <c r="P81" s="129"/>
      <c r="Q81" s="129"/>
      <c r="R81" s="129"/>
      <c r="S81"/>
      <c r="T81"/>
      <c r="U81"/>
    </row>
    <row r="82" spans="1:21" ht="15">
      <c r="A82" s="211"/>
      <c r="B82" s="13" t="s">
        <v>226</v>
      </c>
      <c r="C82" s="55">
        <v>5251.563</v>
      </c>
      <c r="D82" s="55">
        <v>4733.845</v>
      </c>
      <c r="E82" s="24">
        <v>6073.661</v>
      </c>
      <c r="F82" s="69">
        <v>0.24837510512774777</v>
      </c>
      <c r="G82" s="69">
        <f t="shared" si="5"/>
        <v>0.003770848854650932</v>
      </c>
      <c r="H82" s="148"/>
      <c r="I82" s="185"/>
      <c r="J82" s="185"/>
      <c r="K82" s="185"/>
      <c r="L82" s="129"/>
      <c r="M82" s="129"/>
      <c r="N82" s="129"/>
      <c r="O82" s="129"/>
      <c r="P82" s="129"/>
      <c r="Q82" s="129"/>
      <c r="R82" s="129"/>
      <c r="S82"/>
      <c r="T82"/>
      <c r="U82"/>
    </row>
    <row r="83" spans="1:21" ht="15">
      <c r="A83" s="211"/>
      <c r="B83" s="13" t="s">
        <v>162</v>
      </c>
      <c r="C83" s="55">
        <v>3141.999</v>
      </c>
      <c r="D83" s="55">
        <v>1418.591</v>
      </c>
      <c r="E83" s="24">
        <v>3553.349</v>
      </c>
      <c r="F83" s="69">
        <v>0.02795857357077622</v>
      </c>
      <c r="G83" s="69">
        <f t="shared" si="5"/>
        <v>0.002206106334684309</v>
      </c>
      <c r="H83" s="148"/>
      <c r="I83" s="185"/>
      <c r="J83" s="185"/>
      <c r="K83" s="185"/>
      <c r="L83" s="129"/>
      <c r="M83" s="129"/>
      <c r="N83" s="129"/>
      <c r="O83" s="129"/>
      <c r="P83" s="129"/>
      <c r="Q83" s="129"/>
      <c r="R83" s="129"/>
      <c r="S83"/>
      <c r="T83"/>
      <c r="U83"/>
    </row>
    <row r="84" spans="1:21" ht="15">
      <c r="A84" s="211"/>
      <c r="B84" s="53" t="s">
        <v>155</v>
      </c>
      <c r="C84" s="55">
        <f>+C85-SUM(C72:C83)</f>
        <v>92276.47699999972</v>
      </c>
      <c r="D84" s="55">
        <f>+D85-SUM(D72:D83)</f>
        <v>46207.42000000016</v>
      </c>
      <c r="E84" s="24">
        <f>+E85-SUM(E72:E83)</f>
        <v>74965.73800000013</v>
      </c>
      <c r="F84" s="69"/>
      <c r="G84" s="69">
        <f t="shared" si="5"/>
        <v>0.04654268113998498</v>
      </c>
      <c r="H84" s="148"/>
      <c r="I84" s="185"/>
      <c r="J84" s="185"/>
      <c r="K84" s="185"/>
      <c r="L84" s="129"/>
      <c r="M84" s="129"/>
      <c r="N84" s="129"/>
      <c r="O84" s="129"/>
      <c r="P84" s="129"/>
      <c r="Q84" s="129"/>
      <c r="R84" s="129"/>
      <c r="S84" s="52"/>
      <c r="T84"/>
      <c r="U84" s="52"/>
    </row>
    <row r="85" spans="1:21" s="44" customFormat="1" ht="15">
      <c r="A85" s="221"/>
      <c r="B85" s="41" t="s">
        <v>158</v>
      </c>
      <c r="C85" s="42">
        <f>+'Exportacion_regional '!B14</f>
        <v>2118981</v>
      </c>
      <c r="D85" s="42">
        <f>+'Exportacion_regional '!C14</f>
        <v>1508916</v>
      </c>
      <c r="E85" s="42">
        <f>+'Exportacion_regional '!D14</f>
        <v>1610688</v>
      </c>
      <c r="F85" s="66"/>
      <c r="G85" s="66">
        <f>SUM(G72:G84)</f>
        <v>1</v>
      </c>
      <c r="I85" s="184"/>
      <c r="J85" s="141"/>
      <c r="K85" s="129"/>
      <c r="L85" s="129"/>
      <c r="M85" s="129"/>
      <c r="N85" s="129"/>
      <c r="O85" s="129"/>
      <c r="P85" s="129"/>
      <c r="Q85" s="129"/>
      <c r="R85" s="129"/>
      <c r="S85"/>
      <c r="T85"/>
      <c r="U85"/>
    </row>
    <row r="86" spans="1:21" ht="15">
      <c r="A86" s="213" t="s">
        <v>152</v>
      </c>
      <c r="B86" s="49" t="s">
        <v>236</v>
      </c>
      <c r="C86" s="55">
        <v>520165.603</v>
      </c>
      <c r="D86" s="55">
        <v>386490.01</v>
      </c>
      <c r="E86" s="24">
        <v>394540.006</v>
      </c>
      <c r="F86" s="69">
        <v>0.14820856194162765</v>
      </c>
      <c r="G86" s="68">
        <f aca="true" t="shared" si="6" ref="G86:G96">+E86/$E$97</f>
        <v>0.37161577224193926</v>
      </c>
      <c r="J86" s="141"/>
      <c r="K86" s="129"/>
      <c r="L86" s="129"/>
      <c r="M86" s="129"/>
      <c r="N86" s="129"/>
      <c r="O86" s="129"/>
      <c r="P86" s="129"/>
      <c r="Q86" s="129"/>
      <c r="R86" s="129"/>
      <c r="S86"/>
      <c r="T86"/>
      <c r="U86"/>
    </row>
    <row r="87" spans="1:21" ht="15">
      <c r="A87" s="211"/>
      <c r="B87" s="13" t="s">
        <v>160</v>
      </c>
      <c r="C87" s="55">
        <v>286245.761</v>
      </c>
      <c r="D87" s="55">
        <v>153224.528</v>
      </c>
      <c r="E87" s="24">
        <v>217489.872</v>
      </c>
      <c r="F87" s="69">
        <v>0.24197793550672408</v>
      </c>
      <c r="G87" s="69">
        <f t="shared" si="6"/>
        <v>0.2048529059384678</v>
      </c>
      <c r="J87" s="141"/>
      <c r="K87" s="129"/>
      <c r="L87" s="129"/>
      <c r="M87" s="129"/>
      <c r="N87" s="129"/>
      <c r="O87" s="129"/>
      <c r="P87" s="129"/>
      <c r="Q87" s="129"/>
      <c r="R87" s="129"/>
      <c r="S87"/>
      <c r="T87"/>
      <c r="U87"/>
    </row>
    <row r="88" spans="1:21" ht="15">
      <c r="A88" s="211"/>
      <c r="B88" s="13" t="s">
        <v>237</v>
      </c>
      <c r="C88" s="55">
        <v>205021.076</v>
      </c>
      <c r="D88" s="55">
        <v>133991.731</v>
      </c>
      <c r="E88" s="24">
        <v>181131.084</v>
      </c>
      <c r="F88" s="69">
        <v>0.2702650825325282</v>
      </c>
      <c r="G88" s="69">
        <f t="shared" si="6"/>
        <v>0.17060669801297557</v>
      </c>
      <c r="J88" s="141"/>
      <c r="K88" s="129"/>
      <c r="L88" s="129"/>
      <c r="M88" s="129"/>
      <c r="N88" s="129"/>
      <c r="O88" s="129"/>
      <c r="P88" s="129"/>
      <c r="Q88" s="129"/>
      <c r="R88" s="129"/>
      <c r="S88"/>
      <c r="T88"/>
      <c r="U88"/>
    </row>
    <row r="89" spans="1:21" ht="15">
      <c r="A89" s="211"/>
      <c r="B89" s="13" t="s">
        <v>244</v>
      </c>
      <c r="C89" s="55">
        <v>194526.655</v>
      </c>
      <c r="D89" s="55">
        <v>78550.236</v>
      </c>
      <c r="E89" s="24">
        <v>174780.673</v>
      </c>
      <c r="F89" s="69">
        <v>0.10438440413231456</v>
      </c>
      <c r="G89" s="69">
        <f t="shared" si="6"/>
        <v>0.1646252693823421</v>
      </c>
      <c r="J89" s="141"/>
      <c r="K89" s="129"/>
      <c r="L89" s="129"/>
      <c r="M89" s="129"/>
      <c r="N89" s="129"/>
      <c r="O89" s="129"/>
      <c r="P89" s="129"/>
      <c r="Q89" s="129"/>
      <c r="R89" s="129"/>
      <c r="S89"/>
      <c r="T89"/>
      <c r="U89"/>
    </row>
    <row r="90" spans="1:21" ht="15">
      <c r="A90" s="211"/>
      <c r="B90" s="2" t="s">
        <v>248</v>
      </c>
      <c r="C90" s="55">
        <v>72131.247</v>
      </c>
      <c r="D90" s="55">
        <v>41849.522</v>
      </c>
      <c r="E90" s="24">
        <v>37461.981</v>
      </c>
      <c r="F90" s="69">
        <v>0.41663072313826766</v>
      </c>
      <c r="G90" s="69">
        <f t="shared" si="6"/>
        <v>0.03528530133146461</v>
      </c>
      <c r="J90" s="141"/>
      <c r="K90" s="129"/>
      <c r="L90" s="129"/>
      <c r="M90" s="129"/>
      <c r="N90" s="129"/>
      <c r="O90" s="129"/>
      <c r="P90" s="129"/>
      <c r="Q90" s="129"/>
      <c r="R90" s="129"/>
      <c r="S90"/>
      <c r="T90"/>
      <c r="U90"/>
    </row>
    <row r="91" spans="1:21" ht="15">
      <c r="A91" s="211"/>
      <c r="B91" s="2" t="s">
        <v>240</v>
      </c>
      <c r="C91" s="55">
        <v>19753.942</v>
      </c>
      <c r="D91" s="55">
        <v>11711.667</v>
      </c>
      <c r="E91" s="24">
        <v>12171.339</v>
      </c>
      <c r="F91" s="69">
        <v>0.020192366392528516</v>
      </c>
      <c r="G91" s="69">
        <f t="shared" si="6"/>
        <v>0.011464139182132604</v>
      </c>
      <c r="J91" s="141"/>
      <c r="K91" s="129"/>
      <c r="L91" s="129"/>
      <c r="M91" s="129"/>
      <c r="N91" s="129"/>
      <c r="O91" s="129"/>
      <c r="P91" s="129"/>
      <c r="Q91" s="129"/>
      <c r="R91" s="129"/>
      <c r="S91"/>
      <c r="T91"/>
      <c r="U91"/>
    </row>
    <row r="92" spans="1:21" ht="15">
      <c r="A92" s="211"/>
      <c r="B92" s="13" t="s">
        <v>243</v>
      </c>
      <c r="C92" s="55">
        <v>17212.904</v>
      </c>
      <c r="D92" s="55">
        <v>8157.531</v>
      </c>
      <c r="E92" s="24">
        <v>10030.638</v>
      </c>
      <c r="F92" s="69">
        <v>0.04467984209963265</v>
      </c>
      <c r="G92" s="69">
        <f t="shared" si="6"/>
        <v>0.009447820828718043</v>
      </c>
      <c r="J92" s="141"/>
      <c r="K92" s="129"/>
      <c r="L92" s="129"/>
      <c r="M92" s="129"/>
      <c r="N92" s="129"/>
      <c r="O92" s="129"/>
      <c r="P92" s="129"/>
      <c r="Q92" s="129"/>
      <c r="R92" s="129"/>
      <c r="S92"/>
      <c r="T92"/>
      <c r="U92"/>
    </row>
    <row r="93" spans="1:21" ht="15.75">
      <c r="A93" s="211"/>
      <c r="B93" s="79" t="s">
        <v>235</v>
      </c>
      <c r="C93" s="55">
        <v>19006.026</v>
      </c>
      <c r="D93" s="55">
        <v>17826.305</v>
      </c>
      <c r="E93" s="24">
        <v>9565.041</v>
      </c>
      <c r="F93" s="69">
        <v>0.030513354864578644</v>
      </c>
      <c r="G93" s="69">
        <f t="shared" si="6"/>
        <v>0.009009276736668398</v>
      </c>
      <c r="J93" s="141"/>
      <c r="K93" s="185"/>
      <c r="L93" s="185"/>
      <c r="M93" s="185"/>
      <c r="N93" s="185"/>
      <c r="O93" s="129"/>
      <c r="P93" s="129"/>
      <c r="Q93" s="129"/>
      <c r="R93" s="129"/>
      <c r="S93"/>
      <c r="T93"/>
      <c r="U93"/>
    </row>
    <row r="94" spans="1:21" ht="12.75">
      <c r="A94" s="211"/>
      <c r="B94" s="13" t="s">
        <v>250</v>
      </c>
      <c r="C94" s="55">
        <v>2931.397</v>
      </c>
      <c r="D94" s="55">
        <v>1798.903</v>
      </c>
      <c r="E94" s="24">
        <v>2675.457</v>
      </c>
      <c r="F94" s="69">
        <v>0.07861235374135588</v>
      </c>
      <c r="G94" s="69">
        <f t="shared" si="6"/>
        <v>0.002520003051744015</v>
      </c>
      <c r="M94" s="129"/>
      <c r="N94" s="129"/>
      <c r="O94" s="129"/>
      <c r="P94" s="129"/>
      <c r="Q94" s="129"/>
      <c r="R94" s="129"/>
      <c r="S94"/>
      <c r="T94"/>
      <c r="U94"/>
    </row>
    <row r="95" spans="1:21" ht="15">
      <c r="A95" s="211"/>
      <c r="B95" s="3" t="s">
        <v>239</v>
      </c>
      <c r="C95" s="55">
        <v>2788.515</v>
      </c>
      <c r="D95" s="55">
        <v>1655.68</v>
      </c>
      <c r="E95" s="24">
        <v>2328.55</v>
      </c>
      <c r="F95" s="69">
        <v>0.006294887058647838</v>
      </c>
      <c r="G95" s="69">
        <f t="shared" si="6"/>
        <v>0.0021932526316582653</v>
      </c>
      <c r="J95" s="141"/>
      <c r="K95" s="129"/>
      <c r="L95" s="129"/>
      <c r="M95" s="129"/>
      <c r="N95" s="129"/>
      <c r="O95" s="129"/>
      <c r="P95" s="129"/>
      <c r="Q95" s="129"/>
      <c r="R95" s="129"/>
      <c r="S95"/>
      <c r="T95"/>
      <c r="U95"/>
    </row>
    <row r="96" spans="1:21" ht="15">
      <c r="A96" s="211"/>
      <c r="B96" s="53" t="s">
        <v>155</v>
      </c>
      <c r="C96" s="55">
        <f>+C97-SUM(C86:C95)</f>
        <v>30948.873999999836</v>
      </c>
      <c r="D96" s="55">
        <f>+D97-SUM(D86:D95)</f>
        <v>15582.886999999871</v>
      </c>
      <c r="E96" s="55">
        <f>+E97-SUM(E86:E95)</f>
        <v>19513.358999999822</v>
      </c>
      <c r="F96" s="69">
        <v>0.06513811034026329</v>
      </c>
      <c r="G96" s="69">
        <f t="shared" si="6"/>
        <v>0.0183795606618892</v>
      </c>
      <c r="J96" s="141"/>
      <c r="K96" s="129"/>
      <c r="L96" s="129"/>
      <c r="M96" s="129"/>
      <c r="N96" s="129"/>
      <c r="O96" s="129"/>
      <c r="P96" s="129"/>
      <c r="Q96" s="129"/>
      <c r="R96" s="129"/>
      <c r="S96" s="52"/>
      <c r="T96"/>
      <c r="U96" s="52"/>
    </row>
    <row r="97" spans="1:21" s="44" customFormat="1" ht="15">
      <c r="A97" s="221"/>
      <c r="B97" s="41" t="s">
        <v>158</v>
      </c>
      <c r="C97" s="42">
        <f>+'Exportacion_regional '!B15</f>
        <v>1370732</v>
      </c>
      <c r="D97" s="42">
        <f>+'Exportacion_regional '!C15</f>
        <v>850839</v>
      </c>
      <c r="E97" s="42">
        <f>+'Exportacion_regional '!D15</f>
        <v>1061688</v>
      </c>
      <c r="F97" s="66"/>
      <c r="G97" s="66">
        <f>SUM(G86:G96)</f>
        <v>0.9999999999999999</v>
      </c>
      <c r="I97" s="184"/>
      <c r="J97" s="141"/>
      <c r="K97" s="129"/>
      <c r="L97" s="129"/>
      <c r="M97" s="129"/>
      <c r="N97" s="129"/>
      <c r="O97" s="129"/>
      <c r="P97" s="129"/>
      <c r="Q97" s="129"/>
      <c r="R97" s="129"/>
      <c r="S97"/>
      <c r="T97"/>
      <c r="U97"/>
    </row>
    <row r="98" spans="1:21" s="80" customFormat="1" ht="15.75" customHeight="1">
      <c r="A98" s="197" t="s">
        <v>163</v>
      </c>
      <c r="B98" s="197"/>
      <c r="C98" s="197"/>
      <c r="D98" s="197"/>
      <c r="E98" s="197"/>
      <c r="F98" s="197"/>
      <c r="G98" s="197"/>
      <c r="H98" s="79"/>
      <c r="I98" s="137"/>
      <c r="J98" s="137"/>
      <c r="K98" s="183"/>
      <c r="L98" s="137"/>
      <c r="M98" s="183"/>
      <c r="N98" s="183"/>
      <c r="O98" s="137"/>
      <c r="P98" s="183"/>
      <c r="Q98" s="137"/>
      <c r="R98" s="183"/>
      <c r="S98" s="79"/>
      <c r="U98" s="79"/>
    </row>
    <row r="99" spans="1:21" s="80" customFormat="1" ht="15.75" customHeight="1">
      <c r="A99" s="197" t="s">
        <v>166</v>
      </c>
      <c r="B99" s="197"/>
      <c r="C99" s="197"/>
      <c r="D99" s="197"/>
      <c r="E99" s="197"/>
      <c r="F99" s="197"/>
      <c r="G99" s="197"/>
      <c r="H99" s="79"/>
      <c r="I99" s="137"/>
      <c r="J99" s="137"/>
      <c r="K99" s="183"/>
      <c r="L99" s="137"/>
      <c r="M99" s="183"/>
      <c r="N99" s="183"/>
      <c r="O99" s="137"/>
      <c r="P99" s="183"/>
      <c r="Q99" s="137"/>
      <c r="R99" s="183"/>
      <c r="S99" s="79"/>
      <c r="U99" s="79"/>
    </row>
    <row r="100" spans="1:21" s="80" customFormat="1" ht="15.75" customHeight="1">
      <c r="A100" s="197" t="s">
        <v>24</v>
      </c>
      <c r="B100" s="197"/>
      <c r="C100" s="197"/>
      <c r="D100" s="197"/>
      <c r="E100" s="197"/>
      <c r="F100" s="197"/>
      <c r="G100" s="197"/>
      <c r="H100" s="79"/>
      <c r="I100" s="140"/>
      <c r="J100" s="140"/>
      <c r="K100" s="183"/>
      <c r="L100" s="137"/>
      <c r="M100" s="183"/>
      <c r="N100" s="183"/>
      <c r="O100" s="137"/>
      <c r="P100" s="183"/>
      <c r="Q100" s="137"/>
      <c r="R100" s="183"/>
      <c r="S100" s="79"/>
      <c r="U100" s="79"/>
    </row>
    <row r="101" spans="1:21" s="80" customFormat="1" ht="15.75" customHeight="1">
      <c r="A101" s="172"/>
      <c r="B101" s="172"/>
      <c r="C101" s="172"/>
      <c r="D101" s="172"/>
      <c r="E101" s="172"/>
      <c r="F101" s="149"/>
      <c r="G101" s="172"/>
      <c r="I101" s="137"/>
      <c r="J101" s="131"/>
      <c r="K101" s="131"/>
      <c r="L101" s="131"/>
      <c r="M101" s="131"/>
      <c r="N101" s="131"/>
      <c r="O101" s="131"/>
      <c r="P101" s="131"/>
      <c r="Q101" s="131"/>
      <c r="R101" s="131"/>
      <c r="S101" s="82"/>
      <c r="T101" s="54"/>
      <c r="U101" s="82"/>
    </row>
    <row r="102" spans="1:21" s="3" customFormat="1" ht="12.75">
      <c r="A102" s="14" t="s">
        <v>25</v>
      </c>
      <c r="B102" s="1" t="s">
        <v>159</v>
      </c>
      <c r="C102" s="1">
        <v>2010</v>
      </c>
      <c r="D102" s="215" t="str">
        <f>+D5</f>
        <v>ene - jul</v>
      </c>
      <c r="E102" s="215"/>
      <c r="F102" s="135" t="s">
        <v>170</v>
      </c>
      <c r="G102" s="18" t="s">
        <v>27</v>
      </c>
      <c r="I102" s="128"/>
      <c r="J102" s="130"/>
      <c r="K102" s="130"/>
      <c r="L102" s="130"/>
      <c r="M102" s="130"/>
      <c r="N102" s="130"/>
      <c r="O102" s="130"/>
      <c r="P102" s="130"/>
      <c r="Q102" s="130"/>
      <c r="R102" s="130"/>
      <c r="S102" s="1"/>
      <c r="T102" s="1"/>
      <c r="U102" s="1"/>
    </row>
    <row r="103" spans="1:21" s="3" customFormat="1" ht="12.75">
      <c r="A103" s="18"/>
      <c r="B103" s="18"/>
      <c r="C103" s="18"/>
      <c r="D103" s="17">
        <v>2010</v>
      </c>
      <c r="E103" s="16">
        <v>2011</v>
      </c>
      <c r="F103" s="18">
        <f>+F56</f>
        <v>2011</v>
      </c>
      <c r="G103" s="39">
        <v>2011</v>
      </c>
      <c r="I103" s="128"/>
      <c r="J103" s="130"/>
      <c r="K103" s="129"/>
      <c r="L103" s="129"/>
      <c r="M103" s="129"/>
      <c r="N103" s="129"/>
      <c r="O103" s="129"/>
      <c r="P103" s="129"/>
      <c r="Q103" s="129"/>
      <c r="R103" s="129"/>
      <c r="S103" s="52"/>
      <c r="T103"/>
      <c r="U103" s="52"/>
    </row>
    <row r="104" spans="1:21" s="44" customFormat="1" ht="15">
      <c r="A104" s="203" t="s">
        <v>285</v>
      </c>
      <c r="B104" s="13" t="s">
        <v>244</v>
      </c>
      <c r="C104" s="55">
        <v>1873304.833</v>
      </c>
      <c r="D104" s="55">
        <v>919676.595</v>
      </c>
      <c r="E104" s="24">
        <v>1116174.84</v>
      </c>
      <c r="F104" s="69">
        <v>0.6666140116126087</v>
      </c>
      <c r="G104" s="69">
        <f aca="true" t="shared" si="7" ref="G104:G116">+E104/$E$117</f>
        <v>0.43375771198336127</v>
      </c>
      <c r="I104" s="184"/>
      <c r="J104" s="141"/>
      <c r="K104" s="129"/>
      <c r="L104" s="129"/>
      <c r="M104" s="129"/>
      <c r="N104" s="129"/>
      <c r="O104" s="129"/>
      <c r="P104" s="129"/>
      <c r="Q104" s="129"/>
      <c r="R104" s="129"/>
      <c r="S104"/>
      <c r="T104"/>
      <c r="U104"/>
    </row>
    <row r="105" spans="1:21" s="44" customFormat="1" ht="15">
      <c r="A105" s="204"/>
      <c r="B105" s="13" t="s">
        <v>240</v>
      </c>
      <c r="C105" s="55">
        <v>819899.151</v>
      </c>
      <c r="D105" s="55">
        <v>431766.961</v>
      </c>
      <c r="E105" s="24">
        <v>539113.227</v>
      </c>
      <c r="F105" s="69">
        <v>0.894393936989381</v>
      </c>
      <c r="G105" s="69">
        <f t="shared" si="7"/>
        <v>0.2095052777246676</v>
      </c>
      <c r="I105" s="184"/>
      <c r="J105" s="141"/>
      <c r="K105" s="129"/>
      <c r="L105" s="129"/>
      <c r="M105" s="129"/>
      <c r="N105" s="129"/>
      <c r="O105" s="129"/>
      <c r="P105" s="129"/>
      <c r="Q105" s="129"/>
      <c r="R105" s="129"/>
      <c r="S105"/>
      <c r="T105"/>
      <c r="U105"/>
    </row>
    <row r="106" spans="1:21" s="44" customFormat="1" ht="15">
      <c r="A106" s="204"/>
      <c r="B106" s="13" t="s">
        <v>239</v>
      </c>
      <c r="C106" s="55">
        <v>530554.252</v>
      </c>
      <c r="D106" s="55">
        <v>267300.261</v>
      </c>
      <c r="E106" s="24">
        <v>361241.63</v>
      </c>
      <c r="F106" s="69">
        <v>0.9765627801558268</v>
      </c>
      <c r="G106" s="69">
        <f t="shared" si="7"/>
        <v>0.14038243587531496</v>
      </c>
      <c r="I106" s="184"/>
      <c r="J106" s="141"/>
      <c r="K106" s="129"/>
      <c r="L106" s="129"/>
      <c r="M106" s="129"/>
      <c r="N106" s="129"/>
      <c r="O106" s="129"/>
      <c r="P106" s="129"/>
      <c r="Q106" s="129"/>
      <c r="R106" s="129"/>
      <c r="S106"/>
      <c r="T106"/>
      <c r="U106"/>
    </row>
    <row r="107" spans="1:21" s="44" customFormat="1" ht="15">
      <c r="A107" s="204"/>
      <c r="B107" s="13" t="s">
        <v>249</v>
      </c>
      <c r="C107" s="55">
        <v>210870.93</v>
      </c>
      <c r="D107" s="55">
        <v>97114.431</v>
      </c>
      <c r="E107" s="24">
        <v>161820.291</v>
      </c>
      <c r="F107" s="69">
        <v>0.6714013097654278</v>
      </c>
      <c r="G107" s="69">
        <f t="shared" si="7"/>
        <v>0.06288512933748058</v>
      </c>
      <c r="I107" s="184"/>
      <c r="J107" s="185"/>
      <c r="K107" s="185"/>
      <c r="L107" s="129"/>
      <c r="M107" s="129"/>
      <c r="N107" s="129"/>
      <c r="O107" s="129"/>
      <c r="P107" s="129"/>
      <c r="Q107" s="129"/>
      <c r="R107" s="129"/>
      <c r="S107"/>
      <c r="T107"/>
      <c r="U107"/>
    </row>
    <row r="108" spans="1:21" s="44" customFormat="1" ht="15">
      <c r="A108" s="204"/>
      <c r="B108" s="13" t="s">
        <v>237</v>
      </c>
      <c r="C108" s="55">
        <v>109844.359</v>
      </c>
      <c r="D108" s="55">
        <v>71999.628</v>
      </c>
      <c r="E108" s="24">
        <v>108350.415</v>
      </c>
      <c r="F108" s="69">
        <v>0.16166929058078555</v>
      </c>
      <c r="G108" s="69">
        <f t="shared" si="7"/>
        <v>0.042106152565531456</v>
      </c>
      <c r="I108" s="184"/>
      <c r="J108" s="141"/>
      <c r="K108" s="129"/>
      <c r="L108" s="129"/>
      <c r="M108" s="129"/>
      <c r="N108" s="129"/>
      <c r="O108" s="129"/>
      <c r="P108" s="129"/>
      <c r="Q108" s="129"/>
      <c r="R108" s="129"/>
      <c r="S108"/>
      <c r="T108"/>
      <c r="U108"/>
    </row>
    <row r="109" spans="1:21" s="44" customFormat="1" ht="15">
      <c r="A109" s="204"/>
      <c r="B109" s="13" t="s">
        <v>236</v>
      </c>
      <c r="C109" s="55">
        <v>82412.433</v>
      </c>
      <c r="D109" s="55">
        <v>75056.752</v>
      </c>
      <c r="E109" s="24">
        <v>63561.379</v>
      </c>
      <c r="F109" s="69">
        <v>0.02387676897996694</v>
      </c>
      <c r="G109" s="69">
        <f t="shared" si="7"/>
        <v>0.0247006448609317</v>
      </c>
      <c r="I109" s="184"/>
      <c r="J109" s="141"/>
      <c r="K109" s="129"/>
      <c r="L109" s="129"/>
      <c r="M109" s="129"/>
      <c r="N109" s="129"/>
      <c r="O109" s="129"/>
      <c r="P109" s="129"/>
      <c r="Q109" s="129"/>
      <c r="R109" s="129"/>
      <c r="S109"/>
      <c r="T109"/>
      <c r="U109"/>
    </row>
    <row r="110" spans="1:21" s="44" customFormat="1" ht="15">
      <c r="A110" s="204"/>
      <c r="B110" s="13" t="s">
        <v>162</v>
      </c>
      <c r="C110" s="55">
        <v>59611.157</v>
      </c>
      <c r="D110" s="55">
        <v>32065.204</v>
      </c>
      <c r="E110" s="24">
        <v>44739.617</v>
      </c>
      <c r="F110" s="69">
        <v>0.352021676852696</v>
      </c>
      <c r="G110" s="69">
        <f t="shared" si="7"/>
        <v>0.01738630294240631</v>
      </c>
      <c r="I110" s="184"/>
      <c r="J110" s="141"/>
      <c r="K110" s="129"/>
      <c r="L110" s="129"/>
      <c r="M110" s="129"/>
      <c r="N110" s="129"/>
      <c r="O110" s="129"/>
      <c r="P110" s="129"/>
      <c r="Q110" s="129"/>
      <c r="R110" s="129"/>
      <c r="S110"/>
      <c r="T110"/>
      <c r="U110"/>
    </row>
    <row r="111" spans="1:21" s="44" customFormat="1" ht="15">
      <c r="A111" s="204"/>
      <c r="B111" s="79" t="s">
        <v>235</v>
      </c>
      <c r="C111" s="55">
        <v>15600.019</v>
      </c>
      <c r="D111" s="55">
        <v>12666.139</v>
      </c>
      <c r="E111" s="24">
        <v>16714.417</v>
      </c>
      <c r="F111" s="69">
        <v>0.053320517630352664</v>
      </c>
      <c r="G111" s="69">
        <f t="shared" si="7"/>
        <v>0.006495404676077269</v>
      </c>
      <c r="I111" s="184"/>
      <c r="J111" s="141"/>
      <c r="K111" s="129"/>
      <c r="L111" s="129"/>
      <c r="M111" s="129"/>
      <c r="N111" s="129"/>
      <c r="O111" s="129"/>
      <c r="P111" s="129"/>
      <c r="Q111" s="129"/>
      <c r="R111" s="129"/>
      <c r="S111"/>
      <c r="T111"/>
      <c r="U111"/>
    </row>
    <row r="112" spans="1:21" s="44" customFormat="1" ht="15">
      <c r="A112" s="204"/>
      <c r="B112" s="13" t="s">
        <v>248</v>
      </c>
      <c r="C112" s="55">
        <v>16140.826</v>
      </c>
      <c r="D112" s="55">
        <v>7421.29</v>
      </c>
      <c r="E112" s="24">
        <v>9078.893</v>
      </c>
      <c r="F112" s="69">
        <v>0.10097025450642763</v>
      </c>
      <c r="G112" s="69">
        <f t="shared" si="7"/>
        <v>0.0035281568029447378</v>
      </c>
      <c r="I112" s="184"/>
      <c r="J112" s="141"/>
      <c r="K112" s="129"/>
      <c r="L112" s="129"/>
      <c r="M112" s="129"/>
      <c r="N112" s="129"/>
      <c r="O112" s="129"/>
      <c r="P112" s="129"/>
      <c r="Q112" s="129"/>
      <c r="R112" s="129"/>
      <c r="S112"/>
      <c r="T112"/>
      <c r="U112"/>
    </row>
    <row r="113" spans="1:21" s="44" customFormat="1" ht="15">
      <c r="A113" s="204"/>
      <c r="B113" s="13" t="s">
        <v>161</v>
      </c>
      <c r="C113" s="55">
        <v>4897.547</v>
      </c>
      <c r="D113" s="55">
        <v>1822.232</v>
      </c>
      <c r="E113" s="24">
        <v>6038.796</v>
      </c>
      <c r="F113" s="69">
        <v>0.161384135251262</v>
      </c>
      <c r="G113" s="69">
        <f t="shared" si="7"/>
        <v>0.0023467419639151463</v>
      </c>
      <c r="I113" s="184"/>
      <c r="J113" s="141"/>
      <c r="K113" s="129"/>
      <c r="L113" s="129"/>
      <c r="M113" s="129"/>
      <c r="N113" s="129"/>
      <c r="O113" s="129"/>
      <c r="P113" s="129"/>
      <c r="Q113" s="129"/>
      <c r="R113" s="129"/>
      <c r="S113"/>
      <c r="T113"/>
      <c r="U113"/>
    </row>
    <row r="114" spans="1:21" s="44" customFormat="1" ht="15">
      <c r="A114" s="204"/>
      <c r="B114" s="79" t="s">
        <v>337</v>
      </c>
      <c r="C114" s="55">
        <v>2994.186</v>
      </c>
      <c r="D114" s="55">
        <v>680.623</v>
      </c>
      <c r="E114" s="24">
        <v>2410.964</v>
      </c>
      <c r="F114" s="69">
        <v>0.7115405274273309</v>
      </c>
      <c r="G114" s="69">
        <f t="shared" si="7"/>
        <v>0.0009369268960714546</v>
      </c>
      <c r="I114" s="184"/>
      <c r="J114" s="185"/>
      <c r="K114" s="185"/>
      <c r="L114" s="129"/>
      <c r="M114" s="129"/>
      <c r="N114" s="129"/>
      <c r="O114" s="129"/>
      <c r="P114" s="129"/>
      <c r="Q114" s="129"/>
      <c r="R114" s="129"/>
      <c r="S114"/>
      <c r="T114"/>
      <c r="U114"/>
    </row>
    <row r="115" spans="1:21" s="44" customFormat="1" ht="15">
      <c r="A115" s="204"/>
      <c r="B115" s="79" t="s">
        <v>246</v>
      </c>
      <c r="C115" s="55">
        <v>4163.555</v>
      </c>
      <c r="D115" s="55">
        <v>1974.383</v>
      </c>
      <c r="E115" s="24">
        <v>2324.526</v>
      </c>
      <c r="F115" s="69">
        <v>0.17116481341439976</v>
      </c>
      <c r="G115" s="69">
        <f t="shared" si="7"/>
        <v>0.0009033361468762678</v>
      </c>
      <c r="I115" s="184"/>
      <c r="J115" s="141"/>
      <c r="K115" s="129"/>
      <c r="L115" s="129"/>
      <c r="M115" s="129"/>
      <c r="N115" s="129"/>
      <c r="O115" s="129"/>
      <c r="P115" s="129"/>
      <c r="Q115" s="129"/>
      <c r="R115" s="129"/>
      <c r="S115"/>
      <c r="T115"/>
      <c r="U115"/>
    </row>
    <row r="116" spans="1:21" s="44" customFormat="1" ht="15">
      <c r="A116" s="204"/>
      <c r="B116" s="79" t="s">
        <v>155</v>
      </c>
      <c r="C116" s="55">
        <f>+C117-SUM(C104:C115)</f>
        <v>214169.7519999994</v>
      </c>
      <c r="D116" s="55">
        <f>+D117-SUM(D104:D115)</f>
        <v>110437.50100000016</v>
      </c>
      <c r="E116" s="24">
        <f>+E117-SUM(E104:E115)</f>
        <v>141699.00499999896</v>
      </c>
      <c r="F116" s="69"/>
      <c r="G116" s="69">
        <f t="shared" si="7"/>
        <v>0.05506577822442084</v>
      </c>
      <c r="I116" s="184"/>
      <c r="J116" s="141"/>
      <c r="K116" s="129"/>
      <c r="L116" s="129"/>
      <c r="M116" s="129"/>
      <c r="N116" s="129"/>
      <c r="O116" s="129"/>
      <c r="P116" s="129"/>
      <c r="Q116" s="129"/>
      <c r="R116" s="129"/>
      <c r="S116"/>
      <c r="T116"/>
      <c r="U116"/>
    </row>
    <row r="117" spans="1:21" s="44" customFormat="1" ht="15">
      <c r="A117" s="205"/>
      <c r="B117" s="41" t="s">
        <v>158</v>
      </c>
      <c r="C117" s="42">
        <f>+'Exportacion_regional '!B16</f>
        <v>3944463</v>
      </c>
      <c r="D117" s="42">
        <f>+'Exportacion_regional '!C16</f>
        <v>2029982</v>
      </c>
      <c r="E117" s="42">
        <f>+'Exportacion_regional '!D16</f>
        <v>2573268</v>
      </c>
      <c r="F117" s="66"/>
      <c r="G117" s="66">
        <f>SUM(G104:G116)</f>
        <v>0.9999999999999996</v>
      </c>
      <c r="I117" s="184"/>
      <c r="J117" s="141"/>
      <c r="K117" s="129"/>
      <c r="L117" s="129"/>
      <c r="M117" s="129"/>
      <c r="N117" s="129"/>
      <c r="O117" s="129"/>
      <c r="P117" s="129"/>
      <c r="Q117" s="129"/>
      <c r="R117" s="129"/>
      <c r="S117"/>
      <c r="T117"/>
      <c r="U117"/>
    </row>
    <row r="118" spans="1:21" s="44" customFormat="1" ht="15">
      <c r="A118" s="213" t="s">
        <v>234</v>
      </c>
      <c r="B118" s="13" t="s">
        <v>244</v>
      </c>
      <c r="C118" s="55">
        <v>311738.038</v>
      </c>
      <c r="D118" s="55">
        <v>156448.049</v>
      </c>
      <c r="E118" s="24">
        <v>178968.901</v>
      </c>
      <c r="F118" s="69">
        <v>0.10688574296255397</v>
      </c>
      <c r="G118" s="69">
        <f aca="true" t="shared" si="8" ref="G118:G126">+E118/$E$127</f>
        <v>0.6397641433892659</v>
      </c>
      <c r="I118" s="184"/>
      <c r="J118" s="141"/>
      <c r="K118" s="129"/>
      <c r="L118" s="129"/>
      <c r="M118" s="129"/>
      <c r="N118" s="129"/>
      <c r="O118" s="129"/>
      <c r="P118" s="129"/>
      <c r="Q118" s="129"/>
      <c r="R118" s="129"/>
      <c r="S118"/>
      <c r="T118"/>
      <c r="U118"/>
    </row>
    <row r="119" spans="1:21" s="44" customFormat="1" ht="15">
      <c r="A119" s="211"/>
      <c r="B119" s="13" t="s">
        <v>236</v>
      </c>
      <c r="C119" s="55">
        <v>45664.056</v>
      </c>
      <c r="D119" s="55">
        <v>37156.184</v>
      </c>
      <c r="E119" s="24">
        <v>38772.74</v>
      </c>
      <c r="F119" s="69">
        <v>0.014564941325459968</v>
      </c>
      <c r="G119" s="69">
        <f t="shared" si="8"/>
        <v>0.1386017830715445</v>
      </c>
      <c r="I119" s="184"/>
      <c r="J119" s="141"/>
      <c r="K119" s="129"/>
      <c r="L119" s="129"/>
      <c r="M119" s="129"/>
      <c r="N119" s="129"/>
      <c r="O119" s="129"/>
      <c r="P119" s="129"/>
      <c r="Q119" s="129"/>
      <c r="R119" s="129"/>
      <c r="S119"/>
      <c r="T119"/>
      <c r="U119"/>
    </row>
    <row r="120" spans="1:21" s="44" customFormat="1" ht="15">
      <c r="A120" s="211"/>
      <c r="B120" s="3" t="s">
        <v>240</v>
      </c>
      <c r="C120" s="55">
        <v>27531.627</v>
      </c>
      <c r="D120" s="55">
        <v>13280.483</v>
      </c>
      <c r="E120" s="24">
        <v>19570.774</v>
      </c>
      <c r="F120" s="69">
        <v>0.032468098965394925</v>
      </c>
      <c r="G120" s="69">
        <f t="shared" si="8"/>
        <v>0.06996008464942698</v>
      </c>
      <c r="I120" s="184"/>
      <c r="J120" s="141"/>
      <c r="K120" s="129"/>
      <c r="L120" s="129"/>
      <c r="M120" s="129"/>
      <c r="N120" s="129"/>
      <c r="O120" s="129"/>
      <c r="P120" s="129"/>
      <c r="Q120" s="129"/>
      <c r="R120" s="129"/>
      <c r="S120"/>
      <c r="T120"/>
      <c r="U120"/>
    </row>
    <row r="121" spans="1:21" s="44" customFormat="1" ht="15">
      <c r="A121" s="211"/>
      <c r="B121" s="3" t="s">
        <v>161</v>
      </c>
      <c r="C121" s="55">
        <v>14368.596</v>
      </c>
      <c r="D121" s="55">
        <v>5437.916</v>
      </c>
      <c r="E121" s="24">
        <v>17947.515</v>
      </c>
      <c r="F121" s="69">
        <v>0.4796393499936168</v>
      </c>
      <c r="G121" s="69">
        <f t="shared" si="8"/>
        <v>0.06415738430410878</v>
      </c>
      <c r="I121" s="184"/>
      <c r="J121" s="141"/>
      <c r="K121" s="129"/>
      <c r="L121" s="129"/>
      <c r="M121" s="129"/>
      <c r="N121" s="129"/>
      <c r="O121" s="129"/>
      <c r="P121" s="129"/>
      <c r="Q121" s="129"/>
      <c r="R121" s="129"/>
      <c r="S121"/>
      <c r="T121"/>
      <c r="U121"/>
    </row>
    <row r="122" spans="1:21" s="44" customFormat="1" ht="15">
      <c r="A122" s="211"/>
      <c r="B122" s="13" t="s">
        <v>235</v>
      </c>
      <c r="C122" s="55">
        <v>7606.346</v>
      </c>
      <c r="D122" s="55">
        <v>7416.016</v>
      </c>
      <c r="E122" s="24">
        <v>7394.49</v>
      </c>
      <c r="F122" s="69">
        <v>0.02358909882483286</v>
      </c>
      <c r="G122" s="69">
        <f t="shared" si="8"/>
        <v>0.02643324920819898</v>
      </c>
      <c r="I122" s="184"/>
      <c r="J122" s="141"/>
      <c r="K122" s="129"/>
      <c r="L122" s="129"/>
      <c r="M122" s="129"/>
      <c r="N122" s="129"/>
      <c r="O122" s="129"/>
      <c r="P122" s="129"/>
      <c r="Q122" s="129"/>
      <c r="R122" s="129"/>
      <c r="S122"/>
      <c r="T122"/>
      <c r="U122"/>
    </row>
    <row r="123" spans="1:21" s="44" customFormat="1" ht="15">
      <c r="A123" s="211"/>
      <c r="B123" s="13" t="s">
        <v>251</v>
      </c>
      <c r="C123" s="55">
        <v>4558.448</v>
      </c>
      <c r="D123" s="55">
        <v>3377.921</v>
      </c>
      <c r="E123" s="24">
        <v>3026.745</v>
      </c>
      <c r="F123" s="69">
        <v>0.31835963343589996</v>
      </c>
      <c r="G123" s="69">
        <f t="shared" si="8"/>
        <v>0.010819773219609497</v>
      </c>
      <c r="I123" s="184"/>
      <c r="J123" s="141"/>
      <c r="K123" s="129"/>
      <c r="L123" s="129"/>
      <c r="M123" s="129"/>
      <c r="N123" s="129"/>
      <c r="O123" s="129"/>
      <c r="P123" s="129"/>
      <c r="Q123" s="129"/>
      <c r="R123" s="129"/>
      <c r="S123"/>
      <c r="T123"/>
      <c r="U123"/>
    </row>
    <row r="124" spans="1:21" s="44" customFormat="1" ht="15">
      <c r="A124" s="211"/>
      <c r="B124" s="13" t="s">
        <v>239</v>
      </c>
      <c r="C124" s="55">
        <v>5745.309</v>
      </c>
      <c r="D124" s="55">
        <v>3240.137</v>
      </c>
      <c r="E124" s="24">
        <v>2184.78</v>
      </c>
      <c r="F124" s="69">
        <v>0.0059062263417116335</v>
      </c>
      <c r="G124" s="69">
        <f t="shared" si="8"/>
        <v>0.007809982054893438</v>
      </c>
      <c r="I124" s="184"/>
      <c r="J124" s="141"/>
      <c r="K124" s="129"/>
      <c r="L124" s="129"/>
      <c r="M124" s="129"/>
      <c r="N124" s="129"/>
      <c r="O124" s="129"/>
      <c r="P124" s="129"/>
      <c r="Q124" s="129"/>
      <c r="R124" s="129"/>
      <c r="S124"/>
      <c r="T124"/>
      <c r="U124"/>
    </row>
    <row r="125" spans="1:21" ht="15">
      <c r="A125" s="211"/>
      <c r="B125" s="3" t="s">
        <v>162</v>
      </c>
      <c r="C125" s="55">
        <v>7333.349</v>
      </c>
      <c r="D125" s="55">
        <v>5322.377</v>
      </c>
      <c r="E125" s="24">
        <v>1845.824</v>
      </c>
      <c r="F125" s="69">
        <v>0.014523371079706622</v>
      </c>
      <c r="G125" s="69">
        <f t="shared" si="8"/>
        <v>0.00659830844134953</v>
      </c>
      <c r="J125" s="141"/>
      <c r="K125" s="129"/>
      <c r="L125" s="129"/>
      <c r="M125" s="129"/>
      <c r="N125" s="129"/>
      <c r="O125" s="129"/>
      <c r="P125" s="129"/>
      <c r="Q125" s="129"/>
      <c r="R125" s="129"/>
      <c r="S125"/>
      <c r="T125"/>
      <c r="U125"/>
    </row>
    <row r="126" spans="1:21" ht="15">
      <c r="A126" s="211"/>
      <c r="B126" t="s">
        <v>155</v>
      </c>
      <c r="C126" s="55">
        <f>+C127-SUM(C118:C125)</f>
        <v>25701.23100000003</v>
      </c>
      <c r="D126" s="55">
        <f>+D127-SUM(D118:D125)</f>
        <v>14493.916999999987</v>
      </c>
      <c r="E126" s="24">
        <f>+E127-SUM(E118:E125)</f>
        <v>10030.23099999997</v>
      </c>
      <c r="F126" s="69"/>
      <c r="G126" s="69">
        <f t="shared" si="8"/>
        <v>0.035855291661602375</v>
      </c>
      <c r="J126" s="141"/>
      <c r="K126" s="130"/>
      <c r="L126" s="130"/>
      <c r="M126" s="130"/>
      <c r="N126" s="130"/>
      <c r="O126" s="130"/>
      <c r="P126" s="130"/>
      <c r="Q126" s="130"/>
      <c r="R126" s="130"/>
      <c r="S126" s="1"/>
      <c r="T126" s="1"/>
      <c r="U126" s="1"/>
    </row>
    <row r="127" spans="1:21" s="44" customFormat="1" ht="15">
      <c r="A127" s="221"/>
      <c r="B127" s="41" t="s">
        <v>158</v>
      </c>
      <c r="C127" s="42">
        <f>+'Exportacion_regional '!B17</f>
        <v>450247</v>
      </c>
      <c r="D127" s="42">
        <f>+'Exportacion_regional '!C17</f>
        <v>246173</v>
      </c>
      <c r="E127" s="42">
        <f>+'Exportacion_regional '!D17</f>
        <v>279742</v>
      </c>
      <c r="F127" s="66"/>
      <c r="G127" s="66">
        <f>SUM(G118:G126)</f>
        <v>1</v>
      </c>
      <c r="I127" s="184"/>
      <c r="J127" s="141"/>
      <c r="K127" s="129"/>
      <c r="L127" s="129"/>
      <c r="M127" s="129"/>
      <c r="N127" s="129"/>
      <c r="O127" s="129"/>
      <c r="P127" s="129"/>
      <c r="Q127" s="129"/>
      <c r="R127" s="129"/>
      <c r="S127" s="52"/>
      <c r="T127"/>
      <c r="U127" s="52"/>
    </row>
    <row r="128" spans="1:21" s="3" customFormat="1" ht="12.75">
      <c r="A128" s="220" t="s">
        <v>262</v>
      </c>
      <c r="B128" s="3" t="s">
        <v>244</v>
      </c>
      <c r="C128" s="129">
        <v>0</v>
      </c>
      <c r="D128" s="55">
        <v>0</v>
      </c>
      <c r="E128" s="24">
        <v>140103.801</v>
      </c>
      <c r="F128" s="67">
        <v>0.08367430753660834</v>
      </c>
      <c r="G128" s="67">
        <f aca="true" t="shared" si="9" ref="G128:G135">+E128/$E$136</f>
        <v>0.7013922383367293</v>
      </c>
      <c r="I128" s="128"/>
      <c r="J128" s="130"/>
      <c r="K128" s="129"/>
      <c r="L128" s="129"/>
      <c r="M128" s="129"/>
      <c r="N128" s="129"/>
      <c r="O128" s="129"/>
      <c r="P128" s="129"/>
      <c r="Q128" s="129"/>
      <c r="R128" s="129"/>
      <c r="S128" s="52"/>
      <c r="T128"/>
      <c r="U128" s="52"/>
    </row>
    <row r="129" spans="1:21" ht="15">
      <c r="A129" s="209"/>
      <c r="B129" s="3" t="s">
        <v>162</v>
      </c>
      <c r="C129" s="55">
        <v>1904.755</v>
      </c>
      <c r="D129" s="55">
        <v>3.385</v>
      </c>
      <c r="E129" s="24">
        <v>23457.758</v>
      </c>
      <c r="F129" s="67">
        <v>0.18457107727061553</v>
      </c>
      <c r="G129" s="67">
        <f t="shared" si="9"/>
        <v>0.11743499657073057</v>
      </c>
      <c r="J129" s="141"/>
      <c r="K129" s="129"/>
      <c r="L129" s="129"/>
      <c r="M129" s="129"/>
      <c r="N129" s="129"/>
      <c r="O129" s="129"/>
      <c r="P129" s="129"/>
      <c r="Q129" s="129"/>
      <c r="R129" s="129"/>
      <c r="S129"/>
      <c r="T129"/>
      <c r="U129"/>
    </row>
    <row r="130" spans="1:21" ht="15">
      <c r="A130" s="209"/>
      <c r="B130" s="13" t="s">
        <v>249</v>
      </c>
      <c r="C130" s="55">
        <v>8408.897</v>
      </c>
      <c r="D130" s="55">
        <v>4713.376</v>
      </c>
      <c r="E130" s="24">
        <v>17066.118</v>
      </c>
      <c r="F130" s="67">
        <v>0.07080826456931376</v>
      </c>
      <c r="G130" s="67">
        <f t="shared" si="9"/>
        <v>0.08543695901397239</v>
      </c>
      <c r="J130" s="141"/>
      <c r="K130" s="129"/>
      <c r="L130" s="129"/>
      <c r="M130" s="129"/>
      <c r="N130" s="129"/>
      <c r="O130" s="129"/>
      <c r="P130" s="129"/>
      <c r="Q130" s="129"/>
      <c r="R130" s="129"/>
      <c r="S130"/>
      <c r="T130"/>
      <c r="U130"/>
    </row>
    <row r="131" spans="1:21" ht="15">
      <c r="A131" s="209"/>
      <c r="B131" s="2" t="s">
        <v>250</v>
      </c>
      <c r="C131" s="55">
        <v>597.424</v>
      </c>
      <c r="D131" s="55">
        <v>0</v>
      </c>
      <c r="E131" s="24">
        <v>10393.467</v>
      </c>
      <c r="F131" s="67">
        <v>0.305388912773821</v>
      </c>
      <c r="G131" s="67">
        <f t="shared" si="9"/>
        <v>0.05203211498315403</v>
      </c>
      <c r="J131" s="141"/>
      <c r="K131" s="129"/>
      <c r="L131" s="129"/>
      <c r="M131" s="129"/>
      <c r="N131" s="129"/>
      <c r="O131" s="129"/>
      <c r="P131" s="129"/>
      <c r="Q131" s="129"/>
      <c r="R131" s="129"/>
      <c r="S131"/>
      <c r="T131"/>
      <c r="U131"/>
    </row>
    <row r="132" spans="1:21" ht="15">
      <c r="A132" s="209"/>
      <c r="B132" s="3" t="s">
        <v>226</v>
      </c>
      <c r="C132" s="55">
        <v>806.024</v>
      </c>
      <c r="D132" s="55">
        <v>212.16</v>
      </c>
      <c r="E132" s="24">
        <v>3165.83</v>
      </c>
      <c r="F132" s="67">
        <v>0.12946283288885857</v>
      </c>
      <c r="G132" s="67">
        <f t="shared" si="9"/>
        <v>0.0158488818579131</v>
      </c>
      <c r="J132" s="141"/>
      <c r="K132" s="129"/>
      <c r="L132" s="129"/>
      <c r="M132" s="129"/>
      <c r="N132" s="129"/>
      <c r="O132" s="129"/>
      <c r="P132" s="129"/>
      <c r="Q132" s="129"/>
      <c r="R132" s="129"/>
      <c r="S132"/>
      <c r="T132"/>
      <c r="U132"/>
    </row>
    <row r="133" spans="1:21" ht="15">
      <c r="A133" s="209"/>
      <c r="B133" s="3" t="s">
        <v>237</v>
      </c>
      <c r="C133" s="55">
        <v>215.997</v>
      </c>
      <c r="D133" s="55">
        <v>62.37</v>
      </c>
      <c r="E133" s="24">
        <v>2242.624</v>
      </c>
      <c r="F133" s="67">
        <v>0.003346211743807752</v>
      </c>
      <c r="G133" s="67">
        <f t="shared" si="9"/>
        <v>0.011227097736682169</v>
      </c>
      <c r="J133" s="141"/>
      <c r="K133" s="129"/>
      <c r="L133" s="129"/>
      <c r="M133" s="129"/>
      <c r="N133" s="129"/>
      <c r="O133" s="129"/>
      <c r="P133" s="129"/>
      <c r="Q133" s="129"/>
      <c r="R133" s="129"/>
      <c r="S133"/>
      <c r="T133"/>
      <c r="U133"/>
    </row>
    <row r="134" spans="1:21" ht="15">
      <c r="A134" s="209"/>
      <c r="B134" s="3" t="s">
        <v>240</v>
      </c>
      <c r="C134" s="55">
        <v>3302.615</v>
      </c>
      <c r="D134" s="55">
        <v>969.753</v>
      </c>
      <c r="E134" s="24">
        <v>1578.446</v>
      </c>
      <c r="F134" s="67">
        <v>0.0026186568267321337</v>
      </c>
      <c r="G134" s="67">
        <f t="shared" si="9"/>
        <v>0.007902068074753067</v>
      </c>
      <c r="J134" s="141"/>
      <c r="K134" s="129"/>
      <c r="L134" s="129"/>
      <c r="M134" s="129"/>
      <c r="N134" s="129"/>
      <c r="O134" s="129"/>
      <c r="P134" s="129"/>
      <c r="Q134" s="129"/>
      <c r="R134" s="129"/>
      <c r="S134"/>
      <c r="T134"/>
      <c r="U134"/>
    </row>
    <row r="135" spans="1:21" ht="12.75">
      <c r="A135" s="209"/>
      <c r="B135" s="3" t="s">
        <v>155</v>
      </c>
      <c r="C135" s="55">
        <f>+C136-SUM(C128:C134)</f>
        <v>3595.2880000000005</v>
      </c>
      <c r="D135" s="55">
        <f>+D136-SUM(D128:D134)</f>
        <v>2752.956</v>
      </c>
      <c r="E135" s="24">
        <f>+E136-SUM(E128:E134)</f>
        <v>1742.9560000000056</v>
      </c>
      <c r="F135" s="67"/>
      <c r="G135" s="67">
        <f t="shared" si="9"/>
        <v>0.00872564342606548</v>
      </c>
      <c r="H135" s="136"/>
      <c r="I135" s="131"/>
      <c r="J135" s="131"/>
      <c r="K135" s="131"/>
      <c r="L135" s="131"/>
      <c r="M135" s="131"/>
      <c r="N135" s="129"/>
      <c r="O135" s="129"/>
      <c r="P135" s="129"/>
      <c r="Q135" s="129"/>
      <c r="R135" s="129"/>
      <c r="S135"/>
      <c r="T135"/>
      <c r="U135"/>
    </row>
    <row r="136" spans="1:21" s="44" customFormat="1" ht="12.75">
      <c r="A136" s="210"/>
      <c r="B136" s="41" t="s">
        <v>158</v>
      </c>
      <c r="C136" s="42">
        <f>+'Exportacion_regional '!B18</f>
        <v>18831</v>
      </c>
      <c r="D136" s="42">
        <f>+'Exportacion_regional '!C18</f>
        <v>8714</v>
      </c>
      <c r="E136" s="42">
        <f>+'Exportacion_regional '!D18</f>
        <v>199751</v>
      </c>
      <c r="F136" s="66"/>
      <c r="G136" s="66">
        <f>SUM(G128:G135)</f>
        <v>1</v>
      </c>
      <c r="H136" s="136"/>
      <c r="I136" s="131"/>
      <c r="J136" s="131"/>
      <c r="K136" s="131"/>
      <c r="L136" s="131"/>
      <c r="M136" s="131"/>
      <c r="N136" s="129"/>
      <c r="O136" s="129"/>
      <c r="P136" s="129"/>
      <c r="Q136" s="129"/>
      <c r="R136" s="129"/>
      <c r="S136"/>
      <c r="T136"/>
      <c r="U136"/>
    </row>
    <row r="137" spans="1:21" s="80" customFormat="1" ht="15.75" customHeight="1">
      <c r="A137" s="197" t="s">
        <v>163</v>
      </c>
      <c r="B137" s="197"/>
      <c r="C137" s="197"/>
      <c r="D137" s="197"/>
      <c r="E137" s="197"/>
      <c r="F137" s="197"/>
      <c r="G137" s="197"/>
      <c r="H137" s="79"/>
      <c r="I137" s="137"/>
      <c r="J137" s="137"/>
      <c r="K137" s="183"/>
      <c r="L137" s="137"/>
      <c r="M137" s="183"/>
      <c r="N137" s="183"/>
      <c r="O137" s="137"/>
      <c r="P137" s="183"/>
      <c r="Q137" s="137"/>
      <c r="R137" s="183"/>
      <c r="S137" s="79"/>
      <c r="U137" s="79"/>
    </row>
    <row r="138" spans="1:21" s="80" customFormat="1" ht="15.75" customHeight="1">
      <c r="A138" s="197" t="s">
        <v>166</v>
      </c>
      <c r="B138" s="197"/>
      <c r="C138" s="197"/>
      <c r="D138" s="197"/>
      <c r="E138" s="197"/>
      <c r="F138" s="197"/>
      <c r="G138" s="197"/>
      <c r="H138" s="79"/>
      <c r="I138" s="137"/>
      <c r="J138" s="137"/>
      <c r="K138" s="183"/>
      <c r="L138" s="137"/>
      <c r="M138" s="183"/>
      <c r="N138" s="183"/>
      <c r="O138" s="137"/>
      <c r="P138" s="183"/>
      <c r="Q138" s="137"/>
      <c r="R138" s="183"/>
      <c r="S138" s="79"/>
      <c r="U138" s="79"/>
    </row>
    <row r="139" spans="1:21" s="80" customFormat="1" ht="15.75" customHeight="1">
      <c r="A139" s="197" t="s">
        <v>24</v>
      </c>
      <c r="B139" s="197"/>
      <c r="C139" s="197"/>
      <c r="D139" s="197"/>
      <c r="E139" s="197"/>
      <c r="F139" s="197"/>
      <c r="G139" s="197"/>
      <c r="H139" s="79"/>
      <c r="I139" s="140"/>
      <c r="J139" s="140"/>
      <c r="K139" s="183"/>
      <c r="L139" s="137"/>
      <c r="M139" s="183"/>
      <c r="N139" s="183"/>
      <c r="O139" s="137"/>
      <c r="P139" s="183"/>
      <c r="Q139" s="137"/>
      <c r="R139" s="183"/>
      <c r="S139" s="79"/>
      <c r="U139" s="79"/>
    </row>
    <row r="140" spans="1:21" s="80" customFormat="1" ht="15.75" customHeight="1">
      <c r="A140" s="172"/>
      <c r="B140" s="172"/>
      <c r="C140" s="172"/>
      <c r="D140" s="172"/>
      <c r="E140" s="172"/>
      <c r="F140" s="149"/>
      <c r="G140" s="172"/>
      <c r="H140" s="136"/>
      <c r="I140" s="131"/>
      <c r="J140" s="131"/>
      <c r="K140" s="131"/>
      <c r="L140" s="131"/>
      <c r="M140" s="131"/>
      <c r="N140" s="131"/>
      <c r="O140" s="131"/>
      <c r="P140" s="131"/>
      <c r="Q140" s="131"/>
      <c r="R140" s="131"/>
      <c r="S140" s="82"/>
      <c r="T140" s="54"/>
      <c r="U140" s="82"/>
    </row>
    <row r="141" spans="1:21" s="3" customFormat="1" ht="12.75">
      <c r="A141" s="14" t="s">
        <v>25</v>
      </c>
      <c r="B141" s="1" t="s">
        <v>159</v>
      </c>
      <c r="C141" s="1">
        <v>2010</v>
      </c>
      <c r="D141" s="215" t="str">
        <f>+D102</f>
        <v>ene - jul</v>
      </c>
      <c r="E141" s="215"/>
      <c r="F141" s="135" t="s">
        <v>170</v>
      </c>
      <c r="G141" s="18" t="s">
        <v>27</v>
      </c>
      <c r="H141" s="136"/>
      <c r="I141" s="130"/>
      <c r="J141" s="130"/>
      <c r="K141" s="130"/>
      <c r="L141" s="130"/>
      <c r="M141" s="130"/>
      <c r="N141" s="130"/>
      <c r="O141" s="130"/>
      <c r="P141" s="130"/>
      <c r="Q141" s="130"/>
      <c r="R141" s="130"/>
      <c r="S141" s="1"/>
      <c r="T141" s="1"/>
      <c r="U141" s="1"/>
    </row>
    <row r="142" spans="1:21" s="3" customFormat="1" ht="12.75">
      <c r="A142" s="18"/>
      <c r="B142" s="18"/>
      <c r="C142" s="18"/>
      <c r="D142" s="17">
        <v>2010</v>
      </c>
      <c r="E142" s="16">
        <v>2011</v>
      </c>
      <c r="F142" s="18">
        <f>+F103</f>
        <v>2011</v>
      </c>
      <c r="G142" s="39">
        <v>2011</v>
      </c>
      <c r="H142" s="136"/>
      <c r="I142" s="130"/>
      <c r="J142" s="130"/>
      <c r="K142" s="129"/>
      <c r="L142" s="129"/>
      <c r="M142" s="129"/>
      <c r="N142" s="129"/>
      <c r="O142" s="129"/>
      <c r="P142" s="129"/>
      <c r="Q142" s="129"/>
      <c r="R142" s="129"/>
      <c r="S142" s="52"/>
      <c r="T142"/>
      <c r="U142" s="52"/>
    </row>
    <row r="143" spans="1:20" ht="12.75">
      <c r="A143" s="217" t="s">
        <v>258</v>
      </c>
      <c r="B143" s="3" t="s">
        <v>244</v>
      </c>
      <c r="C143" s="55">
        <v>3537.162</v>
      </c>
      <c r="D143" s="55">
        <v>0</v>
      </c>
      <c r="E143" s="24">
        <v>63658.295</v>
      </c>
      <c r="F143" s="142">
        <v>0.038018695531937326</v>
      </c>
      <c r="G143" s="142">
        <f>+E143/$E$157</f>
        <v>0.2764542683059231</v>
      </c>
      <c r="J143" s="131"/>
      <c r="K143" s="131"/>
      <c r="L143" s="131"/>
      <c r="M143" s="131"/>
      <c r="N143" s="129"/>
      <c r="O143" s="129"/>
      <c r="P143" s="129"/>
      <c r="Q143" s="129"/>
      <c r="R143" s="129"/>
      <c r="S143"/>
      <c r="T143"/>
    </row>
    <row r="144" spans="1:20" ht="12.75">
      <c r="A144" s="218"/>
      <c r="B144" s="3" t="s">
        <v>162</v>
      </c>
      <c r="C144" s="55">
        <v>75042.348</v>
      </c>
      <c r="D144" s="55">
        <v>46159.817</v>
      </c>
      <c r="E144" s="24">
        <v>45889.066</v>
      </c>
      <c r="F144" s="142">
        <v>0.36106580801807125</v>
      </c>
      <c r="G144" s="142">
        <f>+E144/$E$157</f>
        <v>0.19928633282233232</v>
      </c>
      <c r="J144" s="131"/>
      <c r="K144" s="131"/>
      <c r="L144" s="131"/>
      <c r="M144" s="131"/>
      <c r="N144" s="129"/>
      <c r="O144" s="129"/>
      <c r="P144" s="129"/>
      <c r="Q144" s="129"/>
      <c r="R144" s="129"/>
      <c r="S144"/>
      <c r="T144"/>
    </row>
    <row r="145" spans="1:20" ht="12.75">
      <c r="A145" s="218"/>
      <c r="B145" s="3" t="s">
        <v>249</v>
      </c>
      <c r="C145" s="55">
        <v>74757.34</v>
      </c>
      <c r="D145" s="55">
        <v>47439.487</v>
      </c>
      <c r="E145" s="24">
        <v>29605.848</v>
      </c>
      <c r="F145" s="142">
        <v>0.12283629575178659</v>
      </c>
      <c r="G145" s="142">
        <f>+E145/$E$157</f>
        <v>0.1285718231444367</v>
      </c>
      <c r="H145" s="150"/>
      <c r="J145" s="131"/>
      <c r="K145" s="131"/>
      <c r="L145" s="131"/>
      <c r="M145" s="131"/>
      <c r="N145" s="129"/>
      <c r="O145" s="129"/>
      <c r="P145" s="129"/>
      <c r="Q145" s="129"/>
      <c r="R145" s="129"/>
      <c r="S145"/>
      <c r="T145"/>
    </row>
    <row r="146" spans="1:20" ht="12.75">
      <c r="A146" s="218"/>
      <c r="B146" s="3" t="s">
        <v>236</v>
      </c>
      <c r="C146" s="55">
        <v>16302.475</v>
      </c>
      <c r="D146" s="55">
        <v>16079.541</v>
      </c>
      <c r="E146" s="24">
        <v>23036.302</v>
      </c>
      <c r="F146" s="142">
        <v>0.008653563998458095</v>
      </c>
      <c r="G146" s="142">
        <f>+E146/$E$157</f>
        <v>0.10004169941850113</v>
      </c>
      <c r="J146" s="131"/>
      <c r="K146" s="131"/>
      <c r="L146" s="131"/>
      <c r="M146" s="131"/>
      <c r="N146" s="129"/>
      <c r="O146" s="129"/>
      <c r="P146" s="129"/>
      <c r="Q146" s="129"/>
      <c r="R146" s="129"/>
      <c r="S146"/>
      <c r="T146"/>
    </row>
    <row r="147" spans="1:20" ht="12.75">
      <c r="A147" s="218"/>
      <c r="B147" s="13" t="s">
        <v>237</v>
      </c>
      <c r="C147" s="55">
        <v>6086.631</v>
      </c>
      <c r="D147" s="55">
        <v>5008.849</v>
      </c>
      <c r="E147" s="24">
        <v>9275.389</v>
      </c>
      <c r="F147" s="142">
        <v>0.013839776797263045</v>
      </c>
      <c r="G147" s="142">
        <f aca="true" t="shared" si="10" ref="G147:G153">+E147/$E$157</f>
        <v>0.040281017253883535</v>
      </c>
      <c r="J147" s="129"/>
      <c r="K147" s="129"/>
      <c r="L147" s="129"/>
      <c r="M147" s="129"/>
      <c r="N147" s="129"/>
      <c r="O147" s="129"/>
      <c r="P147" s="129"/>
      <c r="Q147" s="129"/>
      <c r="R147" s="129"/>
      <c r="S147"/>
      <c r="T147"/>
    </row>
    <row r="148" spans="1:20" ht="12.75">
      <c r="A148" s="218"/>
      <c r="B148" s="79" t="s">
        <v>394</v>
      </c>
      <c r="C148" s="55">
        <v>2907.223</v>
      </c>
      <c r="D148" s="55">
        <v>4781.278</v>
      </c>
      <c r="E148" s="24">
        <v>6285.287</v>
      </c>
      <c r="F148" s="142">
        <v>0.7472622166940729</v>
      </c>
      <c r="G148" s="142">
        <f t="shared" si="10"/>
        <v>0.02729564809547178</v>
      </c>
      <c r="J148" s="129"/>
      <c r="K148" s="129"/>
      <c r="L148" s="129"/>
      <c r="M148" s="129"/>
      <c r="N148" s="129"/>
      <c r="O148" s="129"/>
      <c r="P148" s="129"/>
      <c r="Q148" s="129"/>
      <c r="R148" s="129"/>
      <c r="S148"/>
      <c r="T148"/>
    </row>
    <row r="149" spans="1:20" ht="15">
      <c r="A149" s="218"/>
      <c r="B149" s="2" t="s">
        <v>250</v>
      </c>
      <c r="C149" s="55">
        <v>16529.266</v>
      </c>
      <c r="D149" s="55">
        <v>9539.883</v>
      </c>
      <c r="E149" s="24">
        <v>6209.905</v>
      </c>
      <c r="F149" s="142">
        <v>0.18246424762581293</v>
      </c>
      <c r="G149" s="142">
        <f t="shared" si="10"/>
        <v>0.02696828030069441</v>
      </c>
      <c r="I149" s="55"/>
      <c r="J149" s="55"/>
      <c r="K149" s="185"/>
      <c r="L149" s="129"/>
      <c r="M149" s="129"/>
      <c r="N149" s="129"/>
      <c r="O149" s="129"/>
      <c r="P149" s="129"/>
      <c r="Q149" s="129"/>
      <c r="R149" s="129"/>
      <c r="S149"/>
      <c r="T149"/>
    </row>
    <row r="150" spans="1:20" ht="15">
      <c r="A150" s="218"/>
      <c r="B150" s="3" t="s">
        <v>242</v>
      </c>
      <c r="C150" s="55">
        <v>28353.692</v>
      </c>
      <c r="D150" s="55">
        <v>5727.169</v>
      </c>
      <c r="E150" s="24">
        <v>6043.84</v>
      </c>
      <c r="F150" s="142">
        <v>0.7733169419239468</v>
      </c>
      <c r="G150" s="142">
        <f t="shared" si="10"/>
        <v>0.026247095762744987</v>
      </c>
      <c r="J150" s="185"/>
      <c r="K150" s="185"/>
      <c r="L150" s="129"/>
      <c r="M150" s="129"/>
      <c r="N150" s="129"/>
      <c r="O150" s="129"/>
      <c r="P150" s="129"/>
      <c r="Q150" s="129"/>
      <c r="R150" s="129"/>
      <c r="S150"/>
      <c r="T150"/>
    </row>
    <row r="151" spans="1:20" ht="12.75">
      <c r="A151" s="218"/>
      <c r="B151" s="3" t="s">
        <v>246</v>
      </c>
      <c r="C151" s="55">
        <v>8416.588</v>
      </c>
      <c r="D151" s="55">
        <v>3747.135</v>
      </c>
      <c r="E151" s="24">
        <v>6009.958</v>
      </c>
      <c r="F151" s="142">
        <v>0.4425389691052624</v>
      </c>
      <c r="G151" s="142">
        <f t="shared" si="10"/>
        <v>0.02609995353220392</v>
      </c>
      <c r="J151" s="129"/>
      <c r="K151" s="129"/>
      <c r="L151" s="129"/>
      <c r="M151" s="129"/>
      <c r="N151" s="129"/>
      <c r="O151" s="129"/>
      <c r="P151" s="129"/>
      <c r="Q151" s="129"/>
      <c r="R151" s="129"/>
      <c r="S151"/>
      <c r="T151"/>
    </row>
    <row r="152" spans="1:20" ht="12.75">
      <c r="A152" s="218"/>
      <c r="B152" s="3" t="s">
        <v>161</v>
      </c>
      <c r="C152" s="55">
        <v>9703.882</v>
      </c>
      <c r="D152" s="55">
        <v>4394.093</v>
      </c>
      <c r="E152" s="24">
        <v>4036.365</v>
      </c>
      <c r="F152" s="142">
        <v>0.1078700580518799</v>
      </c>
      <c r="G152" s="142">
        <f t="shared" si="10"/>
        <v>0.017529064086473527</v>
      </c>
      <c r="J152" s="129"/>
      <c r="K152" s="129"/>
      <c r="L152" s="129"/>
      <c r="M152" s="129"/>
      <c r="N152" s="129"/>
      <c r="O152" s="129"/>
      <c r="P152" s="129"/>
      <c r="Q152" s="129"/>
      <c r="R152" s="129"/>
      <c r="S152"/>
      <c r="T152"/>
    </row>
    <row r="153" spans="1:20" ht="12.75">
      <c r="A153" s="218"/>
      <c r="B153" s="3" t="s">
        <v>240</v>
      </c>
      <c r="C153" s="55">
        <v>4505.164</v>
      </c>
      <c r="D153" s="55">
        <v>2568.066</v>
      </c>
      <c r="E153" s="24">
        <v>2180.24</v>
      </c>
      <c r="F153" s="142">
        <v>0.0036170387583195542</v>
      </c>
      <c r="G153" s="142">
        <f t="shared" si="10"/>
        <v>0.009468312871579513</v>
      </c>
      <c r="J153" s="129"/>
      <c r="K153" s="129"/>
      <c r="L153" s="129"/>
      <c r="M153" s="129"/>
      <c r="N153" s="129"/>
      <c r="O153" s="129"/>
      <c r="P153" s="129"/>
      <c r="Q153" s="129"/>
      <c r="R153" s="129"/>
      <c r="S153"/>
      <c r="T153"/>
    </row>
    <row r="154" spans="1:20" ht="12.75">
      <c r="A154" s="218"/>
      <c r="B154" t="s">
        <v>239</v>
      </c>
      <c r="C154" s="55">
        <v>4064.498</v>
      </c>
      <c r="D154" s="55">
        <v>1982.703</v>
      </c>
      <c r="E154" s="24">
        <v>1695.681</v>
      </c>
      <c r="F154" s="142">
        <v>0.004584020262607642</v>
      </c>
      <c r="G154" s="142">
        <f>+E154/$E$157</f>
        <v>0.007363977469633078</v>
      </c>
      <c r="J154" s="129"/>
      <c r="K154" s="129"/>
      <c r="L154" s="129"/>
      <c r="M154" s="129"/>
      <c r="N154" s="129"/>
      <c r="O154" s="129"/>
      <c r="P154" s="129"/>
      <c r="Q154" s="129"/>
      <c r="R154" s="129"/>
      <c r="S154"/>
      <c r="T154"/>
    </row>
    <row r="155" spans="1:20" ht="12.75">
      <c r="A155" s="218"/>
      <c r="B155" s="3" t="s">
        <v>245</v>
      </c>
      <c r="C155" s="55">
        <v>752.991</v>
      </c>
      <c r="D155" s="55">
        <v>559.458</v>
      </c>
      <c r="E155" s="24">
        <v>1630.235</v>
      </c>
      <c r="F155" s="142">
        <v>0.04318068072873714</v>
      </c>
      <c r="G155" s="142">
        <f>+E155/$E$157</f>
        <v>0.007079759583440093</v>
      </c>
      <c r="J155" s="129"/>
      <c r="K155" s="129"/>
      <c r="L155" s="129"/>
      <c r="M155" s="129"/>
      <c r="N155" s="129"/>
      <c r="O155" s="129"/>
      <c r="P155" s="129"/>
      <c r="Q155" s="129"/>
      <c r="R155" s="129"/>
      <c r="S155"/>
      <c r="T155"/>
    </row>
    <row r="156" spans="1:20" ht="12.75">
      <c r="A156" s="218"/>
      <c r="B156" s="3" t="s">
        <v>155</v>
      </c>
      <c r="C156" s="55">
        <f>+C157-SUM(C143:C155)</f>
        <v>44893.74000000002</v>
      </c>
      <c r="D156" s="55">
        <f>+D157-SUM(D143:D155)</f>
        <v>22277.52099999998</v>
      </c>
      <c r="E156" s="24">
        <f>+E157-SUM(E143:E155)</f>
        <v>24710.589000000007</v>
      </c>
      <c r="F156" s="142"/>
      <c r="G156" s="142">
        <f>+E156/$E$157</f>
        <v>0.10731276735268191</v>
      </c>
      <c r="J156" s="129"/>
      <c r="K156" s="129"/>
      <c r="L156" s="129"/>
      <c r="M156" s="130"/>
      <c r="N156" s="130"/>
      <c r="O156" s="130"/>
      <c r="P156" s="130"/>
      <c r="Q156" s="130"/>
      <c r="R156" s="130"/>
      <c r="S156" s="1"/>
      <c r="T156" s="1"/>
    </row>
    <row r="157" spans="1:20" s="44" customFormat="1" ht="12.75">
      <c r="A157" s="219"/>
      <c r="B157" s="41" t="s">
        <v>158</v>
      </c>
      <c r="C157" s="42">
        <f>+'Exportacion_regional '!B19</f>
        <v>295853</v>
      </c>
      <c r="D157" s="42">
        <f>+'Exportacion_regional '!C19</f>
        <v>170265</v>
      </c>
      <c r="E157" s="42">
        <f>+'Exportacion_regional '!D19</f>
        <v>230267</v>
      </c>
      <c r="F157" s="143"/>
      <c r="G157" s="66">
        <f>SUM(G143:G156)</f>
        <v>1.0000000000000002</v>
      </c>
      <c r="I157" s="184"/>
      <c r="J157" s="129"/>
      <c r="K157" s="129"/>
      <c r="L157" s="129"/>
      <c r="M157" s="129"/>
      <c r="N157" s="129"/>
      <c r="O157" s="129"/>
      <c r="P157" s="129"/>
      <c r="Q157" s="129"/>
      <c r="R157" s="129"/>
      <c r="S157"/>
      <c r="T157" s="52"/>
    </row>
    <row r="158" spans="1:18" ht="12.75" customHeight="1">
      <c r="A158" s="200" t="s">
        <v>289</v>
      </c>
      <c r="B158" s="3" t="s">
        <v>252</v>
      </c>
      <c r="C158" s="55">
        <v>1005.413</v>
      </c>
      <c r="D158" s="55">
        <v>422.056</v>
      </c>
      <c r="E158" s="24">
        <v>899.954</v>
      </c>
      <c r="F158" s="67">
        <v>0.04764501926333647</v>
      </c>
      <c r="G158" s="67">
        <f>+E158/$E$163</f>
        <v>0.5067308558558559</v>
      </c>
      <c r="M158" s="129"/>
      <c r="N158" s="129"/>
      <c r="O158" s="129"/>
      <c r="P158" s="129"/>
      <c r="R158" s="129"/>
    </row>
    <row r="159" spans="1:18" ht="12.75">
      <c r="A159" s="201"/>
      <c r="B159" s="3" t="s">
        <v>236</v>
      </c>
      <c r="C159" s="55">
        <v>123.644</v>
      </c>
      <c r="D159" s="55">
        <v>123.644</v>
      </c>
      <c r="E159" s="24">
        <v>687.751</v>
      </c>
      <c r="F159" s="67">
        <v>0.0002583529810254941</v>
      </c>
      <c r="G159" s="67">
        <f>+E159/$E$163</f>
        <v>0.38724718468468466</v>
      </c>
      <c r="M159" s="129"/>
      <c r="N159" s="129"/>
      <c r="O159" s="129"/>
      <c r="P159" s="129"/>
      <c r="R159" s="129"/>
    </row>
    <row r="160" spans="1:18" ht="12.75">
      <c r="A160" s="201"/>
      <c r="B160" s="3" t="s">
        <v>245</v>
      </c>
      <c r="C160" s="55">
        <v>591.535</v>
      </c>
      <c r="D160" s="55">
        <v>591.535</v>
      </c>
      <c r="E160" s="24">
        <v>93.101</v>
      </c>
      <c r="F160" s="67">
        <v>0.0024660030955820215</v>
      </c>
      <c r="G160" s="67">
        <f>+E160/$E$163</f>
        <v>0.052421734234234234</v>
      </c>
      <c r="H160" s="3"/>
      <c r="I160" s="128"/>
      <c r="J160" s="128"/>
      <c r="K160" s="128"/>
      <c r="L160" s="128"/>
      <c r="M160" s="128"/>
      <c r="N160" s="128"/>
      <c r="O160" s="128"/>
      <c r="P160" s="128"/>
      <c r="Q160" s="128"/>
      <c r="R160" s="128"/>
    </row>
    <row r="161" spans="1:18" ht="12.75">
      <c r="A161" s="201"/>
      <c r="B161" s="3" t="s">
        <v>242</v>
      </c>
      <c r="C161" s="55">
        <v>21.708</v>
      </c>
      <c r="D161" s="55">
        <v>17.185</v>
      </c>
      <c r="E161" s="24">
        <v>17.314</v>
      </c>
      <c r="F161" s="67">
        <v>0.00221534811187444</v>
      </c>
      <c r="G161" s="67">
        <f>+E161/$E$163</f>
        <v>0.009748873873873874</v>
      </c>
      <c r="H161"/>
      <c r="I161" s="129"/>
      <c r="J161" s="129"/>
      <c r="K161" s="129"/>
      <c r="L161" s="129"/>
      <c r="M161" s="129"/>
      <c r="N161" s="129"/>
      <c r="O161" s="129"/>
      <c r="P161" s="129"/>
      <c r="Q161" s="129"/>
      <c r="R161" s="129"/>
    </row>
    <row r="162" spans="1:18" ht="12.75">
      <c r="A162" s="201"/>
      <c r="B162" s="3" t="s">
        <v>155</v>
      </c>
      <c r="C162" s="55">
        <f>+C163-SUM(C158:C161)</f>
        <v>563.6999999999998</v>
      </c>
      <c r="D162" s="55">
        <f>+D163-SUM(D158:D161)</f>
        <v>260.5799999999999</v>
      </c>
      <c r="E162" s="24">
        <f>+E163-SUM(E158:E161)</f>
        <v>77.87999999999988</v>
      </c>
      <c r="F162" s="67"/>
      <c r="G162" s="67">
        <f>+E162/$E$163</f>
        <v>0.043851351351351285</v>
      </c>
      <c r="H162"/>
      <c r="I162" s="129"/>
      <c r="J162" s="129"/>
      <c r="K162" s="129"/>
      <c r="L162" s="129"/>
      <c r="M162" s="129"/>
      <c r="N162" s="129"/>
      <c r="O162" s="129"/>
      <c r="P162" s="129"/>
      <c r="Q162" s="129"/>
      <c r="R162" s="129"/>
    </row>
    <row r="163" spans="1:18" s="44" customFormat="1" ht="12.75">
      <c r="A163" s="202"/>
      <c r="B163" s="41" t="s">
        <v>158</v>
      </c>
      <c r="C163" s="42">
        <f>+'Exportacion_regional '!B20</f>
        <v>2306</v>
      </c>
      <c r="D163" s="42">
        <f>+'Exportacion_regional '!C20</f>
        <v>1415</v>
      </c>
      <c r="E163" s="42">
        <f>+'Exportacion_regional '!D20</f>
        <v>1776</v>
      </c>
      <c r="F163" s="66"/>
      <c r="G163" s="66">
        <f>SUM(G158:G162)</f>
        <v>1</v>
      </c>
      <c r="H163"/>
      <c r="I163" s="129"/>
      <c r="J163" s="132"/>
      <c r="K163" s="132"/>
      <c r="L163" s="132"/>
      <c r="M163" s="129"/>
      <c r="N163" s="129"/>
      <c r="O163" s="129"/>
      <c r="P163" s="129"/>
      <c r="Q163" s="132"/>
      <c r="R163" s="129"/>
    </row>
    <row r="164" spans="1:18" s="44" customFormat="1" ht="12.75">
      <c r="A164" s="220" t="s">
        <v>259</v>
      </c>
      <c r="B164" s="13" t="s">
        <v>245</v>
      </c>
      <c r="C164" s="55">
        <v>29625.342</v>
      </c>
      <c r="D164" s="55">
        <v>23560.826</v>
      </c>
      <c r="E164" s="24">
        <v>32761.571</v>
      </c>
      <c r="F164" s="142">
        <v>0.8677687189410445</v>
      </c>
      <c r="G164" s="142">
        <f aca="true" t="shared" si="11" ref="G164:G170">+E164/$E$171</f>
        <v>0.538266179249158</v>
      </c>
      <c r="H164"/>
      <c r="I164" s="129"/>
      <c r="J164" s="132"/>
      <c r="K164" s="132"/>
      <c r="L164" s="132"/>
      <c r="M164" s="129"/>
      <c r="N164" s="129"/>
      <c r="O164" s="129"/>
      <c r="P164" s="129"/>
      <c r="Q164" s="132"/>
      <c r="R164" s="129"/>
    </row>
    <row r="165" spans="1:18" s="44" customFormat="1" ht="12.75">
      <c r="A165" s="209"/>
      <c r="B165" s="13" t="s">
        <v>252</v>
      </c>
      <c r="C165" s="55">
        <v>19620.997</v>
      </c>
      <c r="D165" s="55">
        <v>13382.831</v>
      </c>
      <c r="E165" s="24">
        <v>16759.459</v>
      </c>
      <c r="F165" s="142">
        <v>0.8872728460544624</v>
      </c>
      <c r="G165" s="142">
        <f t="shared" si="11"/>
        <v>0.27535462088228047</v>
      </c>
      <c r="H165"/>
      <c r="I165" s="129"/>
      <c r="J165" s="132"/>
      <c r="K165" s="132"/>
      <c r="L165" s="132"/>
      <c r="M165" s="129"/>
      <c r="N165" s="129"/>
      <c r="O165" s="129"/>
      <c r="P165" s="129"/>
      <c r="Q165" s="132"/>
      <c r="R165" s="129"/>
    </row>
    <row r="166" spans="1:18" s="44" customFormat="1" ht="12.75">
      <c r="A166" s="209"/>
      <c r="B166" t="s">
        <v>239</v>
      </c>
      <c r="C166" s="55">
        <v>2265.542</v>
      </c>
      <c r="D166" s="55">
        <v>1558.283</v>
      </c>
      <c r="E166" s="24">
        <v>1538.328</v>
      </c>
      <c r="F166" s="142">
        <v>0.004158639934360701</v>
      </c>
      <c r="G166" s="142">
        <f t="shared" si="11"/>
        <v>0.025274427010597223</v>
      </c>
      <c r="H166" s="24"/>
      <c r="I166" s="129"/>
      <c r="J166" s="132"/>
      <c r="K166" s="132"/>
      <c r="L166" s="132"/>
      <c r="M166" s="129"/>
      <c r="N166" s="129"/>
      <c r="O166" s="129"/>
      <c r="P166" s="129"/>
      <c r="Q166" s="132"/>
      <c r="R166" s="129"/>
    </row>
    <row r="167" spans="1:18" ht="12.75">
      <c r="A167" s="209"/>
      <c r="B167" s="3" t="s">
        <v>247</v>
      </c>
      <c r="C167" s="55">
        <v>870.596</v>
      </c>
      <c r="D167" s="55">
        <v>339.714</v>
      </c>
      <c r="E167" s="24">
        <v>498.177</v>
      </c>
      <c r="F167" s="142">
        <v>0.027850323150221585</v>
      </c>
      <c r="G167" s="142">
        <f t="shared" si="11"/>
        <v>0.008184950299843917</v>
      </c>
      <c r="H167"/>
      <c r="I167" s="129"/>
      <c r="J167" s="129"/>
      <c r="K167" s="129"/>
      <c r="L167" s="129"/>
      <c r="M167" s="129"/>
      <c r="N167" s="129"/>
      <c r="O167" s="129"/>
      <c r="P167" s="129"/>
      <c r="Q167" s="129"/>
      <c r="R167" s="129"/>
    </row>
    <row r="168" spans="1:18" ht="12.75">
      <c r="A168" s="209"/>
      <c r="B168" s="3" t="s">
        <v>246</v>
      </c>
      <c r="C168" s="55">
        <v>2409.055</v>
      </c>
      <c r="D168" s="55">
        <v>513.798</v>
      </c>
      <c r="E168" s="24">
        <v>300.118</v>
      </c>
      <c r="F168" s="142">
        <v>0.022098974789829338</v>
      </c>
      <c r="G168" s="142">
        <f t="shared" si="11"/>
        <v>0.004930879815986199</v>
      </c>
      <c r="H168"/>
      <c r="I168" s="129"/>
      <c r="J168" s="129"/>
      <c r="K168" s="129"/>
      <c r="L168" s="129"/>
      <c r="M168" s="129"/>
      <c r="N168" s="129"/>
      <c r="O168" s="129"/>
      <c r="P168" s="129"/>
      <c r="Q168" s="129"/>
      <c r="R168" s="129"/>
    </row>
    <row r="169" spans="1:18" ht="12.75">
      <c r="A169" s="209"/>
      <c r="B169" s="3" t="s">
        <v>240</v>
      </c>
      <c r="C169" s="55">
        <v>896.424</v>
      </c>
      <c r="D169" s="55">
        <v>556.573</v>
      </c>
      <c r="E169" s="24">
        <v>291.77</v>
      </c>
      <c r="F169" s="142">
        <v>0.0004840491865642757</v>
      </c>
      <c r="G169" s="142">
        <f t="shared" si="11"/>
        <v>0.004793723815000411</v>
      </c>
      <c r="H169"/>
      <c r="I169" s="129"/>
      <c r="M169" s="130"/>
      <c r="N169" s="130"/>
      <c r="O169" s="130"/>
      <c r="P169" s="130"/>
      <c r="R169" s="130"/>
    </row>
    <row r="170" spans="1:20" ht="12.75">
      <c r="A170" s="209"/>
      <c r="B170" t="s">
        <v>155</v>
      </c>
      <c r="C170" s="55">
        <f>+C171-SUM(C164:C169)</f>
        <v>8128.044000000002</v>
      </c>
      <c r="D170" s="55">
        <f>+D171-SUM(D164:D169)</f>
        <v>5461.9749999999985</v>
      </c>
      <c r="E170" s="24">
        <f>+E171-SUM(E164:E169)</f>
        <v>8715.576999999997</v>
      </c>
      <c r="F170" s="142"/>
      <c r="G170" s="142">
        <f t="shared" si="11"/>
        <v>0.14319521892713377</v>
      </c>
      <c r="H170"/>
      <c r="I170" s="129"/>
      <c r="J170" s="147"/>
      <c r="K170" s="147"/>
      <c r="L170" s="147"/>
      <c r="M170" s="146"/>
      <c r="N170" s="146"/>
      <c r="O170" s="146"/>
      <c r="P170" s="146"/>
      <c r="Q170" s="147"/>
      <c r="R170" s="129"/>
      <c r="S170" s="145"/>
      <c r="T170" s="145"/>
    </row>
    <row r="171" spans="1:20" s="44" customFormat="1" ht="12.75">
      <c r="A171" s="210"/>
      <c r="B171" s="41" t="s">
        <v>158</v>
      </c>
      <c r="C171" s="42">
        <f>+'Exportacion_regional '!B21</f>
        <v>63816</v>
      </c>
      <c r="D171" s="42">
        <f>+'Exportacion_regional '!C21</f>
        <v>45374</v>
      </c>
      <c r="E171" s="42">
        <f>+'Exportacion_regional '!D21</f>
        <v>60865</v>
      </c>
      <c r="F171" s="143"/>
      <c r="G171" s="66">
        <f>SUM(G164:G170)</f>
        <v>1</v>
      </c>
      <c r="H171"/>
      <c r="I171" s="129"/>
      <c r="J171" s="147"/>
      <c r="K171" s="147"/>
      <c r="L171" s="147"/>
      <c r="M171" s="146"/>
      <c r="N171" s="146"/>
      <c r="O171" s="146"/>
      <c r="P171" s="146"/>
      <c r="Q171" s="146"/>
      <c r="R171" s="129"/>
      <c r="S171" s="145"/>
      <c r="T171" s="145"/>
    </row>
    <row r="172" spans="1:20" s="44" customFormat="1" ht="12.75">
      <c r="A172" s="45" t="s">
        <v>42</v>
      </c>
      <c r="B172" s="46"/>
      <c r="C172" s="48">
        <f>+'Exportacion_regional '!B22</f>
        <v>12882</v>
      </c>
      <c r="D172" s="48">
        <f>+'Exportacion_regional '!C22</f>
        <v>8217</v>
      </c>
      <c r="E172" s="48">
        <f>+'Exportacion_regional '!D22</f>
        <v>15459</v>
      </c>
      <c r="F172" s="43"/>
      <c r="G172" s="43"/>
      <c r="H172"/>
      <c r="I172" s="129"/>
      <c r="J172" s="146"/>
      <c r="K172" s="146"/>
      <c r="L172" s="146"/>
      <c r="M172" s="146"/>
      <c r="N172" s="146"/>
      <c r="O172" s="146"/>
      <c r="P172" s="146"/>
      <c r="Q172" s="146"/>
      <c r="R172" s="129"/>
      <c r="S172" s="145"/>
      <c r="T172" s="145"/>
    </row>
    <row r="173" spans="1:20" s="44" customFormat="1" ht="12.75">
      <c r="A173" s="41" t="s">
        <v>141</v>
      </c>
      <c r="B173" s="41"/>
      <c r="C173" s="42">
        <f>+'Exportacion_regional '!B23</f>
        <v>12315251</v>
      </c>
      <c r="D173" s="42">
        <f>+'Exportacion_regional '!C23</f>
        <v>7496726</v>
      </c>
      <c r="E173" s="42">
        <f>+'Exportacion_regional '!D23</f>
        <v>8659090</v>
      </c>
      <c r="F173" s="43"/>
      <c r="G173" s="43"/>
      <c r="H173"/>
      <c r="I173" s="129"/>
      <c r="J173" s="146"/>
      <c r="K173" s="146"/>
      <c r="L173" s="146"/>
      <c r="M173" s="146"/>
      <c r="N173" s="146"/>
      <c r="O173" s="146"/>
      <c r="P173" s="146"/>
      <c r="Q173" s="146"/>
      <c r="R173" s="129"/>
      <c r="S173" s="145"/>
      <c r="T173" s="145"/>
    </row>
    <row r="174" spans="1:20" s="31" customFormat="1" ht="15">
      <c r="A174" s="32" t="s">
        <v>44</v>
      </c>
      <c r="B174" s="32"/>
      <c r="C174" s="32"/>
      <c r="D174" s="32"/>
      <c r="E174" s="32"/>
      <c r="F174" s="32"/>
      <c r="G174" s="32"/>
      <c r="H174"/>
      <c r="I174" s="129"/>
      <c r="J174" s="185"/>
      <c r="K174" s="185"/>
      <c r="L174" s="129"/>
      <c r="M174" s="129"/>
      <c r="N174" s="129"/>
      <c r="O174" s="129"/>
      <c r="P174" s="129"/>
      <c r="Q174" s="129"/>
      <c r="R174" s="129"/>
      <c r="S174" s="145"/>
      <c r="T174" s="145"/>
    </row>
    <row r="175" spans="1:18" ht="12.75">
      <c r="A175" s="52"/>
      <c r="B175"/>
      <c r="C175"/>
      <c r="D175"/>
      <c r="E175"/>
      <c r="F175" s="52"/>
      <c r="G175" s="52"/>
      <c r="H175"/>
      <c r="I175" s="129"/>
      <c r="J175" s="129"/>
      <c r="K175" s="129"/>
      <c r="L175" s="129"/>
      <c r="M175" s="129"/>
      <c r="N175" s="129"/>
      <c r="O175" s="129"/>
      <c r="P175" s="129"/>
      <c r="Q175" s="129"/>
      <c r="R175" s="129"/>
    </row>
    <row r="176" spans="1:18" ht="12.75">
      <c r="A176" s="2"/>
      <c r="B176" s="2"/>
      <c r="C176" s="2"/>
      <c r="D176" s="2"/>
      <c r="E176" s="144"/>
      <c r="F176" s="144"/>
      <c r="G176" s="144"/>
      <c r="I176" s="129"/>
      <c r="M176" s="129"/>
      <c r="N176" s="129"/>
      <c r="O176" s="129"/>
      <c r="P176" s="129"/>
      <c r="R176" s="129"/>
    </row>
    <row r="177" spans="1:18" ht="12.75">
      <c r="A177" s="2"/>
      <c r="B177" s="2"/>
      <c r="D177" s="2"/>
      <c r="E177" s="2"/>
      <c r="F177" s="2"/>
      <c r="G177" s="2"/>
      <c r="H177"/>
      <c r="I177" s="129"/>
      <c r="J177" s="129"/>
      <c r="K177" s="129"/>
      <c r="L177" s="129"/>
      <c r="M177" s="129"/>
      <c r="N177" s="129"/>
      <c r="O177" s="129"/>
      <c r="P177" s="129"/>
      <c r="Q177" s="129"/>
      <c r="R177" s="129"/>
    </row>
    <row r="178" spans="1:18" ht="12.75">
      <c r="A178"/>
      <c r="B178" s="3"/>
      <c r="C178" s="3"/>
      <c r="D178" s="3"/>
      <c r="E178" s="3"/>
      <c r="F178"/>
      <c r="G178" s="3"/>
      <c r="H178"/>
      <c r="I178" s="129"/>
      <c r="J178" s="129"/>
      <c r="K178" s="129"/>
      <c r="L178" s="129"/>
      <c r="M178" s="129"/>
      <c r="N178" s="129"/>
      <c r="O178" s="129"/>
      <c r="P178" s="129"/>
      <c r="Q178" s="129"/>
      <c r="R178" s="129"/>
    </row>
    <row r="179" spans="1:18" ht="12.75">
      <c r="A179"/>
      <c r="B179"/>
      <c r="C179"/>
      <c r="D179"/>
      <c r="E179"/>
      <c r="F179"/>
      <c r="G179"/>
      <c r="H179"/>
      <c r="I179" s="129"/>
      <c r="J179" s="129"/>
      <c r="K179" s="129"/>
      <c r="L179" s="129"/>
      <c r="M179" s="129"/>
      <c r="N179" s="129"/>
      <c r="O179" s="129"/>
      <c r="P179" s="129"/>
      <c r="Q179" s="129"/>
      <c r="R179" s="129"/>
    </row>
    <row r="180" spans="1:18" ht="12.75">
      <c r="A180"/>
      <c r="B180"/>
      <c r="D180"/>
      <c r="E180"/>
      <c r="F180"/>
      <c r="G180"/>
      <c r="H180" s="136"/>
      <c r="I180" s="131"/>
      <c r="J180" s="129"/>
      <c r="K180" s="129"/>
      <c r="L180" s="129"/>
      <c r="M180" s="129"/>
      <c r="N180" s="129"/>
      <c r="O180" s="129"/>
      <c r="P180" s="129"/>
      <c r="Q180" s="129"/>
      <c r="R180" s="129"/>
    </row>
    <row r="181" spans="1:18" ht="12.75">
      <c r="A181"/>
      <c r="B181"/>
      <c r="C181"/>
      <c r="D181"/>
      <c r="E181"/>
      <c r="F181"/>
      <c r="G181"/>
      <c r="H181" s="136"/>
      <c r="I181" s="184"/>
      <c r="J181" s="184"/>
      <c r="K181" s="184"/>
      <c r="L181" s="184"/>
      <c r="M181" s="129"/>
      <c r="N181" s="129"/>
      <c r="O181" s="129"/>
      <c r="P181" s="129"/>
      <c r="Q181" s="129"/>
      <c r="R181" s="129"/>
    </row>
    <row r="182" spans="1:18" ht="12.75">
      <c r="A182"/>
      <c r="B182"/>
      <c r="C182"/>
      <c r="D182"/>
      <c r="E182"/>
      <c r="F182"/>
      <c r="G182"/>
      <c r="H182"/>
      <c r="M182" s="129"/>
      <c r="N182" s="129"/>
      <c r="O182" s="129"/>
      <c r="P182" s="129"/>
      <c r="R182" s="129"/>
    </row>
    <row r="183" spans="1:18" ht="12.75">
      <c r="A183"/>
      <c r="B183"/>
      <c r="C183"/>
      <c r="D183"/>
      <c r="E183"/>
      <c r="F183"/>
      <c r="G183"/>
      <c r="H183"/>
      <c r="M183" s="129"/>
      <c r="N183" s="129"/>
      <c r="O183" s="129"/>
      <c r="P183" s="129"/>
      <c r="R183" s="129"/>
    </row>
    <row r="184" spans="1:18" ht="12.75">
      <c r="A184"/>
      <c r="B184"/>
      <c r="C184"/>
      <c r="D184"/>
      <c r="E184"/>
      <c r="F184"/>
      <c r="G184"/>
      <c r="H184"/>
      <c r="M184" s="129"/>
      <c r="N184" s="129"/>
      <c r="O184" s="129"/>
      <c r="P184" s="129"/>
      <c r="R184" s="129"/>
    </row>
    <row r="185" spans="1:18" ht="12.75">
      <c r="A185"/>
      <c r="B185"/>
      <c r="C185"/>
      <c r="D185"/>
      <c r="E185"/>
      <c r="F185"/>
      <c r="G185"/>
      <c r="H185" s="3"/>
      <c r="I185" s="186"/>
      <c r="J185" s="186"/>
      <c r="K185" s="186"/>
      <c r="L185" s="186"/>
      <c r="M185" s="128"/>
      <c r="N185" s="128"/>
      <c r="O185" s="128"/>
      <c r="P185" s="128"/>
      <c r="Q185" s="128"/>
      <c r="R185" s="128"/>
    </row>
    <row r="186" spans="1:18" ht="12.75">
      <c r="A186"/>
      <c r="B186"/>
      <c r="C186"/>
      <c r="D186"/>
      <c r="E186"/>
      <c r="F186"/>
      <c r="G186"/>
      <c r="H186"/>
      <c r="I186" s="129"/>
      <c r="J186" s="129"/>
      <c r="K186" s="129"/>
      <c r="L186" s="129"/>
      <c r="M186" s="129"/>
      <c r="N186" s="129"/>
      <c r="O186" s="129"/>
      <c r="P186" s="129"/>
      <c r="Q186" s="129"/>
      <c r="R186" s="129"/>
    </row>
    <row r="187" spans="1:18" ht="12.75">
      <c r="A187"/>
      <c r="B187"/>
      <c r="C187"/>
      <c r="D187"/>
      <c r="E187"/>
      <c r="F187"/>
      <c r="G187"/>
      <c r="H187"/>
      <c r="I187" s="129"/>
      <c r="J187" s="129"/>
      <c r="K187" s="129"/>
      <c r="L187" s="129"/>
      <c r="M187" s="129"/>
      <c r="N187" s="129"/>
      <c r="O187" s="129"/>
      <c r="P187" s="129"/>
      <c r="Q187" s="129"/>
      <c r="R187" s="129"/>
    </row>
    <row r="188" spans="1:18" ht="12.75">
      <c r="A188"/>
      <c r="B188"/>
      <c r="C188"/>
      <c r="D188"/>
      <c r="E188"/>
      <c r="F188"/>
      <c r="G188"/>
      <c r="H188"/>
      <c r="I188" s="129"/>
      <c r="J188" s="129"/>
      <c r="K188" s="129"/>
      <c r="L188" s="129"/>
      <c r="M188" s="129"/>
      <c r="N188" s="129"/>
      <c r="O188" s="129"/>
      <c r="P188" s="129"/>
      <c r="Q188" s="129"/>
      <c r="R188" s="129"/>
    </row>
    <row r="189" spans="1:18" ht="12.75">
      <c r="A189"/>
      <c r="B189"/>
      <c r="C189"/>
      <c r="D189"/>
      <c r="E189"/>
      <c r="F189"/>
      <c r="G189"/>
      <c r="H189"/>
      <c r="I189" s="129"/>
      <c r="J189" s="129"/>
      <c r="K189" s="129"/>
      <c r="L189" s="129"/>
      <c r="M189" s="129"/>
      <c r="N189" s="129"/>
      <c r="O189" s="129"/>
      <c r="P189" s="129"/>
      <c r="Q189" s="129"/>
      <c r="R189" s="129"/>
    </row>
    <row r="190" spans="1:18" ht="12.75">
      <c r="A190"/>
      <c r="B190"/>
      <c r="C190"/>
      <c r="D190"/>
      <c r="E190"/>
      <c r="F190"/>
      <c r="G190"/>
      <c r="H190" s="136"/>
      <c r="I190" s="129"/>
      <c r="J190" s="129"/>
      <c r="K190" s="129"/>
      <c r="L190" s="129"/>
      <c r="M190" s="129"/>
      <c r="N190" s="129"/>
      <c r="O190" s="129"/>
      <c r="P190" s="129"/>
      <c r="Q190" s="129"/>
      <c r="R190" s="129"/>
    </row>
    <row r="191" spans="1:18" ht="12.75">
      <c r="A191"/>
      <c r="B191"/>
      <c r="C191"/>
      <c r="D191"/>
      <c r="E191"/>
      <c r="F191"/>
      <c r="G191"/>
      <c r="H191"/>
      <c r="I191" s="184"/>
      <c r="J191" s="184"/>
      <c r="K191" s="184"/>
      <c r="L191" s="184"/>
      <c r="M191" s="129"/>
      <c r="N191" s="129"/>
      <c r="O191" s="129"/>
      <c r="P191" s="129"/>
      <c r="Q191" s="129"/>
      <c r="R191" s="129"/>
    </row>
    <row r="192" spans="1:18" ht="12.75">
      <c r="A192"/>
      <c r="B192"/>
      <c r="C192"/>
      <c r="D192"/>
      <c r="E192"/>
      <c r="F192"/>
      <c r="G192"/>
      <c r="H192"/>
      <c r="I192" s="129"/>
      <c r="J192" s="129"/>
      <c r="K192" s="129"/>
      <c r="L192" s="129"/>
      <c r="M192" s="129"/>
      <c r="N192" s="129"/>
      <c r="O192" s="129"/>
      <c r="P192" s="129"/>
      <c r="Q192" s="129"/>
      <c r="R192" s="129"/>
    </row>
    <row r="193" spans="1:18" ht="12.75">
      <c r="A193"/>
      <c r="B193"/>
      <c r="C193"/>
      <c r="D193"/>
      <c r="E193"/>
      <c r="F193"/>
      <c r="G193"/>
      <c r="H193"/>
      <c r="I193" s="129"/>
      <c r="J193" s="129"/>
      <c r="K193" s="129"/>
      <c r="L193" s="129"/>
      <c r="M193" s="129"/>
      <c r="N193" s="129"/>
      <c r="O193" s="129"/>
      <c r="P193" s="129"/>
      <c r="Q193" s="129"/>
      <c r="R193" s="129"/>
    </row>
    <row r="194" spans="1:18" ht="12.75">
      <c r="A194"/>
      <c r="B194"/>
      <c r="C194"/>
      <c r="D194"/>
      <c r="E194"/>
      <c r="F194"/>
      <c r="G194"/>
      <c r="H194"/>
      <c r="I194" s="129"/>
      <c r="J194" s="129"/>
      <c r="K194" s="129"/>
      <c r="L194" s="129"/>
      <c r="M194" s="129"/>
      <c r="N194" s="129"/>
      <c r="O194" s="129"/>
      <c r="P194" s="129"/>
      <c r="Q194" s="129"/>
      <c r="R194" s="129"/>
    </row>
    <row r="195" spans="1:18" ht="12.75">
      <c r="A195"/>
      <c r="B195"/>
      <c r="C195"/>
      <c r="D195"/>
      <c r="E195"/>
      <c r="F195"/>
      <c r="G195"/>
      <c r="H195"/>
      <c r="I195" s="129"/>
      <c r="J195" s="129"/>
      <c r="K195" s="129"/>
      <c r="L195" s="129"/>
      <c r="M195" s="129"/>
      <c r="N195" s="129"/>
      <c r="O195" s="129"/>
      <c r="P195" s="129"/>
      <c r="Q195" s="129"/>
      <c r="R195" s="129"/>
    </row>
    <row r="196" spans="1:21" ht="12.75">
      <c r="A196"/>
      <c r="B196"/>
      <c r="C196"/>
      <c r="D196"/>
      <c r="E196"/>
      <c r="F196"/>
      <c r="G196"/>
      <c r="H196"/>
      <c r="I196" s="129"/>
      <c r="J196" s="129"/>
      <c r="K196" s="129"/>
      <c r="L196" s="129"/>
      <c r="M196" s="129"/>
      <c r="N196" s="129"/>
      <c r="O196" s="129"/>
      <c r="P196" s="129"/>
      <c r="Q196" s="129"/>
      <c r="R196" s="129"/>
      <c r="S196"/>
      <c r="T196"/>
      <c r="U196"/>
    </row>
    <row r="197" spans="1:21" ht="12.75">
      <c r="A197"/>
      <c r="B197"/>
      <c r="C197"/>
      <c r="D197"/>
      <c r="E197"/>
      <c r="F197"/>
      <c r="G197"/>
      <c r="H197"/>
      <c r="I197" s="129"/>
      <c r="J197" s="129"/>
      <c r="K197" s="129"/>
      <c r="L197" s="129"/>
      <c r="M197" s="129"/>
      <c r="N197" s="129"/>
      <c r="O197" s="129"/>
      <c r="P197" s="129"/>
      <c r="Q197" s="129"/>
      <c r="R197" s="129"/>
      <c r="S197"/>
      <c r="T197"/>
      <c r="U197"/>
    </row>
    <row r="198" spans="1:21" ht="12.75">
      <c r="A198"/>
      <c r="B198"/>
      <c r="C198"/>
      <c r="D198"/>
      <c r="E198"/>
      <c r="F198"/>
      <c r="G198"/>
      <c r="H198"/>
      <c r="I198" s="129"/>
      <c r="J198" s="129"/>
      <c r="K198" s="129"/>
      <c r="L198" s="129"/>
      <c r="M198" s="129"/>
      <c r="N198" s="129"/>
      <c r="O198" s="129"/>
      <c r="P198" s="129"/>
      <c r="Q198" s="129"/>
      <c r="R198" s="129"/>
      <c r="S198"/>
      <c r="T198"/>
      <c r="U198"/>
    </row>
    <row r="199" spans="1:21" ht="12.75">
      <c r="A199"/>
      <c r="B199"/>
      <c r="C199"/>
      <c r="D199"/>
      <c r="E199"/>
      <c r="F199"/>
      <c r="G199"/>
      <c r="H199"/>
      <c r="I199" s="129"/>
      <c r="J199" s="129"/>
      <c r="K199" s="129"/>
      <c r="L199" s="129"/>
      <c r="M199" s="129"/>
      <c r="N199" s="129"/>
      <c r="O199" s="129"/>
      <c r="P199" s="129"/>
      <c r="Q199" s="129"/>
      <c r="R199" s="129"/>
      <c r="S199"/>
      <c r="T199"/>
      <c r="U199"/>
    </row>
    <row r="200" spans="1:21" ht="12.75">
      <c r="A200"/>
      <c r="B200"/>
      <c r="C200"/>
      <c r="D200"/>
      <c r="E200"/>
      <c r="F200"/>
      <c r="G200"/>
      <c r="H200"/>
      <c r="I200" s="129"/>
      <c r="J200" s="129"/>
      <c r="K200" s="129"/>
      <c r="L200" s="129"/>
      <c r="M200" s="129"/>
      <c r="N200" s="129"/>
      <c r="O200" s="129"/>
      <c r="P200" s="129"/>
      <c r="Q200" s="129"/>
      <c r="R200" s="129"/>
      <c r="S200"/>
      <c r="T200"/>
      <c r="U200"/>
    </row>
    <row r="201" spans="1:21" ht="12.75">
      <c r="A201"/>
      <c r="B201"/>
      <c r="C201"/>
      <c r="D201"/>
      <c r="E201"/>
      <c r="F201"/>
      <c r="G201"/>
      <c r="H201"/>
      <c r="I201" s="129"/>
      <c r="J201" s="129"/>
      <c r="K201" s="129"/>
      <c r="L201" s="129"/>
      <c r="M201" s="129"/>
      <c r="N201" s="129"/>
      <c r="O201" s="129"/>
      <c r="P201" s="129"/>
      <c r="Q201" s="129"/>
      <c r="R201" s="129"/>
      <c r="S201"/>
      <c r="T201"/>
      <c r="U201"/>
    </row>
    <row r="202" spans="1:21" ht="12.75">
      <c r="A202"/>
      <c r="B202"/>
      <c r="C202"/>
      <c r="D202"/>
      <c r="E202"/>
      <c r="F202"/>
      <c r="G202"/>
      <c r="H202"/>
      <c r="I202" s="129"/>
      <c r="J202" s="129"/>
      <c r="K202" s="129"/>
      <c r="L202" s="129"/>
      <c r="M202" s="129"/>
      <c r="N202" s="129"/>
      <c r="O202" s="129"/>
      <c r="P202" s="129"/>
      <c r="Q202" s="129"/>
      <c r="R202" s="129"/>
      <c r="S202"/>
      <c r="T202"/>
      <c r="U202"/>
    </row>
    <row r="203" spans="1:21" ht="12.75">
      <c r="A203"/>
      <c r="B203"/>
      <c r="C203"/>
      <c r="D203"/>
      <c r="E203"/>
      <c r="F203"/>
      <c r="G203"/>
      <c r="H203"/>
      <c r="I203" s="129"/>
      <c r="J203" s="129"/>
      <c r="K203" s="129"/>
      <c r="L203" s="129"/>
      <c r="M203" s="129"/>
      <c r="N203" s="129"/>
      <c r="O203" s="129"/>
      <c r="P203" s="129"/>
      <c r="Q203" s="129"/>
      <c r="R203" s="129"/>
      <c r="S203"/>
      <c r="T203"/>
      <c r="U203"/>
    </row>
    <row r="204" spans="1:21" ht="12.75">
      <c r="A204"/>
      <c r="B204"/>
      <c r="C204"/>
      <c r="D204"/>
      <c r="E204"/>
      <c r="F204"/>
      <c r="G204"/>
      <c r="H204"/>
      <c r="I204" s="129"/>
      <c r="J204" s="129"/>
      <c r="K204" s="129"/>
      <c r="L204" s="129"/>
      <c r="M204" s="129"/>
      <c r="N204" s="129"/>
      <c r="O204" s="129"/>
      <c r="P204" s="129"/>
      <c r="Q204" s="129"/>
      <c r="R204" s="129"/>
      <c r="S204"/>
      <c r="T204"/>
      <c r="U204"/>
    </row>
    <row r="205" spans="1:21" ht="12.75">
      <c r="A205"/>
      <c r="B205"/>
      <c r="C205"/>
      <c r="D205"/>
      <c r="E205"/>
      <c r="F205"/>
      <c r="G205"/>
      <c r="H205"/>
      <c r="I205" s="129"/>
      <c r="J205" s="129"/>
      <c r="K205" s="129"/>
      <c r="L205" s="129"/>
      <c r="M205" s="129"/>
      <c r="N205" s="129"/>
      <c r="O205" s="129"/>
      <c r="P205" s="129"/>
      <c r="Q205" s="129"/>
      <c r="R205" s="129"/>
      <c r="S205"/>
      <c r="T205"/>
      <c r="U205"/>
    </row>
    <row r="206" spans="1:21" ht="12.75">
      <c r="A206"/>
      <c r="B206"/>
      <c r="C206"/>
      <c r="D206"/>
      <c r="E206"/>
      <c r="F206"/>
      <c r="G206"/>
      <c r="H206"/>
      <c r="I206" s="129"/>
      <c r="J206" s="129"/>
      <c r="K206" s="129"/>
      <c r="L206" s="129"/>
      <c r="M206" s="129"/>
      <c r="N206" s="129"/>
      <c r="O206" s="129"/>
      <c r="P206" s="129"/>
      <c r="Q206" s="129"/>
      <c r="R206" s="129"/>
      <c r="S206"/>
      <c r="T206"/>
      <c r="U206"/>
    </row>
    <row r="207" spans="1:21" ht="12.75">
      <c r="A207"/>
      <c r="B207"/>
      <c r="C207"/>
      <c r="D207"/>
      <c r="E207"/>
      <c r="F207"/>
      <c r="G207"/>
      <c r="H207"/>
      <c r="I207" s="129"/>
      <c r="J207" s="129"/>
      <c r="K207" s="129"/>
      <c r="L207" s="129"/>
      <c r="M207" s="129"/>
      <c r="N207" s="129"/>
      <c r="O207" s="129"/>
      <c r="P207" s="129"/>
      <c r="Q207" s="129"/>
      <c r="R207" s="129"/>
      <c r="S207"/>
      <c r="T207"/>
      <c r="U207"/>
    </row>
    <row r="208" spans="1:21" ht="12.75">
      <c r="A208"/>
      <c r="B208"/>
      <c r="C208"/>
      <c r="D208"/>
      <c r="E208"/>
      <c r="F208"/>
      <c r="G208"/>
      <c r="H208"/>
      <c r="I208" s="129"/>
      <c r="J208" s="129"/>
      <c r="K208" s="129"/>
      <c r="L208" s="129"/>
      <c r="M208" s="129"/>
      <c r="N208" s="129"/>
      <c r="O208" s="129"/>
      <c r="P208" s="129"/>
      <c r="Q208" s="129"/>
      <c r="R208" s="129"/>
      <c r="S208"/>
      <c r="T208"/>
      <c r="U208"/>
    </row>
    <row r="209" spans="1:21" ht="12.75">
      <c r="A209"/>
      <c r="B209"/>
      <c r="C209"/>
      <c r="D209"/>
      <c r="E209"/>
      <c r="F209"/>
      <c r="G209"/>
      <c r="H209"/>
      <c r="I209" s="129"/>
      <c r="J209" s="129"/>
      <c r="K209" s="129"/>
      <c r="L209" s="129"/>
      <c r="M209" s="129"/>
      <c r="N209" s="129"/>
      <c r="O209" s="129"/>
      <c r="P209" s="129"/>
      <c r="Q209" s="129"/>
      <c r="R209" s="129"/>
      <c r="S209"/>
      <c r="T209"/>
      <c r="U209"/>
    </row>
    <row r="210" spans="1:21" ht="12.75">
      <c r="A210"/>
      <c r="B210"/>
      <c r="C210"/>
      <c r="D210"/>
      <c r="E210"/>
      <c r="F210"/>
      <c r="G210"/>
      <c r="H210"/>
      <c r="I210" s="129"/>
      <c r="J210" s="129"/>
      <c r="K210" s="129"/>
      <c r="L210" s="129"/>
      <c r="M210" s="129"/>
      <c r="N210" s="129"/>
      <c r="O210" s="129"/>
      <c r="P210" s="129"/>
      <c r="Q210" s="129"/>
      <c r="R210" s="129"/>
      <c r="S210"/>
      <c r="T210"/>
      <c r="U210"/>
    </row>
    <row r="211" spans="1:21" ht="12.75">
      <c r="A211"/>
      <c r="B211"/>
      <c r="C211"/>
      <c r="D211"/>
      <c r="E211"/>
      <c r="F211"/>
      <c r="G211"/>
      <c r="H211"/>
      <c r="I211" s="129"/>
      <c r="J211" s="129"/>
      <c r="K211" s="129"/>
      <c r="L211" s="129"/>
      <c r="M211" s="129"/>
      <c r="N211" s="129"/>
      <c r="O211" s="129"/>
      <c r="P211" s="129"/>
      <c r="Q211" s="129"/>
      <c r="R211" s="129"/>
      <c r="S211"/>
      <c r="T211"/>
      <c r="U211"/>
    </row>
    <row r="212" spans="1:21" ht="12.75">
      <c r="A212"/>
      <c r="B212"/>
      <c r="C212"/>
      <c r="D212"/>
      <c r="E212"/>
      <c r="F212"/>
      <c r="G212"/>
      <c r="H212"/>
      <c r="I212" s="129"/>
      <c r="J212" s="129"/>
      <c r="K212" s="129"/>
      <c r="L212" s="129"/>
      <c r="M212" s="129"/>
      <c r="N212" s="129"/>
      <c r="O212" s="129"/>
      <c r="P212" s="129"/>
      <c r="Q212" s="129"/>
      <c r="R212" s="129"/>
      <c r="S212"/>
      <c r="T212"/>
      <c r="U212"/>
    </row>
    <row r="213" spans="1:21" ht="12.75">
      <c r="A213"/>
      <c r="B213"/>
      <c r="C213"/>
      <c r="D213"/>
      <c r="E213"/>
      <c r="F213"/>
      <c r="G213"/>
      <c r="H213"/>
      <c r="I213" s="129"/>
      <c r="J213" s="129"/>
      <c r="K213" s="129"/>
      <c r="L213" s="129"/>
      <c r="M213" s="129"/>
      <c r="N213" s="129"/>
      <c r="O213" s="129"/>
      <c r="P213" s="129"/>
      <c r="Q213" s="129"/>
      <c r="R213" s="129"/>
      <c r="S213"/>
      <c r="T213"/>
      <c r="U213"/>
    </row>
    <row r="214" spans="1:21" ht="12.75">
      <c r="A214"/>
      <c r="B214"/>
      <c r="C214"/>
      <c r="D214"/>
      <c r="E214"/>
      <c r="F214"/>
      <c r="G214"/>
      <c r="H214"/>
      <c r="I214" s="129"/>
      <c r="J214" s="129"/>
      <c r="K214" s="129"/>
      <c r="L214" s="129"/>
      <c r="M214" s="129"/>
      <c r="N214" s="129"/>
      <c r="O214" s="129"/>
      <c r="P214" s="129"/>
      <c r="Q214" s="129"/>
      <c r="R214" s="129"/>
      <c r="S214"/>
      <c r="T214"/>
      <c r="U214"/>
    </row>
    <row r="215" spans="1:21" ht="12.75">
      <c r="A215"/>
      <c r="B215"/>
      <c r="C215"/>
      <c r="D215"/>
      <c r="E215"/>
      <c r="F215"/>
      <c r="G215"/>
      <c r="H215"/>
      <c r="I215" s="129"/>
      <c r="J215" s="129"/>
      <c r="K215" s="129"/>
      <c r="L215" s="129"/>
      <c r="M215" s="129"/>
      <c r="N215" s="129"/>
      <c r="O215" s="129"/>
      <c r="P215" s="129"/>
      <c r="Q215" s="129"/>
      <c r="R215" s="129"/>
      <c r="S215"/>
      <c r="T215"/>
      <c r="U215"/>
    </row>
    <row r="216" spans="1:21" ht="12.75">
      <c r="A216"/>
      <c r="B216"/>
      <c r="C216"/>
      <c r="D216"/>
      <c r="E216"/>
      <c r="F216"/>
      <c r="G216"/>
      <c r="H216"/>
      <c r="I216" s="129"/>
      <c r="J216" s="129"/>
      <c r="K216" s="129"/>
      <c r="L216" s="129"/>
      <c r="M216" s="129"/>
      <c r="N216" s="129"/>
      <c r="O216" s="129"/>
      <c r="P216" s="129"/>
      <c r="Q216" s="129"/>
      <c r="R216" s="129"/>
      <c r="S216"/>
      <c r="T216"/>
      <c r="U216"/>
    </row>
    <row r="217" spans="1:21" ht="12.75">
      <c r="A217"/>
      <c r="B217"/>
      <c r="C217"/>
      <c r="D217"/>
      <c r="E217"/>
      <c r="F217"/>
      <c r="G217"/>
      <c r="H217"/>
      <c r="I217" s="129"/>
      <c r="J217" s="129"/>
      <c r="K217" s="129"/>
      <c r="L217" s="129"/>
      <c r="M217" s="129"/>
      <c r="N217" s="129"/>
      <c r="O217" s="129"/>
      <c r="P217" s="129"/>
      <c r="Q217" s="129"/>
      <c r="R217" s="129"/>
      <c r="S217"/>
      <c r="T217"/>
      <c r="U217"/>
    </row>
    <row r="218" spans="1:21" ht="12.75">
      <c r="A218"/>
      <c r="B218"/>
      <c r="C218"/>
      <c r="D218"/>
      <c r="E218"/>
      <c r="F218"/>
      <c r="G218"/>
      <c r="H218"/>
      <c r="I218" s="129"/>
      <c r="J218" s="129"/>
      <c r="K218" s="129"/>
      <c r="L218" s="129"/>
      <c r="M218" s="129"/>
      <c r="N218" s="129"/>
      <c r="O218" s="129"/>
      <c r="P218" s="129"/>
      <c r="Q218" s="129"/>
      <c r="R218" s="129"/>
      <c r="S218"/>
      <c r="T218"/>
      <c r="U218"/>
    </row>
    <row r="219" spans="1:21" ht="12.75">
      <c r="A219"/>
      <c r="B219"/>
      <c r="C219"/>
      <c r="D219"/>
      <c r="E219"/>
      <c r="F219"/>
      <c r="G219"/>
      <c r="H219"/>
      <c r="I219" s="129"/>
      <c r="J219" s="129"/>
      <c r="K219" s="129"/>
      <c r="L219" s="129"/>
      <c r="M219" s="129"/>
      <c r="N219" s="129"/>
      <c r="O219" s="129"/>
      <c r="P219" s="129"/>
      <c r="Q219" s="129"/>
      <c r="R219" s="129"/>
      <c r="S219"/>
      <c r="T219"/>
      <c r="U219"/>
    </row>
    <row r="220" spans="1:21" ht="12.75">
      <c r="A220"/>
      <c r="B220"/>
      <c r="C220"/>
      <c r="D220"/>
      <c r="E220"/>
      <c r="F220"/>
      <c r="G220"/>
      <c r="H220"/>
      <c r="I220" s="129"/>
      <c r="J220" s="129"/>
      <c r="K220" s="129"/>
      <c r="L220" s="129"/>
      <c r="M220" s="129"/>
      <c r="N220" s="129"/>
      <c r="O220" s="129"/>
      <c r="P220" s="129"/>
      <c r="Q220" s="129"/>
      <c r="R220" s="129"/>
      <c r="S220"/>
      <c r="T220"/>
      <c r="U220"/>
    </row>
    <row r="221" spans="1:21" ht="12.75">
      <c r="A221"/>
      <c r="B221"/>
      <c r="C221"/>
      <c r="D221"/>
      <c r="E221"/>
      <c r="F221"/>
      <c r="G221"/>
      <c r="H221"/>
      <c r="I221" s="129"/>
      <c r="J221" s="129"/>
      <c r="K221" s="129"/>
      <c r="L221" s="129"/>
      <c r="M221" s="129"/>
      <c r="N221" s="129"/>
      <c r="O221" s="129"/>
      <c r="P221" s="129"/>
      <c r="Q221" s="129"/>
      <c r="R221" s="129"/>
      <c r="S221"/>
      <c r="T221"/>
      <c r="U221"/>
    </row>
    <row r="222" spans="1:21" ht="12.75">
      <c r="A222"/>
      <c r="B222"/>
      <c r="C222"/>
      <c r="D222"/>
      <c r="E222"/>
      <c r="F222"/>
      <c r="G222"/>
      <c r="H222"/>
      <c r="I222" s="129"/>
      <c r="J222" s="129"/>
      <c r="K222" s="129"/>
      <c r="L222" s="129"/>
      <c r="M222" s="129"/>
      <c r="N222" s="129"/>
      <c r="O222" s="129"/>
      <c r="P222" s="129"/>
      <c r="Q222" s="129"/>
      <c r="R222" s="129"/>
      <c r="S222"/>
      <c r="T222"/>
      <c r="U222"/>
    </row>
    <row r="223" spans="1:21" ht="12.75">
      <c r="A223"/>
      <c r="B223"/>
      <c r="C223"/>
      <c r="D223"/>
      <c r="E223"/>
      <c r="F223"/>
      <c r="G223"/>
      <c r="H223"/>
      <c r="I223" s="129"/>
      <c r="J223" s="129"/>
      <c r="K223" s="129"/>
      <c r="L223" s="129"/>
      <c r="M223" s="129"/>
      <c r="N223" s="129"/>
      <c r="O223" s="129"/>
      <c r="P223" s="129"/>
      <c r="Q223" s="129"/>
      <c r="R223" s="129"/>
      <c r="S223"/>
      <c r="T223"/>
      <c r="U223"/>
    </row>
    <row r="224" spans="1:21" ht="12.75">
      <c r="A224"/>
      <c r="B224"/>
      <c r="C224"/>
      <c r="D224"/>
      <c r="E224"/>
      <c r="F224"/>
      <c r="G224"/>
      <c r="H224"/>
      <c r="I224" s="129"/>
      <c r="J224" s="129"/>
      <c r="K224" s="129"/>
      <c r="L224" s="129"/>
      <c r="M224" s="129"/>
      <c r="N224" s="129"/>
      <c r="O224" s="129"/>
      <c r="P224" s="129"/>
      <c r="Q224" s="129"/>
      <c r="R224" s="129"/>
      <c r="S224"/>
      <c r="T224"/>
      <c r="U224"/>
    </row>
    <row r="225" spans="1:21" ht="12.75">
      <c r="A225"/>
      <c r="B225"/>
      <c r="C225"/>
      <c r="D225"/>
      <c r="E225"/>
      <c r="F225"/>
      <c r="G225"/>
      <c r="H225"/>
      <c r="I225" s="129"/>
      <c r="J225" s="129"/>
      <c r="K225" s="129"/>
      <c r="L225" s="129"/>
      <c r="M225" s="129"/>
      <c r="N225" s="129"/>
      <c r="O225" s="129"/>
      <c r="P225" s="129"/>
      <c r="Q225" s="129"/>
      <c r="R225" s="129"/>
      <c r="S225"/>
      <c r="T225"/>
      <c r="U225"/>
    </row>
    <row r="226" spans="1:21" ht="12.75">
      <c r="A226"/>
      <c r="B226"/>
      <c r="C226"/>
      <c r="D226"/>
      <c r="E226"/>
      <c r="F226"/>
      <c r="G226"/>
      <c r="H226"/>
      <c r="I226" s="129"/>
      <c r="J226" s="129"/>
      <c r="K226" s="129"/>
      <c r="L226" s="129"/>
      <c r="M226" s="129"/>
      <c r="N226" s="129"/>
      <c r="O226" s="129"/>
      <c r="P226" s="129"/>
      <c r="Q226" s="129"/>
      <c r="R226" s="129"/>
      <c r="S226"/>
      <c r="T226"/>
      <c r="U226"/>
    </row>
    <row r="227" spans="1:21" ht="12.75">
      <c r="A227"/>
      <c r="B227"/>
      <c r="C227"/>
      <c r="D227"/>
      <c r="E227"/>
      <c r="F227"/>
      <c r="G227"/>
      <c r="H227"/>
      <c r="I227" s="129"/>
      <c r="J227" s="129"/>
      <c r="K227" s="129"/>
      <c r="L227" s="129"/>
      <c r="M227" s="129"/>
      <c r="N227" s="129"/>
      <c r="O227" s="129"/>
      <c r="P227" s="129"/>
      <c r="Q227" s="129"/>
      <c r="R227" s="129"/>
      <c r="S227"/>
      <c r="T227"/>
      <c r="U227"/>
    </row>
    <row r="228" spans="1:21" ht="12.75">
      <c r="A228"/>
      <c r="B228"/>
      <c r="C228"/>
      <c r="D228"/>
      <c r="E228"/>
      <c r="F228"/>
      <c r="G228"/>
      <c r="H228"/>
      <c r="I228" s="129"/>
      <c r="J228" s="129"/>
      <c r="K228" s="129"/>
      <c r="L228" s="129"/>
      <c r="M228" s="129"/>
      <c r="N228" s="129"/>
      <c r="O228" s="129"/>
      <c r="P228" s="129"/>
      <c r="Q228" s="129"/>
      <c r="R228" s="129"/>
      <c r="S228"/>
      <c r="T228"/>
      <c r="U228"/>
    </row>
    <row r="229" spans="1:21" ht="12.75">
      <c r="A229"/>
      <c r="B229"/>
      <c r="C229"/>
      <c r="D229"/>
      <c r="E229"/>
      <c r="F229"/>
      <c r="G229"/>
      <c r="H229"/>
      <c r="I229" s="129"/>
      <c r="J229" s="129"/>
      <c r="K229" s="129"/>
      <c r="L229" s="129"/>
      <c r="M229" s="129"/>
      <c r="N229" s="129"/>
      <c r="O229" s="129"/>
      <c r="P229" s="129"/>
      <c r="Q229" s="129"/>
      <c r="R229" s="129"/>
      <c r="S229"/>
      <c r="T229"/>
      <c r="U229"/>
    </row>
    <row r="230" spans="1:21" ht="12.75">
      <c r="A230"/>
      <c r="B230"/>
      <c r="C230"/>
      <c r="D230"/>
      <c r="E230"/>
      <c r="F230"/>
      <c r="G230"/>
      <c r="H230"/>
      <c r="I230" s="129"/>
      <c r="J230" s="129"/>
      <c r="K230" s="129"/>
      <c r="L230" s="129"/>
      <c r="M230" s="129"/>
      <c r="N230" s="129"/>
      <c r="O230" s="129"/>
      <c r="P230" s="129"/>
      <c r="Q230" s="129"/>
      <c r="R230" s="129"/>
      <c r="S230"/>
      <c r="T230"/>
      <c r="U230"/>
    </row>
    <row r="231" spans="1:21" ht="12.75">
      <c r="A231"/>
      <c r="B231"/>
      <c r="C231"/>
      <c r="D231"/>
      <c r="E231"/>
      <c r="F231"/>
      <c r="G231"/>
      <c r="H231"/>
      <c r="I231" s="129"/>
      <c r="J231" s="129"/>
      <c r="K231" s="129"/>
      <c r="L231" s="129"/>
      <c r="M231" s="129"/>
      <c r="N231" s="129"/>
      <c r="O231" s="129"/>
      <c r="P231" s="129"/>
      <c r="Q231" s="129"/>
      <c r="R231" s="129"/>
      <c r="S231"/>
      <c r="T231"/>
      <c r="U231"/>
    </row>
    <row r="232" spans="1:21" ht="12.75">
      <c r="A232"/>
      <c r="B232"/>
      <c r="C232"/>
      <c r="D232"/>
      <c r="E232"/>
      <c r="F232"/>
      <c r="G232"/>
      <c r="H232"/>
      <c r="I232" s="129"/>
      <c r="J232" s="129"/>
      <c r="K232" s="129"/>
      <c r="L232" s="129"/>
      <c r="M232" s="129"/>
      <c r="N232" s="129"/>
      <c r="O232" s="129"/>
      <c r="P232" s="129"/>
      <c r="Q232" s="129"/>
      <c r="R232" s="129"/>
      <c r="S232"/>
      <c r="T232"/>
      <c r="U232"/>
    </row>
    <row r="233" spans="1:21" ht="12.75">
      <c r="A233"/>
      <c r="B233"/>
      <c r="C233"/>
      <c r="D233"/>
      <c r="E233"/>
      <c r="F233"/>
      <c r="G233"/>
      <c r="H233"/>
      <c r="I233" s="129"/>
      <c r="J233" s="129"/>
      <c r="K233" s="129"/>
      <c r="L233" s="129"/>
      <c r="M233" s="129"/>
      <c r="N233" s="129"/>
      <c r="O233" s="129"/>
      <c r="P233" s="129"/>
      <c r="Q233" s="129"/>
      <c r="R233" s="129"/>
      <c r="S233"/>
      <c r="T233"/>
      <c r="U233"/>
    </row>
    <row r="234" spans="1:21" ht="12.75">
      <c r="A234"/>
      <c r="B234"/>
      <c r="C234"/>
      <c r="D234"/>
      <c r="E234"/>
      <c r="F234"/>
      <c r="G234"/>
      <c r="H234"/>
      <c r="I234" s="129"/>
      <c r="J234" s="129"/>
      <c r="K234" s="129"/>
      <c r="L234" s="129"/>
      <c r="M234" s="129"/>
      <c r="N234" s="129"/>
      <c r="O234" s="129"/>
      <c r="P234" s="129"/>
      <c r="Q234" s="129"/>
      <c r="R234" s="129"/>
      <c r="S234"/>
      <c r="T234"/>
      <c r="U234"/>
    </row>
    <row r="235" spans="1:21" ht="12.75">
      <c r="A235"/>
      <c r="B235"/>
      <c r="C235"/>
      <c r="D235"/>
      <c r="E235"/>
      <c r="F235"/>
      <c r="G235"/>
      <c r="H235"/>
      <c r="I235" s="129"/>
      <c r="J235" s="129"/>
      <c r="K235" s="129"/>
      <c r="L235" s="129"/>
      <c r="M235" s="129"/>
      <c r="N235" s="129"/>
      <c r="O235" s="129"/>
      <c r="P235" s="129"/>
      <c r="Q235" s="129"/>
      <c r="R235" s="129"/>
      <c r="S235"/>
      <c r="T235"/>
      <c r="U235"/>
    </row>
    <row r="236" spans="1:21" ht="12.75">
      <c r="A236"/>
      <c r="B236"/>
      <c r="C236"/>
      <c r="D236"/>
      <c r="E236"/>
      <c r="F236"/>
      <c r="G236"/>
      <c r="H236"/>
      <c r="I236" s="129"/>
      <c r="J236" s="129"/>
      <c r="K236" s="129"/>
      <c r="L236" s="129"/>
      <c r="M236" s="129"/>
      <c r="N236" s="129"/>
      <c r="O236" s="129"/>
      <c r="P236" s="129"/>
      <c r="Q236" s="129"/>
      <c r="R236" s="129"/>
      <c r="S236"/>
      <c r="T236"/>
      <c r="U236"/>
    </row>
    <row r="237" spans="1:21" ht="12.75">
      <c r="A237"/>
      <c r="B237"/>
      <c r="C237"/>
      <c r="D237"/>
      <c r="E237"/>
      <c r="F237"/>
      <c r="G237"/>
      <c r="H237"/>
      <c r="I237" s="129"/>
      <c r="J237" s="129"/>
      <c r="K237" s="129"/>
      <c r="L237" s="129"/>
      <c r="M237" s="129"/>
      <c r="N237" s="129"/>
      <c r="O237" s="129"/>
      <c r="P237" s="129"/>
      <c r="Q237" s="129"/>
      <c r="R237" s="129"/>
      <c r="S237"/>
      <c r="T237"/>
      <c r="U237"/>
    </row>
    <row r="238" spans="1:21" ht="12.75">
      <c r="A238"/>
      <c r="B238"/>
      <c r="C238"/>
      <c r="D238"/>
      <c r="E238"/>
      <c r="F238"/>
      <c r="G238"/>
      <c r="H238"/>
      <c r="I238" s="129"/>
      <c r="J238" s="129"/>
      <c r="K238" s="129"/>
      <c r="L238" s="129"/>
      <c r="M238" s="129"/>
      <c r="N238" s="129"/>
      <c r="O238" s="129"/>
      <c r="P238" s="129"/>
      <c r="Q238" s="129"/>
      <c r="R238" s="129"/>
      <c r="S238"/>
      <c r="T238"/>
      <c r="U238"/>
    </row>
    <row r="239" spans="1:21" ht="12.75">
      <c r="A239"/>
      <c r="B239"/>
      <c r="C239"/>
      <c r="D239"/>
      <c r="E239"/>
      <c r="F239"/>
      <c r="G239"/>
      <c r="H239"/>
      <c r="I239" s="129"/>
      <c r="J239" s="129"/>
      <c r="K239" s="129"/>
      <c r="L239" s="129"/>
      <c r="M239" s="129"/>
      <c r="N239" s="129"/>
      <c r="O239" s="129"/>
      <c r="P239" s="129"/>
      <c r="Q239" s="129"/>
      <c r="R239" s="129"/>
      <c r="S239"/>
      <c r="T239"/>
      <c r="U239"/>
    </row>
    <row r="240" spans="1:21" ht="12.75">
      <c r="A240"/>
      <c r="B240"/>
      <c r="C240"/>
      <c r="D240"/>
      <c r="E240"/>
      <c r="F240"/>
      <c r="G240"/>
      <c r="H240"/>
      <c r="I240" s="129"/>
      <c r="J240" s="129"/>
      <c r="K240" s="129"/>
      <c r="L240" s="129"/>
      <c r="M240" s="129"/>
      <c r="N240" s="129"/>
      <c r="O240" s="129"/>
      <c r="P240" s="129"/>
      <c r="Q240" s="129"/>
      <c r="R240" s="129"/>
      <c r="S240"/>
      <c r="T240"/>
      <c r="U240"/>
    </row>
    <row r="241" spans="1:21" ht="12.75">
      <c r="A241"/>
      <c r="B241"/>
      <c r="C241"/>
      <c r="D241"/>
      <c r="E241"/>
      <c r="F241"/>
      <c r="G241"/>
      <c r="H241"/>
      <c r="I241" s="129"/>
      <c r="J241" s="129"/>
      <c r="K241" s="129"/>
      <c r="L241" s="129"/>
      <c r="M241" s="129"/>
      <c r="N241" s="129"/>
      <c r="O241" s="129"/>
      <c r="P241" s="129"/>
      <c r="Q241" s="129"/>
      <c r="R241" s="129"/>
      <c r="S241"/>
      <c r="T241"/>
      <c r="U241"/>
    </row>
    <row r="242" spans="1:21" ht="12.75">
      <c r="A242"/>
      <c r="B242"/>
      <c r="C242"/>
      <c r="D242"/>
      <c r="E242"/>
      <c r="F242"/>
      <c r="G242"/>
      <c r="H242"/>
      <c r="I242" s="129"/>
      <c r="J242" s="129"/>
      <c r="K242" s="129"/>
      <c r="L242" s="129"/>
      <c r="M242" s="129"/>
      <c r="N242" s="129"/>
      <c r="O242" s="129"/>
      <c r="P242" s="129"/>
      <c r="Q242" s="129"/>
      <c r="R242" s="129"/>
      <c r="S242"/>
      <c r="T242"/>
      <c r="U242"/>
    </row>
    <row r="243" spans="1:21" ht="12.75">
      <c r="A243"/>
      <c r="B243"/>
      <c r="C243"/>
      <c r="D243"/>
      <c r="E243"/>
      <c r="F243"/>
      <c r="G243"/>
      <c r="H243"/>
      <c r="I243" s="129"/>
      <c r="J243" s="129"/>
      <c r="K243" s="129"/>
      <c r="L243" s="129"/>
      <c r="M243" s="129"/>
      <c r="N243" s="129"/>
      <c r="O243" s="129"/>
      <c r="P243" s="129"/>
      <c r="Q243" s="129"/>
      <c r="R243" s="129"/>
      <c r="S243"/>
      <c r="T243"/>
      <c r="U243"/>
    </row>
    <row r="244" spans="1:21" ht="12.75">
      <c r="A244"/>
      <c r="B244"/>
      <c r="C244"/>
      <c r="D244"/>
      <c r="E244"/>
      <c r="F244"/>
      <c r="G244"/>
      <c r="H244"/>
      <c r="I244" s="129"/>
      <c r="J244" s="129"/>
      <c r="K244" s="129"/>
      <c r="L244" s="129"/>
      <c r="M244" s="129"/>
      <c r="N244" s="129"/>
      <c r="O244" s="129"/>
      <c r="P244" s="129"/>
      <c r="Q244" s="129"/>
      <c r="R244" s="129"/>
      <c r="S244"/>
      <c r="T244"/>
      <c r="U244"/>
    </row>
    <row r="245" spans="1:21" ht="12.75">
      <c r="A245"/>
      <c r="B245"/>
      <c r="C245"/>
      <c r="D245"/>
      <c r="E245"/>
      <c r="F245"/>
      <c r="G245"/>
      <c r="H245"/>
      <c r="I245" s="129"/>
      <c r="J245" s="129"/>
      <c r="K245" s="129"/>
      <c r="L245" s="129"/>
      <c r="M245" s="129"/>
      <c r="N245" s="129"/>
      <c r="O245" s="129"/>
      <c r="P245" s="129"/>
      <c r="Q245" s="129"/>
      <c r="R245" s="129"/>
      <c r="S245"/>
      <c r="T245"/>
      <c r="U245"/>
    </row>
    <row r="246" spans="1:21" ht="12.75">
      <c r="A246"/>
      <c r="B246"/>
      <c r="C246"/>
      <c r="D246"/>
      <c r="E246"/>
      <c r="F246"/>
      <c r="G246"/>
      <c r="H246"/>
      <c r="I246" s="129"/>
      <c r="J246" s="129"/>
      <c r="K246" s="129"/>
      <c r="L246" s="129"/>
      <c r="M246" s="129"/>
      <c r="N246" s="129"/>
      <c r="O246" s="129"/>
      <c r="P246" s="129"/>
      <c r="Q246" s="129"/>
      <c r="R246" s="129"/>
      <c r="S246"/>
      <c r="T246"/>
      <c r="U246"/>
    </row>
    <row r="247" spans="1:21" ht="12.75">
      <c r="A247"/>
      <c r="B247"/>
      <c r="C247"/>
      <c r="D247"/>
      <c r="E247"/>
      <c r="F247"/>
      <c r="G247"/>
      <c r="H247"/>
      <c r="I247" s="129"/>
      <c r="J247" s="129"/>
      <c r="K247" s="129"/>
      <c r="L247" s="129"/>
      <c r="M247" s="129"/>
      <c r="N247" s="129"/>
      <c r="O247" s="129"/>
      <c r="P247" s="129"/>
      <c r="Q247" s="129"/>
      <c r="R247" s="129"/>
      <c r="S247"/>
      <c r="T247"/>
      <c r="U247"/>
    </row>
    <row r="248" spans="1:21" ht="12.75">
      <c r="A248"/>
      <c r="B248"/>
      <c r="C248"/>
      <c r="D248"/>
      <c r="E248"/>
      <c r="F248"/>
      <c r="G248"/>
      <c r="H248"/>
      <c r="I248" s="129"/>
      <c r="J248" s="129"/>
      <c r="K248" s="129"/>
      <c r="L248" s="129"/>
      <c r="M248" s="129"/>
      <c r="N248" s="129"/>
      <c r="O248" s="129"/>
      <c r="P248" s="129"/>
      <c r="Q248" s="129"/>
      <c r="R248" s="129"/>
      <c r="S248"/>
      <c r="T248"/>
      <c r="U248"/>
    </row>
    <row r="249" spans="1:21" ht="12.75">
      <c r="A249"/>
      <c r="B249"/>
      <c r="C249"/>
      <c r="D249"/>
      <c r="E249"/>
      <c r="F249"/>
      <c r="G249"/>
      <c r="H249"/>
      <c r="I249" s="129"/>
      <c r="J249" s="129"/>
      <c r="K249" s="129"/>
      <c r="L249" s="129"/>
      <c r="M249" s="129"/>
      <c r="N249" s="129"/>
      <c r="O249" s="129"/>
      <c r="P249" s="129"/>
      <c r="Q249" s="129"/>
      <c r="R249" s="129"/>
      <c r="S249"/>
      <c r="T249"/>
      <c r="U249"/>
    </row>
    <row r="250" spans="1:21" ht="12.75">
      <c r="A250"/>
      <c r="B250"/>
      <c r="C250"/>
      <c r="D250"/>
      <c r="E250"/>
      <c r="F250"/>
      <c r="G250"/>
      <c r="H250"/>
      <c r="I250" s="129"/>
      <c r="J250" s="129"/>
      <c r="K250" s="129"/>
      <c r="L250" s="129"/>
      <c r="M250" s="129"/>
      <c r="N250" s="129"/>
      <c r="O250" s="129"/>
      <c r="P250" s="129"/>
      <c r="Q250" s="129"/>
      <c r="R250" s="129"/>
      <c r="S250"/>
      <c r="T250"/>
      <c r="U250"/>
    </row>
    <row r="251" spans="1:21" ht="12.75">
      <c r="A251"/>
      <c r="B251"/>
      <c r="C251"/>
      <c r="D251"/>
      <c r="E251"/>
      <c r="F251"/>
      <c r="G251"/>
      <c r="H251"/>
      <c r="I251" s="129"/>
      <c r="J251" s="129"/>
      <c r="K251" s="129"/>
      <c r="L251" s="129"/>
      <c r="M251" s="129"/>
      <c r="N251" s="129"/>
      <c r="O251" s="129"/>
      <c r="P251" s="129"/>
      <c r="Q251" s="129"/>
      <c r="R251" s="129"/>
      <c r="S251"/>
      <c r="T251"/>
      <c r="U251"/>
    </row>
    <row r="252" spans="1:21" ht="12.75">
      <c r="A252"/>
      <c r="B252"/>
      <c r="C252"/>
      <c r="D252"/>
      <c r="E252"/>
      <c r="F252"/>
      <c r="G252"/>
      <c r="H252"/>
      <c r="I252" s="129"/>
      <c r="J252" s="129"/>
      <c r="K252" s="129"/>
      <c r="L252" s="129"/>
      <c r="M252" s="129"/>
      <c r="N252" s="129"/>
      <c r="O252" s="129"/>
      <c r="P252" s="129"/>
      <c r="Q252" s="129"/>
      <c r="R252" s="129"/>
      <c r="S252"/>
      <c r="T252"/>
      <c r="U252"/>
    </row>
    <row r="253" spans="1:21" ht="12.75">
      <c r="A253"/>
      <c r="B253"/>
      <c r="C253"/>
      <c r="D253"/>
      <c r="E253"/>
      <c r="F253"/>
      <c r="G253"/>
      <c r="H253"/>
      <c r="I253" s="129"/>
      <c r="J253" s="129"/>
      <c r="K253" s="129"/>
      <c r="L253" s="129"/>
      <c r="M253" s="129"/>
      <c r="N253" s="129"/>
      <c r="O253" s="129"/>
      <c r="P253" s="129"/>
      <c r="Q253" s="129"/>
      <c r="R253" s="129"/>
      <c r="S253"/>
      <c r="T253"/>
      <c r="U253"/>
    </row>
    <row r="254" spans="1:21" ht="12.75">
      <c r="A254"/>
      <c r="B254"/>
      <c r="C254"/>
      <c r="D254"/>
      <c r="E254"/>
      <c r="F254"/>
      <c r="G254"/>
      <c r="H254"/>
      <c r="I254" s="129"/>
      <c r="J254" s="129"/>
      <c r="K254" s="129"/>
      <c r="L254" s="129"/>
      <c r="M254" s="129"/>
      <c r="N254" s="129"/>
      <c r="O254" s="129"/>
      <c r="P254" s="129"/>
      <c r="Q254" s="129"/>
      <c r="R254" s="129"/>
      <c r="S254"/>
      <c r="T254"/>
      <c r="U254"/>
    </row>
    <row r="255" spans="1:21" ht="12.75">
      <c r="A255"/>
      <c r="B255"/>
      <c r="C255"/>
      <c r="D255"/>
      <c r="E255"/>
      <c r="F255"/>
      <c r="G255"/>
      <c r="H255"/>
      <c r="I255" s="129"/>
      <c r="J255" s="129"/>
      <c r="K255" s="129"/>
      <c r="L255" s="129"/>
      <c r="M255" s="129"/>
      <c r="N255" s="129"/>
      <c r="O255" s="129"/>
      <c r="P255" s="129"/>
      <c r="Q255" s="129"/>
      <c r="R255" s="129"/>
      <c r="S255"/>
      <c r="T255"/>
      <c r="U255"/>
    </row>
    <row r="256" spans="1:21" ht="12.75">
      <c r="A256"/>
      <c r="B256"/>
      <c r="C256"/>
      <c r="D256"/>
      <c r="E256"/>
      <c r="F256"/>
      <c r="G256"/>
      <c r="H256"/>
      <c r="I256" s="129"/>
      <c r="J256" s="129"/>
      <c r="K256" s="129"/>
      <c r="L256" s="129"/>
      <c r="M256" s="129"/>
      <c r="N256" s="129"/>
      <c r="O256" s="129"/>
      <c r="P256" s="129"/>
      <c r="Q256" s="129"/>
      <c r="R256" s="129"/>
      <c r="S256"/>
      <c r="T256"/>
      <c r="U256"/>
    </row>
    <row r="257" spans="1:21" ht="12.75">
      <c r="A257"/>
      <c r="B257"/>
      <c r="C257"/>
      <c r="D257"/>
      <c r="E257"/>
      <c r="F257"/>
      <c r="G257"/>
      <c r="H257"/>
      <c r="I257" s="129"/>
      <c r="J257" s="129"/>
      <c r="K257" s="129"/>
      <c r="L257" s="129"/>
      <c r="M257" s="129"/>
      <c r="N257" s="129"/>
      <c r="O257" s="129"/>
      <c r="P257" s="129"/>
      <c r="Q257" s="129"/>
      <c r="R257" s="129"/>
      <c r="S257"/>
      <c r="T257"/>
      <c r="U257"/>
    </row>
    <row r="258" spans="1:21" ht="12.75">
      <c r="A258"/>
      <c r="B258"/>
      <c r="C258"/>
      <c r="D258"/>
      <c r="E258"/>
      <c r="F258"/>
      <c r="G258"/>
      <c r="H258"/>
      <c r="I258" s="129"/>
      <c r="J258" s="129"/>
      <c r="K258" s="129"/>
      <c r="L258" s="129"/>
      <c r="M258" s="129"/>
      <c r="N258" s="129"/>
      <c r="O258" s="129"/>
      <c r="P258" s="129"/>
      <c r="Q258" s="129"/>
      <c r="R258" s="129"/>
      <c r="S258"/>
      <c r="T258"/>
      <c r="U258"/>
    </row>
    <row r="259" spans="1:21" ht="12.75">
      <c r="A259"/>
      <c r="B259"/>
      <c r="C259"/>
      <c r="D259"/>
      <c r="E259"/>
      <c r="F259"/>
      <c r="G259"/>
      <c r="H259"/>
      <c r="I259" s="129"/>
      <c r="J259" s="129"/>
      <c r="K259" s="129"/>
      <c r="L259" s="129"/>
      <c r="M259" s="129"/>
      <c r="N259" s="129"/>
      <c r="O259" s="129"/>
      <c r="P259" s="129"/>
      <c r="Q259" s="129"/>
      <c r="R259" s="129"/>
      <c r="S259"/>
      <c r="T259"/>
      <c r="U259"/>
    </row>
    <row r="260" spans="1:21" ht="12.75">
      <c r="A260"/>
      <c r="B260"/>
      <c r="C260"/>
      <c r="D260"/>
      <c r="E260"/>
      <c r="F260"/>
      <c r="G260"/>
      <c r="H260"/>
      <c r="I260" s="129"/>
      <c r="J260" s="129"/>
      <c r="K260" s="129"/>
      <c r="L260" s="129"/>
      <c r="M260" s="129"/>
      <c r="N260" s="129"/>
      <c r="O260" s="129"/>
      <c r="P260" s="129"/>
      <c r="Q260" s="129"/>
      <c r="R260" s="129"/>
      <c r="S260"/>
      <c r="T260"/>
      <c r="U260"/>
    </row>
    <row r="261" spans="1:21" ht="12.75">
      <c r="A261"/>
      <c r="B261"/>
      <c r="C261"/>
      <c r="D261"/>
      <c r="E261"/>
      <c r="F261"/>
      <c r="G261"/>
      <c r="H261"/>
      <c r="I261" s="129"/>
      <c r="J261" s="129"/>
      <c r="K261" s="129"/>
      <c r="L261" s="129"/>
      <c r="M261" s="129"/>
      <c r="N261" s="129"/>
      <c r="O261" s="129"/>
      <c r="P261" s="129"/>
      <c r="Q261" s="129"/>
      <c r="R261" s="129"/>
      <c r="S261"/>
      <c r="T261"/>
      <c r="U261"/>
    </row>
    <row r="262" spans="1:21" ht="12.75">
      <c r="A262"/>
      <c r="B262"/>
      <c r="C262"/>
      <c r="D262"/>
      <c r="E262"/>
      <c r="F262"/>
      <c r="G262"/>
      <c r="H262"/>
      <c r="I262" s="129"/>
      <c r="J262" s="129"/>
      <c r="K262" s="129"/>
      <c r="L262" s="129"/>
      <c r="M262" s="129"/>
      <c r="N262" s="129"/>
      <c r="O262" s="129"/>
      <c r="P262" s="129"/>
      <c r="Q262" s="129"/>
      <c r="R262" s="129"/>
      <c r="S262"/>
      <c r="T262"/>
      <c r="U262"/>
    </row>
    <row r="263" spans="1:21" ht="12.75">
      <c r="A263"/>
      <c r="B263"/>
      <c r="C263"/>
      <c r="D263"/>
      <c r="E263"/>
      <c r="F263"/>
      <c r="G263"/>
      <c r="H263"/>
      <c r="I263" s="129"/>
      <c r="J263" s="129"/>
      <c r="K263" s="129"/>
      <c r="L263" s="129"/>
      <c r="M263" s="129"/>
      <c r="N263" s="129"/>
      <c r="O263" s="129"/>
      <c r="P263" s="129"/>
      <c r="Q263" s="129"/>
      <c r="R263" s="129"/>
      <c r="S263"/>
      <c r="T263"/>
      <c r="U263"/>
    </row>
    <row r="264" spans="1:21" ht="12.75">
      <c r="A264"/>
      <c r="B264"/>
      <c r="C264"/>
      <c r="D264"/>
      <c r="E264"/>
      <c r="F264"/>
      <c r="G264"/>
      <c r="H264"/>
      <c r="I264" s="129"/>
      <c r="J264" s="129"/>
      <c r="K264" s="129"/>
      <c r="L264" s="129"/>
      <c r="M264" s="129"/>
      <c r="N264" s="129"/>
      <c r="O264" s="129"/>
      <c r="P264" s="129"/>
      <c r="Q264" s="129"/>
      <c r="R264" s="129"/>
      <c r="S264"/>
      <c r="T264"/>
      <c r="U264"/>
    </row>
    <row r="265" spans="1:21" ht="12.75">
      <c r="A265"/>
      <c r="B265"/>
      <c r="C265"/>
      <c r="D265"/>
      <c r="E265"/>
      <c r="F265"/>
      <c r="G265"/>
      <c r="H265"/>
      <c r="I265" s="129"/>
      <c r="J265" s="129"/>
      <c r="K265" s="129"/>
      <c r="L265" s="129"/>
      <c r="M265" s="129"/>
      <c r="N265" s="129"/>
      <c r="O265" s="129"/>
      <c r="P265" s="129"/>
      <c r="Q265" s="129"/>
      <c r="R265" s="129"/>
      <c r="S265"/>
      <c r="T265"/>
      <c r="U265"/>
    </row>
    <row r="266" spans="1:21" ht="12.75">
      <c r="A266"/>
      <c r="B266"/>
      <c r="C266"/>
      <c r="D266"/>
      <c r="E266"/>
      <c r="F266"/>
      <c r="G266"/>
      <c r="H266"/>
      <c r="I266" s="129"/>
      <c r="J266" s="129"/>
      <c r="K266" s="129"/>
      <c r="L266" s="129"/>
      <c r="M266" s="129"/>
      <c r="N266" s="129"/>
      <c r="O266" s="129"/>
      <c r="P266" s="129"/>
      <c r="Q266" s="129"/>
      <c r="R266" s="129"/>
      <c r="S266"/>
      <c r="T266"/>
      <c r="U266"/>
    </row>
    <row r="267" spans="1:21" ht="12.75">
      <c r="A267"/>
      <c r="B267"/>
      <c r="C267"/>
      <c r="D267"/>
      <c r="E267"/>
      <c r="F267"/>
      <c r="G267"/>
      <c r="H267"/>
      <c r="I267" s="129"/>
      <c r="J267" s="129"/>
      <c r="K267" s="129"/>
      <c r="L267" s="129"/>
      <c r="M267" s="129"/>
      <c r="N267" s="129"/>
      <c r="O267" s="129"/>
      <c r="P267" s="129"/>
      <c r="Q267" s="129"/>
      <c r="R267" s="129"/>
      <c r="S267"/>
      <c r="T267"/>
      <c r="U267"/>
    </row>
    <row r="268" spans="1:21" ht="12.75">
      <c r="A268"/>
      <c r="B268"/>
      <c r="C268"/>
      <c r="D268"/>
      <c r="E268"/>
      <c r="F268"/>
      <c r="G268"/>
      <c r="H268"/>
      <c r="I268" s="129"/>
      <c r="J268" s="129"/>
      <c r="K268" s="129"/>
      <c r="L268" s="129"/>
      <c r="M268" s="129"/>
      <c r="N268" s="129"/>
      <c r="O268" s="129"/>
      <c r="P268" s="129"/>
      <c r="Q268" s="129"/>
      <c r="R268" s="129"/>
      <c r="S268"/>
      <c r="T268"/>
      <c r="U268"/>
    </row>
    <row r="269" spans="1:21" ht="12.75">
      <c r="A269"/>
      <c r="B269"/>
      <c r="C269"/>
      <c r="D269"/>
      <c r="E269"/>
      <c r="F269"/>
      <c r="G269"/>
      <c r="H269"/>
      <c r="I269" s="129"/>
      <c r="J269" s="129"/>
      <c r="K269" s="129"/>
      <c r="L269" s="129"/>
      <c r="M269" s="129"/>
      <c r="N269" s="129"/>
      <c r="O269" s="129"/>
      <c r="P269" s="129"/>
      <c r="Q269" s="129"/>
      <c r="R269" s="129"/>
      <c r="S269"/>
      <c r="T269"/>
      <c r="U269"/>
    </row>
    <row r="270" spans="1:21" ht="12.75">
      <c r="A270"/>
      <c r="B270"/>
      <c r="C270"/>
      <c r="D270"/>
      <c r="E270"/>
      <c r="F270"/>
      <c r="G270"/>
      <c r="H270"/>
      <c r="I270" s="129"/>
      <c r="J270" s="129"/>
      <c r="K270" s="129"/>
      <c r="L270" s="129"/>
      <c r="M270" s="129"/>
      <c r="N270" s="129"/>
      <c r="O270" s="129"/>
      <c r="P270" s="129"/>
      <c r="Q270" s="129"/>
      <c r="R270" s="129"/>
      <c r="S270"/>
      <c r="T270"/>
      <c r="U270"/>
    </row>
    <row r="271" spans="1:21" ht="12.75">
      <c r="A271"/>
      <c r="B271"/>
      <c r="C271"/>
      <c r="D271"/>
      <c r="E271"/>
      <c r="F271"/>
      <c r="G271"/>
      <c r="H271"/>
      <c r="I271" s="129"/>
      <c r="J271" s="129"/>
      <c r="K271" s="129"/>
      <c r="L271" s="129"/>
      <c r="M271" s="129"/>
      <c r="N271" s="129"/>
      <c r="O271" s="129"/>
      <c r="P271" s="129"/>
      <c r="Q271" s="129"/>
      <c r="R271" s="129"/>
      <c r="S271"/>
      <c r="T271"/>
      <c r="U271"/>
    </row>
    <row r="272" spans="1:21" ht="12.75">
      <c r="A272"/>
      <c r="B272"/>
      <c r="C272"/>
      <c r="D272"/>
      <c r="E272"/>
      <c r="F272"/>
      <c r="G272"/>
      <c r="H272"/>
      <c r="I272" s="129"/>
      <c r="J272" s="129"/>
      <c r="K272" s="129"/>
      <c r="L272" s="129"/>
      <c r="M272" s="129"/>
      <c r="N272" s="129"/>
      <c r="O272" s="129"/>
      <c r="P272" s="129"/>
      <c r="Q272" s="129"/>
      <c r="R272" s="129"/>
      <c r="S272"/>
      <c r="T272"/>
      <c r="U272"/>
    </row>
    <row r="273" spans="1:21" ht="12.75">
      <c r="A273"/>
      <c r="B273"/>
      <c r="C273"/>
      <c r="D273"/>
      <c r="E273"/>
      <c r="F273"/>
      <c r="G273"/>
      <c r="H273"/>
      <c r="I273" s="129"/>
      <c r="J273" s="129"/>
      <c r="K273" s="129"/>
      <c r="L273" s="129"/>
      <c r="M273" s="129"/>
      <c r="N273" s="129"/>
      <c r="O273" s="129"/>
      <c r="P273" s="129"/>
      <c r="Q273" s="129"/>
      <c r="R273" s="129"/>
      <c r="S273"/>
      <c r="T273"/>
      <c r="U273"/>
    </row>
    <row r="274" spans="1:21" ht="12.75">
      <c r="A274"/>
      <c r="B274"/>
      <c r="C274"/>
      <c r="D274"/>
      <c r="E274"/>
      <c r="F274"/>
      <c r="G274"/>
      <c r="H274"/>
      <c r="I274" s="129"/>
      <c r="J274" s="129"/>
      <c r="K274" s="129"/>
      <c r="L274" s="129"/>
      <c r="M274" s="129"/>
      <c r="N274" s="129"/>
      <c r="O274" s="129"/>
      <c r="P274" s="129"/>
      <c r="Q274" s="129"/>
      <c r="R274" s="129"/>
      <c r="S274"/>
      <c r="T274"/>
      <c r="U274"/>
    </row>
    <row r="275" spans="1:21" ht="12.75">
      <c r="A275"/>
      <c r="B275"/>
      <c r="C275"/>
      <c r="D275"/>
      <c r="E275"/>
      <c r="F275"/>
      <c r="G275"/>
      <c r="H275"/>
      <c r="I275" s="129"/>
      <c r="J275" s="129"/>
      <c r="K275" s="129"/>
      <c r="L275" s="129"/>
      <c r="M275" s="129"/>
      <c r="N275" s="129"/>
      <c r="O275" s="129"/>
      <c r="P275" s="129"/>
      <c r="Q275" s="129"/>
      <c r="R275" s="129"/>
      <c r="S275"/>
      <c r="T275"/>
      <c r="U275"/>
    </row>
    <row r="276" spans="1:21" ht="12.75">
      <c r="A276"/>
      <c r="B276"/>
      <c r="C276"/>
      <c r="D276"/>
      <c r="E276"/>
      <c r="F276"/>
      <c r="G276"/>
      <c r="H276"/>
      <c r="I276" s="129"/>
      <c r="J276" s="129"/>
      <c r="K276" s="129"/>
      <c r="L276" s="129"/>
      <c r="M276" s="129"/>
      <c r="N276" s="129"/>
      <c r="O276" s="129"/>
      <c r="P276" s="129"/>
      <c r="Q276" s="129"/>
      <c r="R276" s="129"/>
      <c r="S276"/>
      <c r="T276"/>
      <c r="U276"/>
    </row>
    <row r="277" spans="1:21" ht="12.75">
      <c r="A277"/>
      <c r="B277"/>
      <c r="C277"/>
      <c r="D277"/>
      <c r="E277"/>
      <c r="F277"/>
      <c r="G277"/>
      <c r="H277"/>
      <c r="I277" s="129"/>
      <c r="J277" s="129"/>
      <c r="K277" s="129"/>
      <c r="L277" s="129"/>
      <c r="M277" s="129"/>
      <c r="N277" s="129"/>
      <c r="O277" s="129"/>
      <c r="P277" s="129"/>
      <c r="Q277" s="129"/>
      <c r="R277" s="129"/>
      <c r="S277"/>
      <c r="T277"/>
      <c r="U277"/>
    </row>
    <row r="278" spans="1:21" ht="12.75">
      <c r="A278"/>
      <c r="B278"/>
      <c r="C278"/>
      <c r="D278"/>
      <c r="E278"/>
      <c r="F278"/>
      <c r="G278"/>
      <c r="H278"/>
      <c r="I278" s="129"/>
      <c r="J278" s="129"/>
      <c r="K278" s="129"/>
      <c r="L278" s="129"/>
      <c r="M278" s="129"/>
      <c r="N278" s="129"/>
      <c r="O278" s="129"/>
      <c r="P278" s="129"/>
      <c r="Q278" s="129"/>
      <c r="R278" s="129"/>
      <c r="S278"/>
      <c r="T278"/>
      <c r="U278"/>
    </row>
    <row r="279" spans="1:21" ht="12.75">
      <c r="A279"/>
      <c r="B279"/>
      <c r="C279"/>
      <c r="D279"/>
      <c r="E279"/>
      <c r="F279"/>
      <c r="G279"/>
      <c r="H279"/>
      <c r="I279" s="129"/>
      <c r="J279" s="129"/>
      <c r="K279" s="129"/>
      <c r="L279" s="129"/>
      <c r="M279" s="129"/>
      <c r="N279" s="129"/>
      <c r="O279" s="129"/>
      <c r="P279" s="129"/>
      <c r="Q279" s="129"/>
      <c r="R279" s="129"/>
      <c r="S279"/>
      <c r="T279"/>
      <c r="U279"/>
    </row>
    <row r="280" spans="1:21" ht="12.75">
      <c r="A280"/>
      <c r="B280"/>
      <c r="C280"/>
      <c r="D280"/>
      <c r="E280"/>
      <c r="F280"/>
      <c r="G280"/>
      <c r="H280"/>
      <c r="I280" s="129"/>
      <c r="J280" s="129"/>
      <c r="K280" s="129"/>
      <c r="L280" s="129"/>
      <c r="M280" s="129"/>
      <c r="N280" s="129"/>
      <c r="O280" s="129"/>
      <c r="P280" s="129"/>
      <c r="Q280" s="129"/>
      <c r="R280" s="129"/>
      <c r="S280"/>
      <c r="T280"/>
      <c r="U280"/>
    </row>
    <row r="281" spans="1:21" ht="12.75">
      <c r="A281"/>
      <c r="B281"/>
      <c r="C281"/>
      <c r="D281"/>
      <c r="E281"/>
      <c r="F281"/>
      <c r="G281"/>
      <c r="H281"/>
      <c r="I281" s="129"/>
      <c r="J281" s="129"/>
      <c r="K281" s="129"/>
      <c r="L281" s="129"/>
      <c r="M281" s="129"/>
      <c r="N281" s="129"/>
      <c r="O281" s="129"/>
      <c r="P281" s="129"/>
      <c r="Q281" s="129"/>
      <c r="R281" s="129"/>
      <c r="S281"/>
      <c r="T281"/>
      <c r="U281"/>
    </row>
    <row r="282" spans="1:21" ht="12.75">
      <c r="A282"/>
      <c r="B282"/>
      <c r="C282"/>
      <c r="D282"/>
      <c r="E282"/>
      <c r="F282"/>
      <c r="G282"/>
      <c r="H282"/>
      <c r="I282" s="129"/>
      <c r="J282" s="129"/>
      <c r="K282" s="129"/>
      <c r="L282" s="129"/>
      <c r="M282" s="129"/>
      <c r="N282" s="129"/>
      <c r="O282" s="129"/>
      <c r="P282" s="129"/>
      <c r="Q282" s="129"/>
      <c r="R282" s="129"/>
      <c r="S282"/>
      <c r="T282"/>
      <c r="U282"/>
    </row>
    <row r="283" spans="1:21" ht="12.75">
      <c r="A283"/>
      <c r="B283"/>
      <c r="C283"/>
      <c r="D283"/>
      <c r="E283"/>
      <c r="F283"/>
      <c r="G283"/>
      <c r="H283"/>
      <c r="I283" s="129"/>
      <c r="J283" s="129"/>
      <c r="K283" s="129"/>
      <c r="L283" s="129"/>
      <c r="M283" s="129"/>
      <c r="N283" s="129"/>
      <c r="O283" s="129"/>
      <c r="P283" s="129"/>
      <c r="Q283" s="129"/>
      <c r="R283" s="129"/>
      <c r="S283"/>
      <c r="T283"/>
      <c r="U283"/>
    </row>
    <row r="284" spans="1:21" ht="12.75">
      <c r="A284"/>
      <c r="B284"/>
      <c r="C284"/>
      <c r="D284"/>
      <c r="E284"/>
      <c r="F284"/>
      <c r="G284"/>
      <c r="H284"/>
      <c r="I284" s="129"/>
      <c r="J284" s="129"/>
      <c r="K284" s="129"/>
      <c r="L284" s="129"/>
      <c r="M284" s="129"/>
      <c r="N284" s="129"/>
      <c r="O284" s="129"/>
      <c r="P284" s="129"/>
      <c r="Q284" s="129"/>
      <c r="R284" s="129"/>
      <c r="S284"/>
      <c r="T284"/>
      <c r="U284"/>
    </row>
    <row r="285" spans="1:21" ht="12.75">
      <c r="A285"/>
      <c r="B285"/>
      <c r="C285"/>
      <c r="D285"/>
      <c r="E285"/>
      <c r="F285"/>
      <c r="G285"/>
      <c r="H285"/>
      <c r="I285" s="129"/>
      <c r="J285" s="129"/>
      <c r="K285" s="129"/>
      <c r="L285" s="129"/>
      <c r="M285" s="129"/>
      <c r="N285" s="129"/>
      <c r="O285" s="129"/>
      <c r="P285" s="129"/>
      <c r="Q285" s="129"/>
      <c r="R285" s="129"/>
      <c r="S285"/>
      <c r="T285"/>
      <c r="U285"/>
    </row>
    <row r="286" spans="1:21" ht="12.75">
      <c r="A286"/>
      <c r="B286"/>
      <c r="C286"/>
      <c r="D286"/>
      <c r="E286"/>
      <c r="F286"/>
      <c r="G286"/>
      <c r="H286"/>
      <c r="I286" s="129"/>
      <c r="J286" s="129"/>
      <c r="K286" s="129"/>
      <c r="L286" s="129"/>
      <c r="M286" s="129"/>
      <c r="N286" s="129"/>
      <c r="O286" s="129"/>
      <c r="P286" s="129"/>
      <c r="Q286" s="129"/>
      <c r="R286" s="129"/>
      <c r="S286"/>
      <c r="T286"/>
      <c r="U286"/>
    </row>
    <row r="287" spans="1:21" ht="12.75">
      <c r="A287"/>
      <c r="B287"/>
      <c r="C287"/>
      <c r="D287"/>
      <c r="E287"/>
      <c r="F287"/>
      <c r="G287"/>
      <c r="H287"/>
      <c r="I287" s="129"/>
      <c r="J287" s="129"/>
      <c r="K287" s="129"/>
      <c r="L287" s="129"/>
      <c r="M287" s="129"/>
      <c r="N287" s="129"/>
      <c r="O287" s="129"/>
      <c r="P287" s="129"/>
      <c r="Q287" s="129"/>
      <c r="R287" s="129"/>
      <c r="S287"/>
      <c r="T287"/>
      <c r="U287"/>
    </row>
    <row r="288" spans="1:21" ht="12.75">
      <c r="A288"/>
      <c r="B288"/>
      <c r="C288"/>
      <c r="D288"/>
      <c r="E288"/>
      <c r="F288"/>
      <c r="G288"/>
      <c r="H288"/>
      <c r="I288" s="129"/>
      <c r="J288" s="129"/>
      <c r="K288" s="129"/>
      <c r="L288" s="129"/>
      <c r="M288" s="129"/>
      <c r="N288" s="129"/>
      <c r="O288" s="129"/>
      <c r="P288" s="129"/>
      <c r="Q288" s="129"/>
      <c r="R288" s="129"/>
      <c r="S288"/>
      <c r="T288"/>
      <c r="U288"/>
    </row>
    <row r="289" spans="1:21" ht="12.75">
      <c r="A289"/>
      <c r="B289"/>
      <c r="C289"/>
      <c r="D289"/>
      <c r="E289"/>
      <c r="F289"/>
      <c r="G289"/>
      <c r="H289"/>
      <c r="I289" s="129"/>
      <c r="J289" s="129"/>
      <c r="K289" s="129"/>
      <c r="L289" s="129"/>
      <c r="M289" s="129"/>
      <c r="N289" s="129"/>
      <c r="O289" s="129"/>
      <c r="P289" s="129"/>
      <c r="Q289" s="129"/>
      <c r="R289" s="129"/>
      <c r="S289"/>
      <c r="T289"/>
      <c r="U289"/>
    </row>
    <row r="290" spans="1:21" ht="12.75">
      <c r="A290"/>
      <c r="B290"/>
      <c r="C290"/>
      <c r="D290"/>
      <c r="E290"/>
      <c r="F290"/>
      <c r="G290"/>
      <c r="H290"/>
      <c r="I290" s="129"/>
      <c r="J290" s="129"/>
      <c r="K290" s="129"/>
      <c r="L290" s="129"/>
      <c r="M290" s="129"/>
      <c r="N290" s="129"/>
      <c r="O290" s="129"/>
      <c r="P290" s="129"/>
      <c r="Q290" s="129"/>
      <c r="R290" s="129"/>
      <c r="S290"/>
      <c r="T290"/>
      <c r="U290"/>
    </row>
    <row r="291" spans="1:21" ht="12.75">
      <c r="A291"/>
      <c r="B291"/>
      <c r="C291"/>
      <c r="D291"/>
      <c r="E291"/>
      <c r="F291"/>
      <c r="G291"/>
      <c r="H291"/>
      <c r="I291" s="129"/>
      <c r="J291" s="129"/>
      <c r="K291" s="129"/>
      <c r="L291" s="129"/>
      <c r="M291" s="129"/>
      <c r="N291" s="129"/>
      <c r="O291" s="129"/>
      <c r="P291" s="129"/>
      <c r="Q291" s="129"/>
      <c r="R291" s="129"/>
      <c r="S291"/>
      <c r="T291"/>
      <c r="U291"/>
    </row>
    <row r="292" spans="1:21" ht="12.75">
      <c r="A292"/>
      <c r="B292"/>
      <c r="C292"/>
      <c r="D292"/>
      <c r="E292"/>
      <c r="F292"/>
      <c r="G292"/>
      <c r="H292"/>
      <c r="I292" s="129"/>
      <c r="J292" s="129"/>
      <c r="K292" s="129"/>
      <c r="L292" s="129"/>
      <c r="M292" s="129"/>
      <c r="N292" s="129"/>
      <c r="O292" s="129"/>
      <c r="P292" s="129"/>
      <c r="Q292" s="129"/>
      <c r="R292" s="129"/>
      <c r="S292"/>
      <c r="T292"/>
      <c r="U292"/>
    </row>
    <row r="293" spans="1:21" ht="12.75">
      <c r="A293"/>
      <c r="B293"/>
      <c r="C293"/>
      <c r="D293"/>
      <c r="E293"/>
      <c r="F293"/>
      <c r="G293"/>
      <c r="H293"/>
      <c r="I293" s="129"/>
      <c r="J293" s="129"/>
      <c r="K293" s="129"/>
      <c r="L293" s="129"/>
      <c r="M293" s="129"/>
      <c r="N293" s="129"/>
      <c r="O293" s="129"/>
      <c r="P293" s="129"/>
      <c r="Q293" s="129"/>
      <c r="R293" s="129"/>
      <c r="S293"/>
      <c r="T293"/>
      <c r="U293"/>
    </row>
    <row r="294" spans="1:21" ht="12.75">
      <c r="A294"/>
      <c r="B294"/>
      <c r="C294"/>
      <c r="D294"/>
      <c r="E294"/>
      <c r="F294"/>
      <c r="G294"/>
      <c r="H294"/>
      <c r="I294" s="129"/>
      <c r="J294" s="129"/>
      <c r="K294" s="129"/>
      <c r="L294" s="129"/>
      <c r="M294" s="129"/>
      <c r="N294" s="129"/>
      <c r="O294" s="129"/>
      <c r="P294" s="129"/>
      <c r="Q294" s="129"/>
      <c r="R294" s="129"/>
      <c r="S294"/>
      <c r="T294"/>
      <c r="U294"/>
    </row>
    <row r="295" spans="1:21" ht="12.75">
      <c r="A295"/>
      <c r="B295"/>
      <c r="C295"/>
      <c r="D295"/>
      <c r="E295"/>
      <c r="F295"/>
      <c r="G295"/>
      <c r="H295"/>
      <c r="I295" s="129"/>
      <c r="J295" s="129"/>
      <c r="K295" s="129"/>
      <c r="L295" s="129"/>
      <c r="M295" s="129"/>
      <c r="N295" s="129"/>
      <c r="O295" s="129"/>
      <c r="P295" s="129"/>
      <c r="Q295" s="129"/>
      <c r="R295" s="129"/>
      <c r="S295"/>
      <c r="T295"/>
      <c r="U295"/>
    </row>
    <row r="296" spans="1:21" ht="12.75">
      <c r="A296"/>
      <c r="B296"/>
      <c r="C296"/>
      <c r="D296"/>
      <c r="E296"/>
      <c r="F296"/>
      <c r="G296"/>
      <c r="H296"/>
      <c r="I296" s="129"/>
      <c r="J296" s="129"/>
      <c r="K296" s="129"/>
      <c r="L296" s="129"/>
      <c r="M296" s="129"/>
      <c r="N296" s="129"/>
      <c r="O296" s="129"/>
      <c r="P296" s="129"/>
      <c r="Q296" s="129"/>
      <c r="R296" s="129"/>
      <c r="S296"/>
      <c r="T296"/>
      <c r="U296"/>
    </row>
    <row r="297" spans="1:21" ht="12.75">
      <c r="A297"/>
      <c r="B297"/>
      <c r="C297"/>
      <c r="D297"/>
      <c r="E297"/>
      <c r="F297"/>
      <c r="G297"/>
      <c r="H297"/>
      <c r="I297" s="129"/>
      <c r="J297" s="129"/>
      <c r="K297" s="129"/>
      <c r="L297" s="129"/>
      <c r="M297" s="129"/>
      <c r="N297" s="129"/>
      <c r="O297" s="129"/>
      <c r="P297" s="129"/>
      <c r="Q297" s="129"/>
      <c r="R297" s="129"/>
      <c r="S297"/>
      <c r="T297"/>
      <c r="U297"/>
    </row>
    <row r="298" spans="1:21" ht="12.75">
      <c r="A298"/>
      <c r="B298"/>
      <c r="C298"/>
      <c r="D298"/>
      <c r="E298"/>
      <c r="F298"/>
      <c r="G298"/>
      <c r="H298"/>
      <c r="I298" s="129"/>
      <c r="J298" s="129"/>
      <c r="K298" s="129"/>
      <c r="L298" s="129"/>
      <c r="M298" s="129"/>
      <c r="N298" s="129"/>
      <c r="O298" s="129"/>
      <c r="P298" s="129"/>
      <c r="Q298" s="129"/>
      <c r="R298" s="129"/>
      <c r="S298"/>
      <c r="T298"/>
      <c r="U298"/>
    </row>
    <row r="299" spans="1:21" ht="12.75">
      <c r="A299"/>
      <c r="B299"/>
      <c r="C299"/>
      <c r="D299"/>
      <c r="E299"/>
      <c r="F299"/>
      <c r="G299"/>
      <c r="H299"/>
      <c r="I299" s="129"/>
      <c r="J299" s="129"/>
      <c r="K299" s="129"/>
      <c r="L299" s="129"/>
      <c r="M299" s="129"/>
      <c r="N299" s="129"/>
      <c r="O299" s="129"/>
      <c r="P299" s="129"/>
      <c r="Q299" s="129"/>
      <c r="R299" s="129"/>
      <c r="S299"/>
      <c r="T299"/>
      <c r="U299"/>
    </row>
    <row r="300" spans="1:21" ht="12.75">
      <c r="A300"/>
      <c r="B300"/>
      <c r="C300"/>
      <c r="D300"/>
      <c r="E300"/>
      <c r="F300"/>
      <c r="G300"/>
      <c r="H300"/>
      <c r="I300" s="129"/>
      <c r="J300" s="129"/>
      <c r="K300" s="129"/>
      <c r="L300" s="129"/>
      <c r="M300" s="129"/>
      <c r="N300" s="129"/>
      <c r="O300" s="129"/>
      <c r="P300" s="129"/>
      <c r="Q300" s="129"/>
      <c r="R300" s="129"/>
      <c r="S300"/>
      <c r="T300"/>
      <c r="U300"/>
    </row>
    <row r="301" spans="1:21" ht="12.75">
      <c r="A301"/>
      <c r="B301"/>
      <c r="C301"/>
      <c r="D301"/>
      <c r="E301"/>
      <c r="F301"/>
      <c r="G301"/>
      <c r="H301"/>
      <c r="I301" s="129"/>
      <c r="J301" s="129"/>
      <c r="K301" s="129"/>
      <c r="L301" s="129"/>
      <c r="M301" s="129"/>
      <c r="N301" s="129"/>
      <c r="O301" s="129"/>
      <c r="P301" s="129"/>
      <c r="Q301" s="129"/>
      <c r="R301" s="129"/>
      <c r="S301"/>
      <c r="T301"/>
      <c r="U301"/>
    </row>
    <row r="302" spans="1:21" ht="12.75">
      <c r="A302"/>
      <c r="B302"/>
      <c r="C302"/>
      <c r="D302"/>
      <c r="E302"/>
      <c r="F302"/>
      <c r="G302"/>
      <c r="H302"/>
      <c r="I302" s="129"/>
      <c r="J302" s="129"/>
      <c r="K302" s="129"/>
      <c r="L302" s="129"/>
      <c r="M302" s="129"/>
      <c r="N302" s="129"/>
      <c r="O302" s="129"/>
      <c r="P302" s="129"/>
      <c r="Q302" s="129"/>
      <c r="R302" s="129"/>
      <c r="S302"/>
      <c r="T302"/>
      <c r="U302"/>
    </row>
    <row r="303" spans="1:21" ht="12.75">
      <c r="A303"/>
      <c r="B303"/>
      <c r="C303"/>
      <c r="D303"/>
      <c r="E303"/>
      <c r="F303"/>
      <c r="G303"/>
      <c r="H303"/>
      <c r="I303" s="129"/>
      <c r="J303" s="129"/>
      <c r="K303" s="129"/>
      <c r="L303" s="129"/>
      <c r="M303" s="129"/>
      <c r="N303" s="129"/>
      <c r="O303" s="129"/>
      <c r="P303" s="129"/>
      <c r="Q303" s="129"/>
      <c r="R303" s="129"/>
      <c r="S303"/>
      <c r="T303"/>
      <c r="U303"/>
    </row>
    <row r="304" spans="1:21" ht="12.75">
      <c r="A304"/>
      <c r="B304"/>
      <c r="C304"/>
      <c r="D304"/>
      <c r="E304"/>
      <c r="F304"/>
      <c r="G304"/>
      <c r="H304"/>
      <c r="I304" s="129"/>
      <c r="J304" s="129"/>
      <c r="K304" s="129"/>
      <c r="L304" s="129"/>
      <c r="M304" s="129"/>
      <c r="N304" s="129"/>
      <c r="O304" s="129"/>
      <c r="P304" s="129"/>
      <c r="Q304" s="129"/>
      <c r="R304" s="129"/>
      <c r="S304"/>
      <c r="T304"/>
      <c r="U304"/>
    </row>
    <row r="305" spans="1:21" ht="12.75">
      <c r="A305"/>
      <c r="B305"/>
      <c r="C305"/>
      <c r="D305"/>
      <c r="E305"/>
      <c r="F305"/>
      <c r="G305"/>
      <c r="H305"/>
      <c r="I305" s="129"/>
      <c r="J305" s="129"/>
      <c r="K305" s="129"/>
      <c r="L305" s="129"/>
      <c r="M305" s="129"/>
      <c r="N305" s="129"/>
      <c r="O305" s="129"/>
      <c r="P305" s="129"/>
      <c r="Q305" s="129"/>
      <c r="R305" s="129"/>
      <c r="S305"/>
      <c r="T305"/>
      <c r="U305"/>
    </row>
    <row r="306" spans="1:21" ht="12.75">
      <c r="A306"/>
      <c r="B306"/>
      <c r="C306"/>
      <c r="D306"/>
      <c r="E306"/>
      <c r="F306"/>
      <c r="G306"/>
      <c r="H306"/>
      <c r="I306" s="129"/>
      <c r="J306" s="129"/>
      <c r="K306" s="129"/>
      <c r="L306" s="129"/>
      <c r="M306" s="129"/>
      <c r="N306" s="129"/>
      <c r="O306" s="129"/>
      <c r="P306" s="129"/>
      <c r="Q306" s="129"/>
      <c r="R306" s="129"/>
      <c r="S306"/>
      <c r="T306"/>
      <c r="U306"/>
    </row>
    <row r="307" spans="1:21" ht="12.75">
      <c r="A307"/>
      <c r="B307"/>
      <c r="C307"/>
      <c r="D307"/>
      <c r="E307"/>
      <c r="F307"/>
      <c r="G307"/>
      <c r="H307"/>
      <c r="I307" s="129"/>
      <c r="J307" s="129"/>
      <c r="K307" s="129"/>
      <c r="L307" s="129"/>
      <c r="M307" s="129"/>
      <c r="N307" s="129"/>
      <c r="O307" s="129"/>
      <c r="P307" s="129"/>
      <c r="Q307" s="129"/>
      <c r="R307" s="129"/>
      <c r="S307"/>
      <c r="T307"/>
      <c r="U307"/>
    </row>
    <row r="308" spans="1:21" ht="12.75">
      <c r="A308"/>
      <c r="B308"/>
      <c r="C308"/>
      <c r="D308"/>
      <c r="E308"/>
      <c r="F308"/>
      <c r="G308"/>
      <c r="H308"/>
      <c r="I308" s="129"/>
      <c r="J308" s="129"/>
      <c r="K308" s="129"/>
      <c r="L308" s="129"/>
      <c r="M308" s="129"/>
      <c r="N308" s="129"/>
      <c r="O308" s="129"/>
      <c r="P308" s="129"/>
      <c r="Q308" s="129"/>
      <c r="R308" s="129"/>
      <c r="S308"/>
      <c r="T308"/>
      <c r="U308"/>
    </row>
    <row r="309" spans="1:21" ht="12.75">
      <c r="A309"/>
      <c r="B309"/>
      <c r="C309"/>
      <c r="D309"/>
      <c r="E309"/>
      <c r="F309"/>
      <c r="G309"/>
      <c r="H309"/>
      <c r="I309" s="129"/>
      <c r="J309" s="129"/>
      <c r="K309" s="129"/>
      <c r="L309" s="129"/>
      <c r="M309" s="129"/>
      <c r="N309" s="129"/>
      <c r="O309" s="129"/>
      <c r="P309" s="129"/>
      <c r="Q309" s="129"/>
      <c r="R309" s="129"/>
      <c r="S309"/>
      <c r="T309"/>
      <c r="U309"/>
    </row>
    <row r="310" spans="1:21" ht="12.75">
      <c r="A310"/>
      <c r="B310"/>
      <c r="C310"/>
      <c r="D310"/>
      <c r="E310"/>
      <c r="F310"/>
      <c r="G310"/>
      <c r="H310"/>
      <c r="I310" s="129"/>
      <c r="J310" s="129"/>
      <c r="K310" s="129"/>
      <c r="L310" s="129"/>
      <c r="M310" s="129"/>
      <c r="N310" s="129"/>
      <c r="O310" s="129"/>
      <c r="P310" s="129"/>
      <c r="Q310" s="129"/>
      <c r="R310" s="129"/>
      <c r="S310"/>
      <c r="T310"/>
      <c r="U310"/>
    </row>
    <row r="311" spans="1:21" ht="12.75">
      <c r="A311"/>
      <c r="B311"/>
      <c r="C311"/>
      <c r="D311"/>
      <c r="E311"/>
      <c r="F311"/>
      <c r="G311"/>
      <c r="H311"/>
      <c r="I311" s="129"/>
      <c r="J311" s="129"/>
      <c r="K311" s="129"/>
      <c r="L311" s="129"/>
      <c r="M311" s="129"/>
      <c r="N311" s="129"/>
      <c r="O311" s="129"/>
      <c r="P311" s="129"/>
      <c r="Q311" s="129"/>
      <c r="R311" s="129"/>
      <c r="S311"/>
      <c r="T311"/>
      <c r="U311"/>
    </row>
    <row r="312" spans="1:21" ht="12.75">
      <c r="A312"/>
      <c r="B312"/>
      <c r="C312"/>
      <c r="D312"/>
      <c r="E312"/>
      <c r="F312"/>
      <c r="G312"/>
      <c r="H312"/>
      <c r="I312" s="129"/>
      <c r="J312" s="129"/>
      <c r="K312" s="129"/>
      <c r="L312" s="129"/>
      <c r="M312" s="129"/>
      <c r="N312" s="129"/>
      <c r="O312" s="129"/>
      <c r="P312" s="129"/>
      <c r="Q312" s="129"/>
      <c r="R312" s="129"/>
      <c r="S312"/>
      <c r="T312"/>
      <c r="U312"/>
    </row>
    <row r="313" spans="1:21" ht="12.75">
      <c r="A313"/>
      <c r="B313"/>
      <c r="C313"/>
      <c r="D313"/>
      <c r="E313"/>
      <c r="F313"/>
      <c r="G313"/>
      <c r="H313"/>
      <c r="I313" s="129"/>
      <c r="J313" s="129"/>
      <c r="K313" s="129"/>
      <c r="L313" s="129"/>
      <c r="M313" s="129"/>
      <c r="N313" s="129"/>
      <c r="O313" s="129"/>
      <c r="P313" s="129"/>
      <c r="Q313" s="129"/>
      <c r="R313" s="129"/>
      <c r="S313"/>
      <c r="T313"/>
      <c r="U313"/>
    </row>
    <row r="314" spans="1:21" ht="12.75">
      <c r="A314"/>
      <c r="B314"/>
      <c r="C314"/>
      <c r="D314"/>
      <c r="E314"/>
      <c r="F314"/>
      <c r="G314"/>
      <c r="H314"/>
      <c r="I314" s="129"/>
      <c r="J314" s="129"/>
      <c r="K314" s="129"/>
      <c r="L314" s="129"/>
      <c r="M314" s="129"/>
      <c r="N314" s="129"/>
      <c r="O314" s="129"/>
      <c r="P314" s="129"/>
      <c r="Q314" s="129"/>
      <c r="R314" s="129"/>
      <c r="S314"/>
      <c r="T314"/>
      <c r="U314"/>
    </row>
    <row r="315" spans="1:21" ht="12.75">
      <c r="A315"/>
      <c r="B315"/>
      <c r="C315"/>
      <c r="D315"/>
      <c r="E315"/>
      <c r="F315"/>
      <c r="G315"/>
      <c r="H315"/>
      <c r="I315" s="129"/>
      <c r="J315" s="129"/>
      <c r="K315" s="129"/>
      <c r="L315" s="129"/>
      <c r="M315" s="129"/>
      <c r="N315" s="129"/>
      <c r="O315" s="129"/>
      <c r="P315" s="129"/>
      <c r="Q315" s="129"/>
      <c r="R315" s="129"/>
      <c r="S315"/>
      <c r="T315"/>
      <c r="U315"/>
    </row>
    <row r="316" spans="1:21" ht="12.75">
      <c r="A316"/>
      <c r="B316"/>
      <c r="C316"/>
      <c r="D316"/>
      <c r="E316"/>
      <c r="F316"/>
      <c r="G316"/>
      <c r="H316"/>
      <c r="I316" s="129"/>
      <c r="J316" s="129"/>
      <c r="K316" s="129"/>
      <c r="L316" s="129"/>
      <c r="M316" s="129"/>
      <c r="N316" s="129"/>
      <c r="O316" s="129"/>
      <c r="P316" s="129"/>
      <c r="Q316" s="129"/>
      <c r="R316" s="129"/>
      <c r="S316"/>
      <c r="T316"/>
      <c r="U316"/>
    </row>
    <row r="317" spans="1:21" ht="12.75">
      <c r="A317"/>
      <c r="B317"/>
      <c r="C317"/>
      <c r="D317"/>
      <c r="E317"/>
      <c r="F317"/>
      <c r="G317"/>
      <c r="H317"/>
      <c r="I317" s="129"/>
      <c r="J317" s="129"/>
      <c r="K317" s="129"/>
      <c r="L317" s="129"/>
      <c r="M317" s="129"/>
      <c r="N317" s="129"/>
      <c r="O317" s="129"/>
      <c r="P317" s="129"/>
      <c r="Q317" s="129"/>
      <c r="R317" s="129"/>
      <c r="S317"/>
      <c r="T317"/>
      <c r="U317"/>
    </row>
    <row r="318" spans="1:21" ht="12.75">
      <c r="A318"/>
      <c r="B318"/>
      <c r="C318"/>
      <c r="D318"/>
      <c r="E318"/>
      <c r="F318"/>
      <c r="G318"/>
      <c r="H318"/>
      <c r="I318" s="129"/>
      <c r="J318" s="129"/>
      <c r="K318" s="129"/>
      <c r="L318" s="129"/>
      <c r="M318" s="129"/>
      <c r="N318" s="129"/>
      <c r="O318" s="129"/>
      <c r="P318" s="129"/>
      <c r="Q318" s="129"/>
      <c r="R318" s="129"/>
      <c r="S318"/>
      <c r="T318"/>
      <c r="U318"/>
    </row>
    <row r="319" spans="1:21" ht="12.75">
      <c r="A319"/>
      <c r="B319"/>
      <c r="C319"/>
      <c r="D319"/>
      <c r="E319"/>
      <c r="F319"/>
      <c r="G319"/>
      <c r="H319"/>
      <c r="I319" s="129"/>
      <c r="J319" s="129"/>
      <c r="K319" s="129"/>
      <c r="L319" s="129"/>
      <c r="M319" s="129"/>
      <c r="N319" s="129"/>
      <c r="O319" s="129"/>
      <c r="P319" s="129"/>
      <c r="Q319" s="129"/>
      <c r="R319" s="129"/>
      <c r="S319"/>
      <c r="T319"/>
      <c r="U319"/>
    </row>
    <row r="320" spans="1:21" ht="12.75">
      <c r="A320"/>
      <c r="B320"/>
      <c r="C320"/>
      <c r="D320"/>
      <c r="E320"/>
      <c r="F320"/>
      <c r="G320"/>
      <c r="H320"/>
      <c r="I320" s="129"/>
      <c r="J320" s="129"/>
      <c r="K320" s="129"/>
      <c r="L320" s="129"/>
      <c r="M320" s="129"/>
      <c r="N320" s="129"/>
      <c r="O320" s="129"/>
      <c r="P320" s="129"/>
      <c r="Q320" s="129"/>
      <c r="R320" s="129"/>
      <c r="S320"/>
      <c r="T320"/>
      <c r="U320"/>
    </row>
    <row r="321" spans="1:21" ht="12.75">
      <c r="A321"/>
      <c r="B321"/>
      <c r="C321"/>
      <c r="D321"/>
      <c r="E321"/>
      <c r="F321"/>
      <c r="G321"/>
      <c r="H321"/>
      <c r="I321" s="129"/>
      <c r="J321" s="129"/>
      <c r="K321" s="129"/>
      <c r="L321" s="129"/>
      <c r="M321" s="129"/>
      <c r="N321" s="129"/>
      <c r="O321" s="129"/>
      <c r="P321" s="129"/>
      <c r="Q321" s="129"/>
      <c r="R321" s="129"/>
      <c r="S321"/>
      <c r="T321"/>
      <c r="U321"/>
    </row>
    <row r="322" spans="1:21" ht="12.75">
      <c r="A322"/>
      <c r="B322"/>
      <c r="C322"/>
      <c r="D322"/>
      <c r="E322"/>
      <c r="F322"/>
      <c r="G322"/>
      <c r="H322"/>
      <c r="I322" s="129"/>
      <c r="J322" s="129"/>
      <c r="K322" s="129"/>
      <c r="L322" s="129"/>
      <c r="M322" s="129"/>
      <c r="N322" s="129"/>
      <c r="O322" s="129"/>
      <c r="P322" s="129"/>
      <c r="Q322" s="129"/>
      <c r="R322" s="129"/>
      <c r="S322"/>
      <c r="T322"/>
      <c r="U322"/>
    </row>
    <row r="323" spans="1:21" ht="12.75">
      <c r="A323"/>
      <c r="B323"/>
      <c r="C323"/>
      <c r="D323"/>
      <c r="E323"/>
      <c r="F323"/>
      <c r="G323"/>
      <c r="H323"/>
      <c r="I323" s="129"/>
      <c r="J323" s="129"/>
      <c r="K323" s="129"/>
      <c r="L323" s="129"/>
      <c r="M323" s="129"/>
      <c r="N323" s="129"/>
      <c r="O323" s="129"/>
      <c r="P323" s="129"/>
      <c r="Q323" s="129"/>
      <c r="R323" s="129"/>
      <c r="S323"/>
      <c r="T323"/>
      <c r="U323"/>
    </row>
    <row r="324" spans="1:21" ht="12.75">
      <c r="A324"/>
      <c r="B324"/>
      <c r="C324"/>
      <c r="D324"/>
      <c r="E324"/>
      <c r="F324"/>
      <c r="G324"/>
      <c r="H324"/>
      <c r="I324" s="129"/>
      <c r="J324" s="129"/>
      <c r="K324" s="129"/>
      <c r="L324" s="129"/>
      <c r="M324" s="129"/>
      <c r="N324" s="129"/>
      <c r="O324" s="129"/>
      <c r="P324" s="129"/>
      <c r="Q324" s="129"/>
      <c r="R324" s="129"/>
      <c r="S324"/>
      <c r="T324"/>
      <c r="U324"/>
    </row>
    <row r="325" spans="1:21" ht="12.75">
      <c r="A325"/>
      <c r="B325"/>
      <c r="C325"/>
      <c r="D325"/>
      <c r="E325"/>
      <c r="F325"/>
      <c r="G325"/>
      <c r="H325"/>
      <c r="I325" s="129"/>
      <c r="J325" s="129"/>
      <c r="K325" s="129"/>
      <c r="L325" s="129"/>
      <c r="M325" s="129"/>
      <c r="N325" s="129"/>
      <c r="O325" s="129"/>
      <c r="P325" s="129"/>
      <c r="Q325" s="129"/>
      <c r="R325" s="129"/>
      <c r="S325"/>
      <c r="T325"/>
      <c r="U325"/>
    </row>
    <row r="326" spans="1:21" ht="12.75">
      <c r="A326"/>
      <c r="B326"/>
      <c r="C326"/>
      <c r="D326"/>
      <c r="E326"/>
      <c r="F326"/>
      <c r="G326"/>
      <c r="H326"/>
      <c r="I326" s="129"/>
      <c r="J326" s="129"/>
      <c r="K326" s="129"/>
      <c r="L326" s="129"/>
      <c r="M326" s="129"/>
      <c r="N326" s="129"/>
      <c r="O326" s="129"/>
      <c r="P326" s="129"/>
      <c r="Q326" s="129"/>
      <c r="R326" s="129"/>
      <c r="S326"/>
      <c r="T326"/>
      <c r="U326"/>
    </row>
    <row r="327" spans="1:21" ht="12.75">
      <c r="A327"/>
      <c r="B327"/>
      <c r="C327"/>
      <c r="D327"/>
      <c r="E327"/>
      <c r="F327"/>
      <c r="G327"/>
      <c r="H327"/>
      <c r="I327" s="129"/>
      <c r="J327" s="129"/>
      <c r="K327" s="129"/>
      <c r="L327" s="129"/>
      <c r="M327" s="129"/>
      <c r="N327" s="129"/>
      <c r="O327" s="129"/>
      <c r="P327" s="129"/>
      <c r="Q327" s="129"/>
      <c r="R327" s="129"/>
      <c r="S327"/>
      <c r="T327"/>
      <c r="U327"/>
    </row>
    <row r="328" spans="1:21" ht="12.75">
      <c r="A328"/>
      <c r="B328"/>
      <c r="C328"/>
      <c r="D328"/>
      <c r="E328"/>
      <c r="F328"/>
      <c r="G328"/>
      <c r="H328"/>
      <c r="I328" s="129"/>
      <c r="J328" s="129"/>
      <c r="K328" s="129"/>
      <c r="L328" s="129"/>
      <c r="M328" s="129"/>
      <c r="N328" s="129"/>
      <c r="O328" s="129"/>
      <c r="P328" s="129"/>
      <c r="Q328" s="129"/>
      <c r="R328" s="129"/>
      <c r="S328"/>
      <c r="T328"/>
      <c r="U328"/>
    </row>
    <row r="329" spans="1:21" ht="12.75">
      <c r="A329"/>
      <c r="B329"/>
      <c r="C329"/>
      <c r="D329"/>
      <c r="E329"/>
      <c r="F329"/>
      <c r="G329"/>
      <c r="H329"/>
      <c r="I329" s="129"/>
      <c r="J329" s="129"/>
      <c r="K329" s="129"/>
      <c r="L329" s="129"/>
      <c r="M329" s="129"/>
      <c r="N329" s="129"/>
      <c r="O329" s="129"/>
      <c r="P329" s="129"/>
      <c r="Q329" s="129"/>
      <c r="R329" s="129"/>
      <c r="S329"/>
      <c r="T329"/>
      <c r="U329"/>
    </row>
    <row r="330" spans="1:21" ht="12.75">
      <c r="A330"/>
      <c r="B330"/>
      <c r="C330"/>
      <c r="D330"/>
      <c r="E330"/>
      <c r="F330"/>
      <c r="G330"/>
      <c r="H330"/>
      <c r="I330" s="129"/>
      <c r="J330" s="129"/>
      <c r="K330" s="129"/>
      <c r="L330" s="129"/>
      <c r="M330" s="129"/>
      <c r="N330" s="129"/>
      <c r="O330" s="129"/>
      <c r="P330" s="129"/>
      <c r="Q330" s="129"/>
      <c r="R330" s="129"/>
      <c r="S330"/>
      <c r="T330"/>
      <c r="U330"/>
    </row>
    <row r="331" spans="1:21" ht="12.75">
      <c r="A331"/>
      <c r="B331"/>
      <c r="C331"/>
      <c r="D331"/>
      <c r="E331"/>
      <c r="F331"/>
      <c r="G331"/>
      <c r="H331"/>
      <c r="I331" s="129"/>
      <c r="J331" s="129"/>
      <c r="K331" s="129"/>
      <c r="L331" s="129"/>
      <c r="M331" s="129"/>
      <c r="N331" s="129"/>
      <c r="O331" s="129"/>
      <c r="P331" s="129"/>
      <c r="Q331" s="129"/>
      <c r="R331" s="129"/>
      <c r="S331"/>
      <c r="T331"/>
      <c r="U331"/>
    </row>
    <row r="332" spans="1:21" ht="12.75">
      <c r="A332"/>
      <c r="B332"/>
      <c r="C332"/>
      <c r="D332"/>
      <c r="E332"/>
      <c r="F332"/>
      <c r="G332"/>
      <c r="H332"/>
      <c r="I332" s="129"/>
      <c r="J332" s="129"/>
      <c r="K332" s="129"/>
      <c r="L332" s="129"/>
      <c r="M332" s="129"/>
      <c r="N332" s="129"/>
      <c r="O332" s="129"/>
      <c r="P332" s="129"/>
      <c r="Q332" s="129"/>
      <c r="R332" s="129"/>
      <c r="S332"/>
      <c r="T332"/>
      <c r="U332"/>
    </row>
    <row r="333" spans="1:21" ht="12.75">
      <c r="A333"/>
      <c r="B333"/>
      <c r="C333"/>
      <c r="D333"/>
      <c r="E333"/>
      <c r="F333"/>
      <c r="G333"/>
      <c r="H333"/>
      <c r="I333" s="129"/>
      <c r="J333" s="129"/>
      <c r="K333" s="129"/>
      <c r="L333" s="129"/>
      <c r="M333" s="129"/>
      <c r="N333" s="129"/>
      <c r="O333" s="129"/>
      <c r="P333" s="129"/>
      <c r="Q333" s="129"/>
      <c r="R333" s="129"/>
      <c r="S333"/>
      <c r="T333"/>
      <c r="U333"/>
    </row>
    <row r="334" spans="1:21" ht="12.75">
      <c r="A334"/>
      <c r="B334"/>
      <c r="C334"/>
      <c r="D334"/>
      <c r="E334"/>
      <c r="F334"/>
      <c r="G334"/>
      <c r="H334"/>
      <c r="I334" s="129"/>
      <c r="J334" s="129"/>
      <c r="K334" s="129"/>
      <c r="L334" s="129"/>
      <c r="M334" s="129"/>
      <c r="N334" s="129"/>
      <c r="O334" s="129"/>
      <c r="P334" s="129"/>
      <c r="Q334" s="129"/>
      <c r="R334" s="129"/>
      <c r="S334"/>
      <c r="T334"/>
      <c r="U334"/>
    </row>
    <row r="335" spans="1:21" ht="12.75">
      <c r="A335"/>
      <c r="B335"/>
      <c r="C335"/>
      <c r="D335"/>
      <c r="E335"/>
      <c r="F335"/>
      <c r="G335"/>
      <c r="H335"/>
      <c r="I335" s="129"/>
      <c r="J335" s="129"/>
      <c r="K335" s="129"/>
      <c r="L335" s="129"/>
      <c r="M335" s="129"/>
      <c r="N335" s="129"/>
      <c r="O335" s="129"/>
      <c r="P335" s="129"/>
      <c r="Q335" s="129"/>
      <c r="R335" s="129"/>
      <c r="S335"/>
      <c r="T335"/>
      <c r="U335"/>
    </row>
    <row r="336" spans="1:21" ht="12.75">
      <c r="A336"/>
      <c r="B336"/>
      <c r="C336"/>
      <c r="D336"/>
      <c r="E336"/>
      <c r="F336"/>
      <c r="G336"/>
      <c r="H336"/>
      <c r="I336" s="129"/>
      <c r="J336" s="129"/>
      <c r="K336" s="129"/>
      <c r="L336" s="129"/>
      <c r="M336" s="129"/>
      <c r="N336" s="129"/>
      <c r="O336" s="129"/>
      <c r="P336" s="129"/>
      <c r="Q336" s="129"/>
      <c r="R336" s="129"/>
      <c r="S336"/>
      <c r="T336"/>
      <c r="U336"/>
    </row>
    <row r="337" spans="1:21" ht="12.75">
      <c r="A337"/>
      <c r="B337"/>
      <c r="C337"/>
      <c r="D337"/>
      <c r="E337"/>
      <c r="F337"/>
      <c r="G337"/>
      <c r="H337"/>
      <c r="I337" s="129"/>
      <c r="J337" s="129"/>
      <c r="K337" s="129"/>
      <c r="L337" s="129"/>
      <c r="M337" s="129"/>
      <c r="N337" s="129"/>
      <c r="O337" s="129"/>
      <c r="P337" s="129"/>
      <c r="Q337" s="129"/>
      <c r="R337" s="129"/>
      <c r="S337"/>
      <c r="T337"/>
      <c r="U337"/>
    </row>
    <row r="338" spans="1:21" ht="12.75">
      <c r="A338"/>
      <c r="B338"/>
      <c r="C338"/>
      <c r="D338"/>
      <c r="E338"/>
      <c r="F338"/>
      <c r="G338"/>
      <c r="H338"/>
      <c r="I338" s="129"/>
      <c r="J338" s="129"/>
      <c r="K338" s="129"/>
      <c r="L338" s="129"/>
      <c r="M338" s="129"/>
      <c r="N338" s="129"/>
      <c r="O338" s="129"/>
      <c r="P338" s="129"/>
      <c r="Q338" s="129"/>
      <c r="R338" s="129"/>
      <c r="S338"/>
      <c r="T338"/>
      <c r="U338"/>
    </row>
    <row r="339" spans="1:21" ht="12.75">
      <c r="A339"/>
      <c r="B339"/>
      <c r="C339"/>
      <c r="D339"/>
      <c r="E339"/>
      <c r="F339"/>
      <c r="G339"/>
      <c r="H339"/>
      <c r="I339" s="129"/>
      <c r="J339" s="129"/>
      <c r="K339" s="129"/>
      <c r="L339" s="129"/>
      <c r="M339" s="129"/>
      <c r="N339" s="129"/>
      <c r="O339" s="129"/>
      <c r="P339" s="129"/>
      <c r="Q339" s="129"/>
      <c r="R339" s="129"/>
      <c r="S339"/>
      <c r="T339"/>
      <c r="U339"/>
    </row>
    <row r="340" spans="1:21" ht="12.75">
      <c r="A340"/>
      <c r="B340"/>
      <c r="C340"/>
      <c r="D340"/>
      <c r="E340"/>
      <c r="F340"/>
      <c r="G340"/>
      <c r="H340"/>
      <c r="I340" s="129"/>
      <c r="J340" s="129"/>
      <c r="K340" s="129"/>
      <c r="L340" s="129"/>
      <c r="M340" s="129"/>
      <c r="N340" s="129"/>
      <c r="O340" s="129"/>
      <c r="P340" s="129"/>
      <c r="Q340" s="129"/>
      <c r="R340" s="129"/>
      <c r="S340"/>
      <c r="T340"/>
      <c r="U340"/>
    </row>
    <row r="341" spans="1:21" ht="12.75">
      <c r="A341"/>
      <c r="B341"/>
      <c r="C341"/>
      <c r="D341"/>
      <c r="E341"/>
      <c r="F341"/>
      <c r="G341"/>
      <c r="H341"/>
      <c r="I341" s="129"/>
      <c r="J341" s="129"/>
      <c r="K341" s="129"/>
      <c r="L341" s="129"/>
      <c r="M341" s="129"/>
      <c r="N341" s="129"/>
      <c r="O341" s="129"/>
      <c r="P341" s="129"/>
      <c r="Q341" s="129"/>
      <c r="R341" s="129"/>
      <c r="S341"/>
      <c r="T341"/>
      <c r="U341"/>
    </row>
    <row r="342" spans="1:21" ht="12.75">
      <c r="A342"/>
      <c r="B342"/>
      <c r="C342"/>
      <c r="D342"/>
      <c r="E342"/>
      <c r="F342"/>
      <c r="G342"/>
      <c r="H342"/>
      <c r="I342" s="129"/>
      <c r="J342" s="129"/>
      <c r="K342" s="129"/>
      <c r="L342" s="129"/>
      <c r="M342" s="129"/>
      <c r="N342" s="129"/>
      <c r="O342" s="129"/>
      <c r="P342" s="129"/>
      <c r="Q342" s="129"/>
      <c r="R342" s="129"/>
      <c r="S342"/>
      <c r="T342"/>
      <c r="U342"/>
    </row>
    <row r="343" spans="1:21" ht="12.75">
      <c r="A343"/>
      <c r="B343"/>
      <c r="C343"/>
      <c r="D343"/>
      <c r="E343"/>
      <c r="F343"/>
      <c r="G343"/>
      <c r="H343"/>
      <c r="I343" s="129"/>
      <c r="J343" s="129"/>
      <c r="K343" s="129"/>
      <c r="L343" s="129"/>
      <c r="M343" s="129"/>
      <c r="N343" s="129"/>
      <c r="O343" s="129"/>
      <c r="P343" s="129"/>
      <c r="Q343" s="129"/>
      <c r="R343" s="129"/>
      <c r="S343"/>
      <c r="T343"/>
      <c r="U343"/>
    </row>
    <row r="344" spans="1:21" ht="12.75">
      <c r="A344"/>
      <c r="B344"/>
      <c r="C344"/>
      <c r="D344"/>
      <c r="E344"/>
      <c r="F344"/>
      <c r="G344"/>
      <c r="H344"/>
      <c r="I344" s="129"/>
      <c r="J344" s="129"/>
      <c r="K344" s="129"/>
      <c r="L344" s="129"/>
      <c r="M344" s="129"/>
      <c r="N344" s="129"/>
      <c r="O344" s="129"/>
      <c r="P344" s="129"/>
      <c r="Q344" s="129"/>
      <c r="R344" s="129"/>
      <c r="S344"/>
      <c r="T344"/>
      <c r="U344"/>
    </row>
    <row r="345" spans="1:21" ht="12.75">
      <c r="A345"/>
      <c r="B345"/>
      <c r="C345"/>
      <c r="D345"/>
      <c r="E345"/>
      <c r="F345"/>
      <c r="G345"/>
      <c r="H345"/>
      <c r="I345" s="129"/>
      <c r="J345" s="129"/>
      <c r="K345" s="129"/>
      <c r="L345" s="129"/>
      <c r="M345" s="129"/>
      <c r="N345" s="129"/>
      <c r="O345" s="129"/>
      <c r="P345" s="129"/>
      <c r="Q345" s="129"/>
      <c r="R345" s="129"/>
      <c r="S345"/>
      <c r="T345"/>
      <c r="U345"/>
    </row>
    <row r="346" spans="1:21" ht="12.75">
      <c r="A346"/>
      <c r="B346"/>
      <c r="C346"/>
      <c r="D346"/>
      <c r="E346"/>
      <c r="F346"/>
      <c r="G346"/>
      <c r="H346"/>
      <c r="I346" s="129"/>
      <c r="J346" s="129"/>
      <c r="K346" s="129"/>
      <c r="L346" s="129"/>
      <c r="M346" s="129"/>
      <c r="N346" s="129"/>
      <c r="O346" s="129"/>
      <c r="P346" s="129"/>
      <c r="Q346" s="129"/>
      <c r="R346" s="129"/>
      <c r="S346"/>
      <c r="T346"/>
      <c r="U346"/>
    </row>
    <row r="347" spans="1:21" ht="12.75">
      <c r="A347"/>
      <c r="B347"/>
      <c r="C347"/>
      <c r="D347"/>
      <c r="E347"/>
      <c r="F347"/>
      <c r="G347"/>
      <c r="H347"/>
      <c r="I347" s="129"/>
      <c r="J347" s="129"/>
      <c r="K347" s="129"/>
      <c r="L347" s="129"/>
      <c r="M347" s="129"/>
      <c r="N347" s="129"/>
      <c r="O347" s="129"/>
      <c r="P347" s="129"/>
      <c r="Q347" s="129"/>
      <c r="R347" s="129"/>
      <c r="S347"/>
      <c r="T347"/>
      <c r="U347"/>
    </row>
    <row r="348" spans="1:21" ht="12.75">
      <c r="A348"/>
      <c r="B348"/>
      <c r="C348"/>
      <c r="D348"/>
      <c r="E348"/>
      <c r="F348"/>
      <c r="G348"/>
      <c r="H348"/>
      <c r="I348" s="129"/>
      <c r="J348" s="129"/>
      <c r="K348" s="129"/>
      <c r="L348" s="129"/>
      <c r="M348" s="129"/>
      <c r="N348" s="129"/>
      <c r="O348" s="129"/>
      <c r="P348" s="129"/>
      <c r="Q348" s="129"/>
      <c r="R348" s="129"/>
      <c r="S348"/>
      <c r="T348"/>
      <c r="U348"/>
    </row>
    <row r="349" spans="1:21" ht="12.75">
      <c r="A349"/>
      <c r="B349"/>
      <c r="C349"/>
      <c r="D349"/>
      <c r="E349"/>
      <c r="F349"/>
      <c r="G349"/>
      <c r="H349"/>
      <c r="I349" s="129"/>
      <c r="J349" s="129"/>
      <c r="K349" s="129"/>
      <c r="L349" s="129"/>
      <c r="M349" s="129"/>
      <c r="N349" s="129"/>
      <c r="O349" s="129"/>
      <c r="P349" s="129"/>
      <c r="Q349" s="129"/>
      <c r="R349" s="129"/>
      <c r="S349"/>
      <c r="T349"/>
      <c r="U349"/>
    </row>
    <row r="350" spans="1:21" ht="12.75">
      <c r="A350"/>
      <c r="B350"/>
      <c r="C350"/>
      <c r="D350"/>
      <c r="E350"/>
      <c r="F350"/>
      <c r="G350"/>
      <c r="H350"/>
      <c r="I350" s="129"/>
      <c r="J350" s="129"/>
      <c r="K350" s="129"/>
      <c r="L350" s="129"/>
      <c r="M350" s="129"/>
      <c r="N350" s="129"/>
      <c r="O350" s="129"/>
      <c r="P350" s="129"/>
      <c r="Q350" s="129"/>
      <c r="R350" s="129"/>
      <c r="S350"/>
      <c r="T350"/>
      <c r="U350"/>
    </row>
    <row r="351" spans="1:21" ht="12.75">
      <c r="A351"/>
      <c r="B351"/>
      <c r="C351"/>
      <c r="D351"/>
      <c r="E351"/>
      <c r="F351"/>
      <c r="G351"/>
      <c r="H351"/>
      <c r="I351" s="129"/>
      <c r="J351" s="129"/>
      <c r="K351" s="129"/>
      <c r="L351" s="129"/>
      <c r="M351" s="129"/>
      <c r="N351" s="129"/>
      <c r="O351" s="129"/>
      <c r="P351" s="129"/>
      <c r="Q351" s="129"/>
      <c r="R351" s="129"/>
      <c r="S351"/>
      <c r="T351"/>
      <c r="U351"/>
    </row>
    <row r="352" spans="1:21" ht="12.75">
      <c r="A352"/>
      <c r="B352"/>
      <c r="C352"/>
      <c r="D352"/>
      <c r="E352"/>
      <c r="F352"/>
      <c r="G352"/>
      <c r="H352"/>
      <c r="I352" s="129"/>
      <c r="J352" s="129"/>
      <c r="K352" s="129"/>
      <c r="L352" s="129"/>
      <c r="M352" s="129"/>
      <c r="N352" s="129"/>
      <c r="O352" s="129"/>
      <c r="P352" s="129"/>
      <c r="Q352" s="129"/>
      <c r="R352" s="129"/>
      <c r="S352"/>
      <c r="T352"/>
      <c r="U352"/>
    </row>
    <row r="353" spans="1:21" ht="12.75">
      <c r="A353"/>
      <c r="B353"/>
      <c r="C353"/>
      <c r="D353"/>
      <c r="E353"/>
      <c r="F353"/>
      <c r="G353"/>
      <c r="H353"/>
      <c r="I353" s="129"/>
      <c r="J353" s="129"/>
      <c r="K353" s="129"/>
      <c r="L353" s="129"/>
      <c r="M353" s="129"/>
      <c r="N353" s="129"/>
      <c r="O353" s="129"/>
      <c r="P353" s="129"/>
      <c r="Q353" s="129"/>
      <c r="R353" s="129"/>
      <c r="S353"/>
      <c r="T353"/>
      <c r="U353"/>
    </row>
    <row r="354" spans="1:21" ht="12.75">
      <c r="A354"/>
      <c r="B354"/>
      <c r="C354"/>
      <c r="D354"/>
      <c r="E354"/>
      <c r="F354"/>
      <c r="G354"/>
      <c r="H354"/>
      <c r="I354" s="129"/>
      <c r="J354" s="129"/>
      <c r="K354" s="129"/>
      <c r="L354" s="129"/>
      <c r="M354" s="129"/>
      <c r="N354" s="129"/>
      <c r="O354" s="129"/>
      <c r="P354" s="129"/>
      <c r="Q354" s="129"/>
      <c r="R354" s="129"/>
      <c r="S354"/>
      <c r="T354"/>
      <c r="U354"/>
    </row>
    <row r="355" spans="1:21" ht="12.75">
      <c r="A355"/>
      <c r="B355"/>
      <c r="C355"/>
      <c r="D355"/>
      <c r="E355"/>
      <c r="F355"/>
      <c r="G355"/>
      <c r="H355"/>
      <c r="I355" s="129"/>
      <c r="J355" s="129"/>
      <c r="K355" s="129"/>
      <c r="L355" s="129"/>
      <c r="M355" s="129"/>
      <c r="N355" s="129"/>
      <c r="O355" s="129"/>
      <c r="P355" s="129"/>
      <c r="Q355" s="129"/>
      <c r="R355" s="129"/>
      <c r="S355"/>
      <c r="T355"/>
      <c r="U355"/>
    </row>
    <row r="356" spans="1:21" ht="12.75">
      <c r="A356"/>
      <c r="B356"/>
      <c r="C356"/>
      <c r="D356"/>
      <c r="E356"/>
      <c r="F356"/>
      <c r="G356"/>
      <c r="H356"/>
      <c r="I356" s="129"/>
      <c r="J356" s="129"/>
      <c r="K356" s="129"/>
      <c r="L356" s="129"/>
      <c r="M356" s="129"/>
      <c r="N356" s="129"/>
      <c r="O356" s="129"/>
      <c r="P356" s="129"/>
      <c r="Q356" s="129"/>
      <c r="R356" s="129"/>
      <c r="S356"/>
      <c r="T356"/>
      <c r="U356"/>
    </row>
    <row r="357" spans="1:21" ht="12.75">
      <c r="A357"/>
      <c r="B357"/>
      <c r="C357"/>
      <c r="D357"/>
      <c r="E357"/>
      <c r="F357"/>
      <c r="G357"/>
      <c r="H357"/>
      <c r="I357" s="129"/>
      <c r="J357" s="129"/>
      <c r="K357" s="129"/>
      <c r="L357" s="129"/>
      <c r="M357" s="129"/>
      <c r="N357" s="129"/>
      <c r="O357" s="129"/>
      <c r="P357" s="129"/>
      <c r="Q357" s="129"/>
      <c r="R357" s="129"/>
      <c r="S357"/>
      <c r="T357"/>
      <c r="U357"/>
    </row>
    <row r="358" spans="1:21" ht="12.75">
      <c r="A358"/>
      <c r="B358"/>
      <c r="C358"/>
      <c r="D358"/>
      <c r="E358"/>
      <c r="F358"/>
      <c r="G358"/>
      <c r="H358"/>
      <c r="I358" s="129"/>
      <c r="J358" s="129"/>
      <c r="K358" s="129"/>
      <c r="L358" s="129"/>
      <c r="M358" s="129"/>
      <c r="N358" s="129"/>
      <c r="O358" s="129"/>
      <c r="P358" s="129"/>
      <c r="Q358" s="129"/>
      <c r="R358" s="129"/>
      <c r="S358"/>
      <c r="T358"/>
      <c r="U358"/>
    </row>
    <row r="359" spans="1:21" ht="12.75">
      <c r="A359"/>
      <c r="B359"/>
      <c r="C359"/>
      <c r="D359"/>
      <c r="E359"/>
      <c r="F359"/>
      <c r="G359"/>
      <c r="H359"/>
      <c r="I359" s="129"/>
      <c r="J359" s="129"/>
      <c r="K359" s="129"/>
      <c r="L359" s="129"/>
      <c r="M359" s="129"/>
      <c r="N359" s="129"/>
      <c r="O359" s="129"/>
      <c r="P359" s="129"/>
      <c r="Q359" s="129"/>
      <c r="R359" s="129"/>
      <c r="S359"/>
      <c r="T359"/>
      <c r="U359"/>
    </row>
    <row r="360" spans="8:21" ht="12.75">
      <c r="H360"/>
      <c r="I360" s="129"/>
      <c r="J360" s="129"/>
      <c r="K360" s="129"/>
      <c r="L360" s="129"/>
      <c r="M360" s="129"/>
      <c r="N360" s="129"/>
      <c r="O360" s="129"/>
      <c r="P360" s="129"/>
      <c r="Q360" s="129"/>
      <c r="R360" s="129"/>
      <c r="S360"/>
      <c r="T360"/>
      <c r="U360"/>
    </row>
    <row r="361" spans="8:21" ht="12.75">
      <c r="H361" s="52"/>
      <c r="I361" s="129"/>
      <c r="J361" s="129"/>
      <c r="K361" s="129"/>
      <c r="L361" s="129"/>
      <c r="M361" s="129"/>
      <c r="N361" s="129"/>
      <c r="O361" s="129"/>
      <c r="P361" s="129"/>
      <c r="Q361" s="129"/>
      <c r="R361" s="129"/>
      <c r="S361" s="52"/>
      <c r="T361"/>
      <c r="U361" s="52"/>
    </row>
    <row r="362" spans="8:21" ht="12.75">
      <c r="H362" s="1"/>
      <c r="I362" s="130"/>
      <c r="J362" s="130"/>
      <c r="K362" s="130"/>
      <c r="L362" s="130"/>
      <c r="M362" s="130"/>
      <c r="N362" s="130"/>
      <c r="O362" s="130"/>
      <c r="P362" s="130"/>
      <c r="Q362" s="130"/>
      <c r="R362" s="130"/>
      <c r="S362" s="1"/>
      <c r="T362" s="1"/>
      <c r="U362" s="1"/>
    </row>
    <row r="363" spans="8:21" ht="12.75">
      <c r="H363" s="52"/>
      <c r="I363" s="129"/>
      <c r="J363" s="129"/>
      <c r="K363" s="129"/>
      <c r="L363" s="129"/>
      <c r="M363" s="129"/>
      <c r="N363" s="129"/>
      <c r="O363" s="129"/>
      <c r="P363" s="129"/>
      <c r="Q363" s="129"/>
      <c r="R363" s="129"/>
      <c r="S363" s="52"/>
      <c r="T363"/>
      <c r="U363" s="52"/>
    </row>
    <row r="364" spans="8:21" ht="12.75">
      <c r="H364"/>
      <c r="I364" s="129"/>
      <c r="J364" s="129"/>
      <c r="K364" s="129"/>
      <c r="L364" s="129"/>
      <c r="M364" s="129"/>
      <c r="N364" s="129"/>
      <c r="O364" s="129"/>
      <c r="P364" s="129"/>
      <c r="Q364" s="129"/>
      <c r="R364" s="129"/>
      <c r="S364"/>
      <c r="T364"/>
      <c r="U364"/>
    </row>
    <row r="365" spans="8:21" ht="12.75">
      <c r="H365"/>
      <c r="I365" s="129"/>
      <c r="J365" s="129"/>
      <c r="K365" s="129"/>
      <c r="L365" s="129"/>
      <c r="M365" s="129"/>
      <c r="N365" s="129"/>
      <c r="O365" s="129"/>
      <c r="P365" s="129"/>
      <c r="Q365" s="129"/>
      <c r="R365" s="129"/>
      <c r="S365"/>
      <c r="T365"/>
      <c r="U365"/>
    </row>
    <row r="366" spans="8:21" ht="12.75">
      <c r="H366" s="3"/>
      <c r="I366" s="128"/>
      <c r="J366" s="128"/>
      <c r="K366" s="128"/>
      <c r="L366" s="128"/>
      <c r="M366" s="128"/>
      <c r="N366" s="128"/>
      <c r="O366" s="128"/>
      <c r="P366" s="128"/>
      <c r="Q366" s="128"/>
      <c r="R366" s="128"/>
      <c r="S366" s="3"/>
      <c r="T366" s="3"/>
      <c r="U366" s="3"/>
    </row>
    <row r="367" spans="8:21" ht="12.75">
      <c r="H367" s="3"/>
      <c r="I367" s="128"/>
      <c r="J367" s="128"/>
      <c r="K367" s="128"/>
      <c r="L367" s="128"/>
      <c r="M367" s="128"/>
      <c r="N367" s="128"/>
      <c r="O367" s="128"/>
      <c r="P367" s="128"/>
      <c r="Q367" s="128"/>
      <c r="R367" s="128"/>
      <c r="S367" s="3"/>
      <c r="T367" s="3"/>
      <c r="U367" s="3"/>
    </row>
    <row r="368" spans="8:21" ht="12.75">
      <c r="H368" s="52"/>
      <c r="I368" s="129"/>
      <c r="J368" s="129"/>
      <c r="K368" s="129"/>
      <c r="L368" s="129"/>
      <c r="M368" s="129"/>
      <c r="N368" s="129"/>
      <c r="O368" s="129"/>
      <c r="P368" s="129"/>
      <c r="Q368" s="129"/>
      <c r="R368" s="129"/>
      <c r="S368" s="52"/>
      <c r="T368"/>
      <c r="U368" s="52"/>
    </row>
    <row r="369" spans="8:21" ht="12.75">
      <c r="H369"/>
      <c r="I369" s="129"/>
      <c r="J369" s="129"/>
      <c r="K369" s="129"/>
      <c r="L369" s="129"/>
      <c r="M369" s="129"/>
      <c r="N369" s="129"/>
      <c r="O369" s="129"/>
      <c r="P369" s="129"/>
      <c r="Q369" s="129"/>
      <c r="R369" s="129"/>
      <c r="S369"/>
      <c r="T369"/>
      <c r="U369"/>
    </row>
  </sheetData>
  <sheetProtection/>
  <mergeCells count="31">
    <mergeCell ref="A1:G1"/>
    <mergeCell ref="A2:G2"/>
    <mergeCell ref="A3:G3"/>
    <mergeCell ref="A52:G52"/>
    <mergeCell ref="A51:G51"/>
    <mergeCell ref="D5:E5"/>
    <mergeCell ref="A20:A27"/>
    <mergeCell ref="A7:A11"/>
    <mergeCell ref="A33:A39"/>
    <mergeCell ref="A28:A32"/>
    <mergeCell ref="A40:A50"/>
    <mergeCell ref="A12:A19"/>
    <mergeCell ref="D55:E55"/>
    <mergeCell ref="A57:A71"/>
    <mergeCell ref="A72:A85"/>
    <mergeCell ref="A86:A97"/>
    <mergeCell ref="A98:G98"/>
    <mergeCell ref="A99:G99"/>
    <mergeCell ref="A104:A117"/>
    <mergeCell ref="A118:A127"/>
    <mergeCell ref="A128:A136"/>
    <mergeCell ref="A53:G53"/>
    <mergeCell ref="A100:G100"/>
    <mergeCell ref="D102:E102"/>
    <mergeCell ref="A143:A157"/>
    <mergeCell ref="A164:A171"/>
    <mergeCell ref="D141:E141"/>
    <mergeCell ref="A158:A163"/>
    <mergeCell ref="A137:G137"/>
    <mergeCell ref="A138:G138"/>
    <mergeCell ref="A139:G139"/>
  </mergeCells>
  <printOptions horizontalCentered="1" verticalCentered="1"/>
  <pageMargins left="1.3385826771653544" right="0.7480314960629921" top="1.535433070866142" bottom="0.984251968503937" header="0" footer="0.7874015748031497"/>
  <pageSetup horizontalDpi="300" verticalDpi="300" orientation="portrait" paperSize="119" scale="75" r:id="rId2"/>
  <headerFooter alignWithMargins="0">
    <oddFooter>&amp;CPágina &amp;P</oddFooter>
  </headerFooter>
  <rowBreaks count="3" manualBreakCount="3">
    <brk id="50" max="6" man="1"/>
    <brk id="97"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75" zoomScaleNormal="75" zoomScaleSheetLayoutView="75" zoomScalePageLayoutView="0" workbookViewId="0" topLeftCell="B314">
      <selection activeCell="B346" sqref="A346:IV350"/>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25" t="s">
        <v>47</v>
      </c>
      <c r="C1" s="225"/>
      <c r="D1" s="225"/>
      <c r="E1" s="225"/>
      <c r="F1" s="225"/>
      <c r="G1" s="225"/>
      <c r="H1" s="225"/>
      <c r="I1" s="225"/>
      <c r="J1" s="225"/>
      <c r="K1" s="225"/>
      <c r="L1" s="225"/>
      <c r="M1" s="225"/>
      <c r="N1" s="58"/>
      <c r="O1" s="58"/>
      <c r="P1" s="58"/>
      <c r="Q1" s="58"/>
      <c r="R1" s="58"/>
      <c r="S1" s="58"/>
      <c r="T1" s="58"/>
      <c r="U1" s="58"/>
      <c r="V1" s="58"/>
      <c r="W1" s="58"/>
      <c r="X1" s="58"/>
      <c r="Y1" s="58"/>
      <c r="Z1" s="58"/>
    </row>
    <row r="2" spans="2:26" s="83" customFormat="1" ht="15.75" customHeight="1">
      <c r="B2" s="226" t="s">
        <v>171</v>
      </c>
      <c r="C2" s="226"/>
      <c r="D2" s="226"/>
      <c r="E2" s="226"/>
      <c r="F2" s="226"/>
      <c r="G2" s="226"/>
      <c r="H2" s="226"/>
      <c r="I2" s="226"/>
      <c r="J2" s="226"/>
      <c r="K2" s="226"/>
      <c r="L2" s="226"/>
      <c r="M2" s="226"/>
      <c r="N2" s="58"/>
      <c r="O2" s="58"/>
      <c r="P2" s="58"/>
      <c r="Q2" s="58"/>
      <c r="R2" s="58"/>
      <c r="S2" s="58"/>
      <c r="T2" s="58"/>
      <c r="U2" s="58"/>
      <c r="V2" s="58"/>
      <c r="W2" s="58"/>
      <c r="X2" s="58"/>
      <c r="Y2" s="58"/>
      <c r="Z2" s="58"/>
    </row>
    <row r="3" spans="2:26" s="84" customFormat="1" ht="15.75" customHeight="1">
      <c r="B3" s="226" t="s">
        <v>172</v>
      </c>
      <c r="C3" s="226"/>
      <c r="D3" s="226"/>
      <c r="E3" s="226"/>
      <c r="F3" s="226"/>
      <c r="G3" s="226"/>
      <c r="H3" s="226"/>
      <c r="I3" s="226"/>
      <c r="J3" s="226"/>
      <c r="K3" s="226"/>
      <c r="L3" s="226"/>
      <c r="M3" s="226"/>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216</v>
      </c>
      <c r="C5" s="87" t="s">
        <v>177</v>
      </c>
      <c r="D5" s="86" t="s">
        <v>52</v>
      </c>
      <c r="E5" s="224" t="s">
        <v>168</v>
      </c>
      <c r="F5" s="224"/>
      <c r="G5" s="224"/>
      <c r="H5" s="224" t="s">
        <v>169</v>
      </c>
      <c r="I5" s="224"/>
      <c r="J5" s="224"/>
      <c r="K5" s="224"/>
      <c r="L5" s="224"/>
      <c r="M5" s="224"/>
    </row>
    <row r="6" spans="2:13" s="58" customFormat="1" ht="15.75" customHeight="1">
      <c r="B6" s="88"/>
      <c r="C6" s="88"/>
      <c r="D6" s="88"/>
      <c r="E6" s="227" t="str">
        <f>+'Exportacion_regional '!C6</f>
        <v>ene - jul</v>
      </c>
      <c r="F6" s="227"/>
      <c r="G6" s="88" t="s">
        <v>122</v>
      </c>
      <c r="H6" s="223" t="str">
        <f>+E6</f>
        <v>ene - jul</v>
      </c>
      <c r="I6" s="223"/>
      <c r="J6" s="88" t="s">
        <v>122</v>
      </c>
      <c r="K6" s="89"/>
      <c r="L6" s="123" t="s">
        <v>210</v>
      </c>
      <c r="M6" s="90" t="s">
        <v>170</v>
      </c>
    </row>
    <row r="7" spans="2:13" s="58" customFormat="1" ht="18.75" customHeight="1">
      <c r="B7" s="91"/>
      <c r="C7" s="91"/>
      <c r="D7" s="91"/>
      <c r="E7" s="92">
        <v>2010</v>
      </c>
      <c r="F7" s="92">
        <v>2011</v>
      </c>
      <c r="G7" s="93" t="s">
        <v>277</v>
      </c>
      <c r="H7" s="92">
        <v>2010</v>
      </c>
      <c r="I7" s="92">
        <v>2011</v>
      </c>
      <c r="J7" s="93" t="str">
        <f>+G7</f>
        <v>11/10</v>
      </c>
      <c r="K7" s="91"/>
      <c r="L7" s="92">
        <v>2011</v>
      </c>
      <c r="M7" s="180">
        <v>2011</v>
      </c>
    </row>
    <row r="8" spans="1:26" s="57" customFormat="1" ht="12.75">
      <c r="A8" s="57">
        <v>1</v>
      </c>
      <c r="B8" s="54" t="s">
        <v>295</v>
      </c>
      <c r="C8" s="126">
        <v>12099140</v>
      </c>
      <c r="D8" s="54" t="s">
        <v>53</v>
      </c>
      <c r="E8" s="55">
        <v>0.774</v>
      </c>
      <c r="F8" s="55">
        <v>0.483</v>
      </c>
      <c r="G8" s="56">
        <f>+(F8-E8)/E8</f>
        <v>-0.3759689922480621</v>
      </c>
      <c r="H8" s="55">
        <v>981.988</v>
      </c>
      <c r="I8" s="55">
        <v>694.83</v>
      </c>
      <c r="J8" s="56">
        <f>+(I8-H8)/H8</f>
        <v>-0.2924251620182731</v>
      </c>
      <c r="K8" s="54">
        <v>1</v>
      </c>
      <c r="L8" s="125">
        <f aca="true" t="shared" si="0" ref="L8:L16">+I8/$I$22</f>
        <v>0.22370573084352866</v>
      </c>
      <c r="M8" s="94">
        <v>0.053026023603040574</v>
      </c>
      <c r="N8" s="58"/>
      <c r="O8" s="58"/>
      <c r="P8" s="58"/>
      <c r="Q8" s="58"/>
      <c r="R8" s="58"/>
      <c r="S8" s="58"/>
      <c r="T8" s="58"/>
      <c r="U8" s="58"/>
      <c r="V8" s="58"/>
      <c r="W8" s="58"/>
      <c r="X8" s="58"/>
      <c r="Y8" s="58"/>
      <c r="Z8" s="58"/>
    </row>
    <row r="9" spans="1:26" s="57" customFormat="1" ht="12.75">
      <c r="A9" s="57">
        <v>2</v>
      </c>
      <c r="B9" s="54" t="s">
        <v>58</v>
      </c>
      <c r="C9" s="77" t="s">
        <v>346</v>
      </c>
      <c r="D9" s="54" t="s">
        <v>53</v>
      </c>
      <c r="E9" s="55">
        <v>985.703</v>
      </c>
      <c r="F9" s="55">
        <v>1983.15</v>
      </c>
      <c r="G9" s="56">
        <f aca="true" t="shared" si="1" ref="G9:G20">+(F9-E9)/E9</f>
        <v>1.0119143393091024</v>
      </c>
      <c r="H9" s="55">
        <v>471.357</v>
      </c>
      <c r="I9" s="55">
        <v>679.694</v>
      </c>
      <c r="J9" s="56">
        <f aca="true" t="shared" si="2" ref="J9:J20">+(I9-H9)/H9</f>
        <v>0.44199407243342076</v>
      </c>
      <c r="K9" s="54">
        <v>2</v>
      </c>
      <c r="L9" s="125">
        <f t="shared" si="0"/>
        <v>0.2188325820991629</v>
      </c>
      <c r="M9" s="94">
        <v>0.0014522685123703066</v>
      </c>
      <c r="N9" s="58"/>
      <c r="O9" s="58"/>
      <c r="P9" s="58"/>
      <c r="Q9" s="58"/>
      <c r="R9" s="58"/>
      <c r="S9" s="58"/>
      <c r="T9" s="58"/>
      <c r="U9" s="58"/>
      <c r="V9" s="58"/>
      <c r="W9" s="58"/>
      <c r="X9" s="58"/>
      <c r="Y9" s="58"/>
      <c r="Z9" s="58"/>
    </row>
    <row r="10" spans="1:26" s="57" customFormat="1" ht="12.75">
      <c r="A10" s="57">
        <v>3</v>
      </c>
      <c r="B10" s="54" t="s">
        <v>64</v>
      </c>
      <c r="C10" s="126">
        <v>20057000</v>
      </c>
      <c r="D10" s="54" t="s">
        <v>53</v>
      </c>
      <c r="E10" s="55">
        <v>249.857</v>
      </c>
      <c r="F10" s="55">
        <v>140.985</v>
      </c>
      <c r="G10" s="56">
        <f t="shared" si="1"/>
        <v>-0.43573724170225364</v>
      </c>
      <c r="H10" s="55">
        <v>398.573</v>
      </c>
      <c r="I10" s="55">
        <v>389.816</v>
      </c>
      <c r="J10" s="56">
        <f t="shared" si="2"/>
        <v>-0.02197088111838987</v>
      </c>
      <c r="K10" s="54">
        <v>3</v>
      </c>
      <c r="L10" s="125">
        <f t="shared" si="0"/>
        <v>0.12550418544752093</v>
      </c>
      <c r="M10" s="94">
        <v>0.16583751313500011</v>
      </c>
      <c r="N10" s="58"/>
      <c r="O10" s="58"/>
      <c r="P10" s="58"/>
      <c r="Q10" s="58"/>
      <c r="R10" s="58"/>
      <c r="S10" s="58"/>
      <c r="T10" s="58"/>
      <c r="U10" s="58"/>
      <c r="V10" s="58"/>
      <c r="W10" s="58"/>
      <c r="X10" s="58"/>
      <c r="Y10" s="58"/>
      <c r="Z10" s="58"/>
    </row>
    <row r="11" spans="2:26" s="57" customFormat="1" ht="12.75">
      <c r="B11" s="54" t="s">
        <v>68</v>
      </c>
      <c r="C11" s="126" t="s">
        <v>347</v>
      </c>
      <c r="D11" s="54" t="s">
        <v>53</v>
      </c>
      <c r="E11" s="55">
        <v>204.856</v>
      </c>
      <c r="F11" s="55">
        <v>296.042</v>
      </c>
      <c r="G11" s="56">
        <f t="shared" si="1"/>
        <v>0.445122427461241</v>
      </c>
      <c r="H11" s="55">
        <v>161.122</v>
      </c>
      <c r="I11" s="55">
        <v>234.143</v>
      </c>
      <c r="J11" s="56">
        <f t="shared" si="2"/>
        <v>0.4532031628207196</v>
      </c>
      <c r="K11" s="54"/>
      <c r="L11" s="125">
        <f t="shared" si="0"/>
        <v>0.07538409529942047</v>
      </c>
      <c r="M11" s="94">
        <v>0.002158861813656543</v>
      </c>
      <c r="N11" s="58"/>
      <c r="O11" s="58"/>
      <c r="P11" s="58"/>
      <c r="Q11" s="58"/>
      <c r="R11" s="58"/>
      <c r="S11" s="58"/>
      <c r="T11" s="58"/>
      <c r="U11" s="58"/>
      <c r="V11" s="58"/>
      <c r="W11" s="58"/>
      <c r="X11" s="58"/>
      <c r="Y11" s="58"/>
      <c r="Z11" s="58"/>
    </row>
    <row r="12" spans="2:26" s="57" customFormat="1" ht="12.75">
      <c r="B12" s="54" t="s">
        <v>59</v>
      </c>
      <c r="C12" s="126" t="s">
        <v>348</v>
      </c>
      <c r="D12" s="54" t="s">
        <v>53</v>
      </c>
      <c r="E12" s="55">
        <v>163.751</v>
      </c>
      <c r="F12" s="55">
        <v>76.05</v>
      </c>
      <c r="G12" s="56">
        <f t="shared" si="1"/>
        <v>-0.535575355265006</v>
      </c>
      <c r="H12" s="55">
        <v>435.489</v>
      </c>
      <c r="I12" s="55">
        <v>196.696</v>
      </c>
      <c r="J12" s="56">
        <f t="shared" si="2"/>
        <v>-0.5483330233369844</v>
      </c>
      <c r="K12" s="54"/>
      <c r="L12" s="125">
        <f t="shared" si="0"/>
        <v>0.06332775273663876</v>
      </c>
      <c r="M12" s="94">
        <v>0.8581700144849129</v>
      </c>
      <c r="N12" s="58"/>
      <c r="O12" s="58"/>
      <c r="P12" s="58"/>
      <c r="Q12" s="58"/>
      <c r="R12" s="58"/>
      <c r="S12" s="58"/>
      <c r="T12" s="58"/>
      <c r="U12" s="58"/>
      <c r="V12" s="58"/>
      <c r="W12" s="58"/>
      <c r="X12" s="58"/>
      <c r="Y12" s="58"/>
      <c r="Z12" s="58"/>
    </row>
    <row r="13" spans="2:26" s="57" customFormat="1" ht="12.75">
      <c r="B13" s="54" t="s">
        <v>67</v>
      </c>
      <c r="C13" s="126" t="s">
        <v>349</v>
      </c>
      <c r="D13" s="54" t="s">
        <v>53</v>
      </c>
      <c r="E13" s="55">
        <v>98.794</v>
      </c>
      <c r="F13" s="55">
        <v>188.574</v>
      </c>
      <c r="G13" s="56">
        <f t="shared" si="1"/>
        <v>0.9087596412737617</v>
      </c>
      <c r="H13" s="55">
        <v>78.347</v>
      </c>
      <c r="I13" s="55">
        <v>140.044</v>
      </c>
      <c r="J13" s="56">
        <f t="shared" si="2"/>
        <v>0.7874838857901391</v>
      </c>
      <c r="K13" s="54"/>
      <c r="L13" s="125">
        <f t="shared" si="0"/>
        <v>0.04508821635544109</v>
      </c>
      <c r="M13" s="94">
        <v>0.004218816698493663</v>
      </c>
      <c r="N13" s="58"/>
      <c r="O13" s="58"/>
      <c r="P13" s="58"/>
      <c r="Q13" s="58"/>
      <c r="R13" s="58"/>
      <c r="S13" s="58"/>
      <c r="T13" s="58"/>
      <c r="U13" s="58"/>
      <c r="V13" s="58"/>
      <c r="W13" s="58"/>
      <c r="X13" s="58"/>
      <c r="Y13" s="58"/>
      <c r="Z13" s="58"/>
    </row>
    <row r="14" spans="2:26" s="57" customFormat="1" ht="12.75">
      <c r="B14" s="54" t="s">
        <v>74</v>
      </c>
      <c r="C14" s="126" t="s">
        <v>350</v>
      </c>
      <c r="D14" s="54" t="s">
        <v>53</v>
      </c>
      <c r="E14" s="55">
        <v>39.78</v>
      </c>
      <c r="F14" s="55">
        <v>141.194</v>
      </c>
      <c r="G14" s="56">
        <f t="shared" si="1"/>
        <v>2.5493715434891904</v>
      </c>
      <c r="H14" s="55">
        <v>36.136</v>
      </c>
      <c r="I14" s="55">
        <v>112.024</v>
      </c>
      <c r="J14" s="56">
        <f t="shared" si="2"/>
        <v>2.1000664157626745</v>
      </c>
      <c r="K14" s="54"/>
      <c r="L14" s="125">
        <f t="shared" si="0"/>
        <v>0.036066967160334834</v>
      </c>
      <c r="M14" s="94">
        <v>0.00175808773087535</v>
      </c>
      <c r="N14" s="58"/>
      <c r="O14" s="58"/>
      <c r="P14" s="58"/>
      <c r="Q14" s="58"/>
      <c r="R14" s="58"/>
      <c r="S14" s="58"/>
      <c r="T14" s="58"/>
      <c r="U14" s="58"/>
      <c r="V14" s="58"/>
      <c r="W14" s="58"/>
      <c r="X14" s="58"/>
      <c r="Y14" s="58"/>
      <c r="Z14" s="58"/>
    </row>
    <row r="15" spans="2:26" s="57" customFormat="1" ht="12.75">
      <c r="B15" s="54" t="s">
        <v>327</v>
      </c>
      <c r="C15" s="126" t="s">
        <v>351</v>
      </c>
      <c r="D15" s="54" t="s">
        <v>52</v>
      </c>
      <c r="E15" s="55">
        <v>0</v>
      </c>
      <c r="F15" s="55">
        <v>0.099</v>
      </c>
      <c r="G15" s="56"/>
      <c r="H15" s="55">
        <v>0</v>
      </c>
      <c r="I15" s="55">
        <v>104.86</v>
      </c>
      <c r="J15" s="56"/>
      <c r="K15" s="54"/>
      <c r="L15" s="125">
        <f t="shared" si="0"/>
        <v>0.03376046361880232</v>
      </c>
      <c r="M15" s="94">
        <v>0.7250074326052837</v>
      </c>
      <c r="N15" s="58"/>
      <c r="O15" s="58"/>
      <c r="P15" s="58"/>
      <c r="Q15" s="58"/>
      <c r="R15" s="58"/>
      <c r="S15" s="58"/>
      <c r="T15" s="58"/>
      <c r="U15" s="58"/>
      <c r="V15" s="58"/>
      <c r="W15" s="58"/>
      <c r="X15" s="58"/>
      <c r="Y15" s="58"/>
      <c r="Z15" s="58"/>
    </row>
    <row r="16" spans="2:26" s="57" customFormat="1" ht="12.75">
      <c r="B16" s="54" t="s">
        <v>297</v>
      </c>
      <c r="C16" s="126">
        <v>12099120</v>
      </c>
      <c r="D16" s="54" t="s">
        <v>53</v>
      </c>
      <c r="E16" s="55">
        <v>2.054</v>
      </c>
      <c r="F16" s="55">
        <v>0.495</v>
      </c>
      <c r="G16" s="56">
        <f t="shared" si="1"/>
        <v>-0.7590068159688412</v>
      </c>
      <c r="H16" s="55">
        <v>329.826</v>
      </c>
      <c r="I16" s="55">
        <v>82.396</v>
      </c>
      <c r="J16" s="56">
        <f t="shared" si="2"/>
        <v>-0.7501834300509965</v>
      </c>
      <c r="K16" s="54"/>
      <c r="L16" s="125">
        <f t="shared" si="0"/>
        <v>0.026528010302640053</v>
      </c>
      <c r="M16" s="94">
        <v>0.017320064902947224</v>
      </c>
      <c r="N16" s="58"/>
      <c r="O16" s="58"/>
      <c r="P16" s="58"/>
      <c r="Q16" s="58"/>
      <c r="R16" s="58"/>
      <c r="S16" s="58"/>
      <c r="T16" s="58"/>
      <c r="U16" s="58"/>
      <c r="V16" s="58"/>
      <c r="W16" s="58"/>
      <c r="X16" s="58"/>
      <c r="Y16" s="58"/>
      <c r="Z16" s="58"/>
    </row>
    <row r="17" spans="2:26" s="57" customFormat="1" ht="12.75">
      <c r="B17" s="80" t="s">
        <v>315</v>
      </c>
      <c r="C17" s="126">
        <v>12099110</v>
      </c>
      <c r="D17" s="54" t="s">
        <v>53</v>
      </c>
      <c r="E17" s="55">
        <v>0.113</v>
      </c>
      <c r="F17" s="55">
        <v>0.026</v>
      </c>
      <c r="G17" s="56">
        <f t="shared" si="1"/>
        <v>-0.7699115044247788</v>
      </c>
      <c r="H17" s="55">
        <v>239.061</v>
      </c>
      <c r="I17" s="55">
        <v>79.211</v>
      </c>
      <c r="J17" s="56">
        <f t="shared" si="2"/>
        <v>-0.6686577902711024</v>
      </c>
      <c r="K17" s="54"/>
      <c r="L17" s="125">
        <f>+I17/$I$22</f>
        <v>0.025502575660012877</v>
      </c>
      <c r="M17" s="94">
        <v>0.011826005686742455</v>
      </c>
      <c r="N17" s="58"/>
      <c r="O17" s="58"/>
      <c r="P17" s="58"/>
      <c r="Q17" s="58"/>
      <c r="R17" s="58"/>
      <c r="S17" s="58"/>
      <c r="T17" s="58"/>
      <c r="U17" s="58"/>
      <c r="V17" s="58"/>
      <c r="W17" s="58"/>
      <c r="X17" s="58"/>
      <c r="Y17" s="58"/>
      <c r="Z17" s="58"/>
    </row>
    <row r="18" spans="2:26" s="57" customFormat="1" ht="12.75">
      <c r="B18" s="54" t="s">
        <v>219</v>
      </c>
      <c r="C18" s="126" t="s">
        <v>352</v>
      </c>
      <c r="D18" s="54" t="s">
        <v>53</v>
      </c>
      <c r="E18" s="55">
        <v>80.928</v>
      </c>
      <c r="F18" s="55">
        <v>102.069</v>
      </c>
      <c r="G18" s="56">
        <f t="shared" si="1"/>
        <v>0.261232206405694</v>
      </c>
      <c r="H18" s="55">
        <v>49.029</v>
      </c>
      <c r="I18" s="55">
        <v>58.63</v>
      </c>
      <c r="J18" s="56">
        <f t="shared" si="2"/>
        <v>0.19582288033612757</v>
      </c>
      <c r="K18" s="54"/>
      <c r="L18" s="125">
        <f>+I18/$I$22</f>
        <v>0.01887636831938184</v>
      </c>
      <c r="M18" s="94">
        <v>0.0005991385811728033</v>
      </c>
      <c r="N18" s="58"/>
      <c r="O18" s="58"/>
      <c r="P18" s="58"/>
      <c r="Q18" s="58"/>
      <c r="R18" s="58"/>
      <c r="S18" s="58"/>
      <c r="T18" s="58"/>
      <c r="U18" s="58"/>
      <c r="V18" s="58"/>
      <c r="W18" s="58"/>
      <c r="X18" s="58"/>
      <c r="Y18" s="58"/>
      <c r="Z18" s="58"/>
    </row>
    <row r="19" spans="2:26" s="57" customFormat="1" ht="12.75">
      <c r="B19" s="54" t="s">
        <v>63</v>
      </c>
      <c r="C19" s="126" t="s">
        <v>353</v>
      </c>
      <c r="D19" s="54" t="s">
        <v>53</v>
      </c>
      <c r="E19" s="55">
        <v>377.77</v>
      </c>
      <c r="F19" s="55">
        <v>68.418</v>
      </c>
      <c r="G19" s="56">
        <f t="shared" si="1"/>
        <v>-0.8188898006723667</v>
      </c>
      <c r="H19" s="55">
        <v>533.999</v>
      </c>
      <c r="I19" s="55">
        <v>55.333</v>
      </c>
      <c r="J19" s="56">
        <f t="shared" si="2"/>
        <v>-0.8963799557677075</v>
      </c>
      <c r="K19" s="54"/>
      <c r="L19" s="125">
        <f>+I19/$I$22</f>
        <v>0.017814874436574372</v>
      </c>
      <c r="M19" s="94">
        <v>4.935912026545856E-05</v>
      </c>
      <c r="N19" s="58"/>
      <c r="O19" s="58"/>
      <c r="P19" s="58"/>
      <c r="Q19" s="58"/>
      <c r="R19" s="58"/>
      <c r="S19" s="58"/>
      <c r="T19" s="58"/>
      <c r="U19" s="58"/>
      <c r="V19" s="58"/>
      <c r="W19" s="58"/>
      <c r="X19" s="58"/>
      <c r="Y19" s="58"/>
      <c r="Z19" s="58"/>
    </row>
    <row r="20" spans="2:26" s="57" customFormat="1" ht="12.75">
      <c r="B20" s="54" t="s">
        <v>57</v>
      </c>
      <c r="C20" s="126">
        <v>16010000</v>
      </c>
      <c r="D20" s="54" t="s">
        <v>53</v>
      </c>
      <c r="E20" s="55">
        <v>191.603</v>
      </c>
      <c r="F20" s="55">
        <v>28.35</v>
      </c>
      <c r="G20" s="56">
        <f t="shared" si="1"/>
        <v>-0.8520378073412213</v>
      </c>
      <c r="H20" s="55">
        <v>352.524</v>
      </c>
      <c r="I20" s="55">
        <v>55.282</v>
      </c>
      <c r="J20" s="56">
        <f t="shared" si="2"/>
        <v>-0.8431823081549058</v>
      </c>
      <c r="K20" s="54"/>
      <c r="L20" s="125">
        <f>+I20/$I$22</f>
        <v>0.01779845460399227</v>
      </c>
      <c r="M20" s="94">
        <v>0.009532436095932705</v>
      </c>
      <c r="N20" s="58"/>
      <c r="O20" s="58"/>
      <c r="P20" s="58"/>
      <c r="Q20" s="58"/>
      <c r="R20" s="58"/>
      <c r="S20" s="58"/>
      <c r="T20" s="58"/>
      <c r="U20" s="58"/>
      <c r="V20" s="58"/>
      <c r="W20" s="58"/>
      <c r="X20" s="58"/>
      <c r="Y20" s="58"/>
      <c r="Z20" s="58"/>
    </row>
    <row r="21" spans="2:26" s="57" customFormat="1" ht="12.75">
      <c r="B21" s="54" t="s">
        <v>155</v>
      </c>
      <c r="C21" s="126"/>
      <c r="D21" s="54"/>
      <c r="E21" s="55"/>
      <c r="F21" s="55"/>
      <c r="G21" s="56"/>
      <c r="H21" s="55">
        <f>+H22-SUM(H8:H20)</f>
        <v>1551.5489999999995</v>
      </c>
      <c r="I21" s="55">
        <f>+I22-SUM(I8:I20)</f>
        <v>223.0409999999997</v>
      </c>
      <c r="J21" s="56">
        <f>+(I21-H21)/H21</f>
        <v>-0.8562462416591421</v>
      </c>
      <c r="K21" s="54"/>
      <c r="L21" s="125">
        <f>+I21/$I$22</f>
        <v>0.07180972311654853</v>
      </c>
      <c r="M21" s="94"/>
      <c r="N21" s="58"/>
      <c r="O21" s="58"/>
      <c r="P21" s="58"/>
      <c r="Q21" s="58"/>
      <c r="R21" s="58"/>
      <c r="S21" s="58"/>
      <c r="T21" s="58"/>
      <c r="U21" s="58"/>
      <c r="V21" s="58"/>
      <c r="W21" s="58"/>
      <c r="X21" s="58"/>
      <c r="Y21" s="58"/>
      <c r="Z21" s="58"/>
    </row>
    <row r="22" spans="2:26" s="59" customFormat="1" ht="12.75">
      <c r="B22" s="70" t="s">
        <v>158</v>
      </c>
      <c r="C22" s="70"/>
      <c r="D22" s="70"/>
      <c r="E22" s="99"/>
      <c r="F22" s="71"/>
      <c r="G22" s="71"/>
      <c r="H22" s="71">
        <f>+'Exportacion_regional '!C7</f>
        <v>5619</v>
      </c>
      <c r="I22" s="71">
        <f>+'Exportacion_regional '!D7</f>
        <v>3106</v>
      </c>
      <c r="J22" s="100">
        <f>+(I22-H22)/H22</f>
        <v>-0.44723260366613277</v>
      </c>
      <c r="K22" s="71"/>
      <c r="L22" s="100">
        <f>SUM(L8:L21)</f>
        <v>1.0000000000000002</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22" t="s">
        <v>202</v>
      </c>
      <c r="C24" s="222"/>
      <c r="D24" s="222"/>
      <c r="E24" s="222"/>
      <c r="F24" s="222"/>
      <c r="G24" s="222"/>
      <c r="H24" s="222"/>
      <c r="I24" s="222"/>
      <c r="J24" s="222"/>
      <c r="K24" s="222"/>
      <c r="L24" s="222"/>
      <c r="M24" s="222"/>
    </row>
    <row r="25" spans="13:26" ht="13.5" customHeight="1">
      <c r="M25" s="98"/>
      <c r="N25" s="58"/>
      <c r="O25" s="58"/>
      <c r="P25" s="58"/>
      <c r="Q25" s="58"/>
      <c r="R25" s="58"/>
      <c r="S25" s="58"/>
      <c r="T25" s="58"/>
      <c r="U25" s="58"/>
      <c r="V25" s="58"/>
      <c r="W25" s="58"/>
      <c r="X25" s="58"/>
      <c r="Y25" s="58"/>
      <c r="Z25" s="58"/>
    </row>
    <row r="26" spans="2:26" s="83" customFormat="1" ht="15.75" customHeight="1">
      <c r="B26" s="225" t="s">
        <v>48</v>
      </c>
      <c r="C26" s="225"/>
      <c r="D26" s="225"/>
      <c r="E26" s="225"/>
      <c r="F26" s="225"/>
      <c r="G26" s="225"/>
      <c r="H26" s="225"/>
      <c r="I26" s="225"/>
      <c r="J26" s="225"/>
      <c r="K26" s="225"/>
      <c r="L26" s="225"/>
      <c r="M26" s="225"/>
      <c r="N26" s="58"/>
      <c r="O26" s="58"/>
      <c r="P26" s="58"/>
      <c r="Q26" s="58"/>
      <c r="R26" s="58"/>
      <c r="S26" s="58"/>
      <c r="T26" s="58"/>
      <c r="U26" s="58"/>
      <c r="V26" s="58"/>
      <c r="W26" s="58"/>
      <c r="X26" s="58"/>
      <c r="Y26" s="58"/>
      <c r="Z26" s="58"/>
    </row>
    <row r="27" spans="2:26" s="83" customFormat="1" ht="15.75" customHeight="1">
      <c r="B27" s="226" t="s">
        <v>171</v>
      </c>
      <c r="C27" s="226"/>
      <c r="D27" s="226"/>
      <c r="E27" s="226"/>
      <c r="F27" s="226"/>
      <c r="G27" s="226"/>
      <c r="H27" s="226"/>
      <c r="I27" s="226"/>
      <c r="J27" s="226"/>
      <c r="K27" s="226"/>
      <c r="L27" s="226"/>
      <c r="M27" s="226"/>
      <c r="N27" s="58"/>
      <c r="O27" s="58"/>
      <c r="P27" s="58"/>
      <c r="Q27" s="58"/>
      <c r="R27" s="58"/>
      <c r="S27" s="58"/>
      <c r="T27" s="58"/>
      <c r="U27" s="58"/>
      <c r="V27" s="58"/>
      <c r="W27" s="58"/>
      <c r="X27" s="58"/>
      <c r="Y27" s="58"/>
      <c r="Z27" s="58"/>
    </row>
    <row r="28" spans="2:26" s="84" customFormat="1" ht="15.75" customHeight="1">
      <c r="B28" s="226" t="s">
        <v>121</v>
      </c>
      <c r="C28" s="226"/>
      <c r="D28" s="226"/>
      <c r="E28" s="226"/>
      <c r="F28" s="226"/>
      <c r="G28" s="226"/>
      <c r="H28" s="226"/>
      <c r="I28" s="226"/>
      <c r="J28" s="226"/>
      <c r="K28" s="226"/>
      <c r="L28" s="226"/>
      <c r="M28" s="226"/>
      <c r="N28" s="58"/>
      <c r="O28" s="58"/>
      <c r="P28" s="58"/>
      <c r="Q28" s="58"/>
      <c r="R28" s="97"/>
      <c r="S28" s="97"/>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216</v>
      </c>
      <c r="C30" s="86" t="s">
        <v>177</v>
      </c>
      <c r="D30" s="86" t="s">
        <v>52</v>
      </c>
      <c r="E30" s="224" t="s">
        <v>168</v>
      </c>
      <c r="F30" s="224"/>
      <c r="G30" s="224"/>
      <c r="H30" s="224" t="s">
        <v>169</v>
      </c>
      <c r="I30" s="224"/>
      <c r="J30" s="224"/>
      <c r="K30" s="224"/>
      <c r="L30" s="224"/>
      <c r="M30" s="224"/>
    </row>
    <row r="31" spans="2:13" s="58" customFormat="1" ht="15.75" customHeight="1">
      <c r="B31" s="88"/>
      <c r="C31" s="88"/>
      <c r="D31" s="88"/>
      <c r="E31" s="223" t="str">
        <f>+E6</f>
        <v>ene - jul</v>
      </c>
      <c r="F31" s="223"/>
      <c r="G31" s="88" t="s">
        <v>122</v>
      </c>
      <c r="H31" s="223" t="str">
        <f>+E31</f>
        <v>ene - jul</v>
      </c>
      <c r="I31" s="223"/>
      <c r="J31" s="88" t="s">
        <v>122</v>
      </c>
      <c r="K31" s="89"/>
      <c r="L31" s="123" t="s">
        <v>210</v>
      </c>
      <c r="M31" s="90" t="s">
        <v>170</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180">
        <f>+M7</f>
        <v>2011</v>
      </c>
    </row>
    <row r="33" spans="1:26" s="57" customFormat="1" ht="12.75">
      <c r="A33" s="57">
        <v>1</v>
      </c>
      <c r="B33" s="54" t="s">
        <v>56</v>
      </c>
      <c r="C33" s="126" t="s">
        <v>354</v>
      </c>
      <c r="D33" s="54" t="s">
        <v>53</v>
      </c>
      <c r="E33" s="55">
        <v>212.296</v>
      </c>
      <c r="F33" s="55">
        <v>499.979</v>
      </c>
      <c r="G33" s="56">
        <f>+(F33-E33)/E33</f>
        <v>1.3551032520631572</v>
      </c>
      <c r="H33" s="55">
        <v>437.973</v>
      </c>
      <c r="I33" s="131">
        <v>916.805</v>
      </c>
      <c r="J33" s="56">
        <f>+(I33-H33)/H33</f>
        <v>1.0932911389514877</v>
      </c>
      <c r="K33" s="54">
        <v>1</v>
      </c>
      <c r="L33" s="125">
        <f aca="true" t="shared" si="3" ref="L33:L40">+I33/$I$41</f>
        <v>0.19403280423280422</v>
      </c>
      <c r="M33" s="72">
        <v>0.008280481650085787</v>
      </c>
      <c r="N33" s="58"/>
      <c r="O33" s="58"/>
      <c r="P33" s="58"/>
      <c r="Q33" s="58"/>
      <c r="R33" s="58"/>
      <c r="S33" s="58"/>
      <c r="T33" s="58"/>
      <c r="U33" s="58"/>
      <c r="V33" s="58"/>
      <c r="W33" s="58"/>
      <c r="X33" s="58"/>
      <c r="Y33" s="58"/>
      <c r="Z33" s="58"/>
    </row>
    <row r="34" spans="1:26" s="57" customFormat="1" ht="12.75">
      <c r="A34" s="57">
        <v>2</v>
      </c>
      <c r="B34" s="54" t="s">
        <v>62</v>
      </c>
      <c r="C34" s="126">
        <v>12119020</v>
      </c>
      <c r="D34" s="54" t="s">
        <v>53</v>
      </c>
      <c r="E34" s="55">
        <v>310.135</v>
      </c>
      <c r="F34" s="55">
        <v>380.295</v>
      </c>
      <c r="G34" s="56">
        <f>+(F34-E34)/E34</f>
        <v>0.22622406371418907</v>
      </c>
      <c r="H34" s="55">
        <v>683.037</v>
      </c>
      <c r="I34" s="131">
        <v>883.681</v>
      </c>
      <c r="J34" s="56">
        <f aca="true" t="shared" si="4" ref="J34:J40">+(I34-H34)/H34</f>
        <v>0.29375275424318154</v>
      </c>
      <c r="K34" s="54">
        <v>2</v>
      </c>
      <c r="L34" s="125">
        <f t="shared" si="3"/>
        <v>0.18702243386243386</v>
      </c>
      <c r="M34" s="72">
        <v>0.48894659262685664</v>
      </c>
      <c r="N34" s="58"/>
      <c r="O34" s="58"/>
      <c r="P34" s="58"/>
      <c r="Q34" s="58"/>
      <c r="R34" s="58"/>
      <c r="S34" s="58"/>
      <c r="T34" s="58"/>
      <c r="U34" s="58"/>
      <c r="V34" s="58"/>
      <c r="W34" s="58"/>
      <c r="X34" s="58"/>
      <c r="Y34" s="58"/>
      <c r="Z34" s="58"/>
    </row>
    <row r="35" spans="1:26" s="57" customFormat="1" ht="12.75">
      <c r="A35" s="57">
        <v>3</v>
      </c>
      <c r="B35" s="54" t="s">
        <v>298</v>
      </c>
      <c r="C35" s="126">
        <v>10051000</v>
      </c>
      <c r="D35" s="54" t="s">
        <v>53</v>
      </c>
      <c r="E35" s="55">
        <v>18.155</v>
      </c>
      <c r="F35" s="55">
        <v>15.974</v>
      </c>
      <c r="G35" s="56">
        <f>+(F35-E35)/E35</f>
        <v>-0.12013219498760676</v>
      </c>
      <c r="H35" s="55">
        <v>554.613</v>
      </c>
      <c r="I35" s="131">
        <v>828.996</v>
      </c>
      <c r="J35" s="56">
        <f t="shared" si="4"/>
        <v>0.49472875680880163</v>
      </c>
      <c r="K35" s="54">
        <v>3</v>
      </c>
      <c r="L35" s="125">
        <f t="shared" si="3"/>
        <v>0.17544888888888888</v>
      </c>
      <c r="M35" s="72">
        <v>0.005723912626213313</v>
      </c>
      <c r="N35" s="58"/>
      <c r="O35" s="58"/>
      <c r="P35" s="58"/>
      <c r="Q35" s="58"/>
      <c r="R35" s="58"/>
      <c r="S35" s="58"/>
      <c r="T35" s="58"/>
      <c r="U35" s="58"/>
      <c r="V35" s="58"/>
      <c r="W35" s="58"/>
      <c r="X35" s="58"/>
      <c r="Y35" s="58"/>
      <c r="Z35" s="58"/>
    </row>
    <row r="36" spans="2:26" s="57" customFormat="1" ht="12.75">
      <c r="B36" s="54" t="s">
        <v>228</v>
      </c>
      <c r="C36" s="126" t="s">
        <v>355</v>
      </c>
      <c r="D36" s="54" t="s">
        <v>53</v>
      </c>
      <c r="E36" s="55">
        <v>0</v>
      </c>
      <c r="F36" s="55">
        <v>32</v>
      </c>
      <c r="G36" s="56"/>
      <c r="H36" s="55">
        <v>0</v>
      </c>
      <c r="I36" s="131">
        <v>343.5</v>
      </c>
      <c r="J36" s="56"/>
      <c r="K36" s="54"/>
      <c r="L36" s="125">
        <f t="shared" si="3"/>
        <v>0.07269841269841269</v>
      </c>
      <c r="M36" s="72">
        <v>0.007914747637983544</v>
      </c>
      <c r="N36" s="58"/>
      <c r="O36" s="58"/>
      <c r="P36" s="58"/>
      <c r="Q36" s="58"/>
      <c r="R36" s="58"/>
      <c r="S36" s="58"/>
      <c r="T36" s="58"/>
      <c r="U36" s="58"/>
      <c r="V36" s="58"/>
      <c r="W36" s="58"/>
      <c r="X36" s="58"/>
      <c r="Y36" s="58"/>
      <c r="Z36" s="58"/>
    </row>
    <row r="37" spans="2:26" s="57" customFormat="1" ht="12.75">
      <c r="B37" s="54" t="s">
        <v>224</v>
      </c>
      <c r="C37" s="126">
        <v>12119010</v>
      </c>
      <c r="D37" s="54" t="s">
        <v>53</v>
      </c>
      <c r="E37" s="55">
        <v>211.813</v>
      </c>
      <c r="F37" s="55">
        <v>315.194</v>
      </c>
      <c r="G37" s="56">
        <f>+(F37-E37)/E37</f>
        <v>0.48807674694187814</v>
      </c>
      <c r="H37" s="55">
        <v>250.774</v>
      </c>
      <c r="I37" s="131">
        <v>342.429</v>
      </c>
      <c r="J37" s="56">
        <f t="shared" si="4"/>
        <v>0.3654884477657172</v>
      </c>
      <c r="K37" s="54"/>
      <c r="L37" s="125">
        <f t="shared" si="3"/>
        <v>0.07247174603174603</v>
      </c>
      <c r="M37" s="72">
        <v>0.179387859341235</v>
      </c>
      <c r="N37" s="58"/>
      <c r="O37" s="58"/>
      <c r="P37" s="58"/>
      <c r="Q37" s="58"/>
      <c r="R37" s="58"/>
      <c r="S37" s="97"/>
      <c r="T37" s="97"/>
      <c r="U37" s="97"/>
      <c r="V37" s="97"/>
      <c r="W37" s="97"/>
      <c r="X37" s="97"/>
      <c r="Y37" s="58"/>
      <c r="Z37" s="58"/>
    </row>
    <row r="38" spans="2:26" s="57" customFormat="1" ht="12.75">
      <c r="B38" s="54" t="s">
        <v>89</v>
      </c>
      <c r="C38" s="126" t="s">
        <v>356</v>
      </c>
      <c r="D38" s="54" t="s">
        <v>53</v>
      </c>
      <c r="E38" s="55">
        <v>44.465</v>
      </c>
      <c r="F38" s="55">
        <v>116.982</v>
      </c>
      <c r="G38" s="56">
        <f>+(F38-E38)/E38</f>
        <v>1.6308782188237938</v>
      </c>
      <c r="H38" s="55">
        <v>152.756</v>
      </c>
      <c r="I38" s="131">
        <v>203.711</v>
      </c>
      <c r="J38" s="56">
        <f t="shared" si="4"/>
        <v>0.3335711854198854</v>
      </c>
      <c r="K38" s="54"/>
      <c r="L38" s="125">
        <f t="shared" si="3"/>
        <v>0.043113439153439154</v>
      </c>
      <c r="M38" s="72">
        <v>0.002076032177882198</v>
      </c>
      <c r="N38" s="58"/>
      <c r="O38" s="58"/>
      <c r="P38" s="58"/>
      <c r="Q38" s="58"/>
      <c r="R38" s="58"/>
      <c r="S38" s="58"/>
      <c r="T38" s="58"/>
      <c r="U38" s="58"/>
      <c r="V38" s="58"/>
      <c r="W38" s="58"/>
      <c r="X38" s="58"/>
      <c r="Y38" s="58"/>
      <c r="Z38" s="58"/>
    </row>
    <row r="39" spans="2:26" s="57" customFormat="1" ht="12.75">
      <c r="B39" s="54" t="s">
        <v>338</v>
      </c>
      <c r="C39" s="126" t="s">
        <v>357</v>
      </c>
      <c r="D39" s="54" t="s">
        <v>53</v>
      </c>
      <c r="E39" s="55">
        <v>42.93</v>
      </c>
      <c r="F39" s="55">
        <v>88.273</v>
      </c>
      <c r="G39" s="56">
        <f>+(F39-E39)/E39</f>
        <v>1.056207780107151</v>
      </c>
      <c r="H39" s="55">
        <v>76.795</v>
      </c>
      <c r="I39" s="131">
        <v>167.04</v>
      </c>
      <c r="J39" s="56">
        <f t="shared" si="4"/>
        <v>1.175141610781952</v>
      </c>
      <c r="K39" s="54"/>
      <c r="L39" s="125">
        <f t="shared" si="3"/>
        <v>0.03535238095238095</v>
      </c>
      <c r="M39" s="72">
        <v>0.009010128627353509</v>
      </c>
      <c r="N39" s="58"/>
      <c r="O39" s="58"/>
      <c r="P39" s="58"/>
      <c r="Q39" s="58"/>
      <c r="R39" s="58"/>
      <c r="S39" s="58"/>
      <c r="T39" s="58"/>
      <c r="U39" s="58"/>
      <c r="V39" s="58"/>
      <c r="W39" s="58"/>
      <c r="X39" s="58"/>
      <c r="Y39" s="58"/>
      <c r="Z39" s="58"/>
    </row>
    <row r="40" spans="2:26" s="57" customFormat="1" ht="12.75">
      <c r="B40" s="54" t="s">
        <v>155</v>
      </c>
      <c r="C40" s="126"/>
      <c r="D40" s="54"/>
      <c r="E40" s="138"/>
      <c r="F40" s="55"/>
      <c r="G40" s="56"/>
      <c r="H40" s="131">
        <f>+H41-SUM(H33:H39)</f>
        <v>1457.0520000000001</v>
      </c>
      <c r="I40" s="55">
        <f>+I41-SUM(I33:I39)</f>
        <v>1038.8379999999997</v>
      </c>
      <c r="J40" s="56">
        <f t="shared" si="4"/>
        <v>-0.2870275048522636</v>
      </c>
      <c r="K40" s="54"/>
      <c r="L40" s="125">
        <f t="shared" si="3"/>
        <v>0.21985989417989413</v>
      </c>
      <c r="M40" s="72"/>
      <c r="N40" s="58"/>
      <c r="O40" s="58"/>
      <c r="P40" s="58"/>
      <c r="Q40" s="58"/>
      <c r="R40" s="58"/>
      <c r="S40" s="58"/>
      <c r="T40" s="58"/>
      <c r="U40" s="58"/>
      <c r="V40" s="58"/>
      <c r="W40" s="58"/>
      <c r="X40" s="58"/>
      <c r="Y40" s="58"/>
      <c r="Z40" s="58"/>
    </row>
    <row r="41" spans="1:26" s="59" customFormat="1" ht="12.75">
      <c r="A41" s="57"/>
      <c r="B41" s="70" t="s">
        <v>158</v>
      </c>
      <c r="C41" s="70"/>
      <c r="D41" s="70"/>
      <c r="E41" s="99"/>
      <c r="F41" s="71"/>
      <c r="G41" s="71"/>
      <c r="H41" s="71">
        <f>+'Exportacion_regional '!C8</f>
        <v>3613</v>
      </c>
      <c r="I41" s="71">
        <f>+'Exportacion_regional '!D8</f>
        <v>4725</v>
      </c>
      <c r="J41" s="100">
        <f>+(I41-H41)/H41</f>
        <v>0.3077774702463327</v>
      </c>
      <c r="K41" s="71"/>
      <c r="L41" s="100">
        <f>SUM(L33:L40)</f>
        <v>0.9999999999999999</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22" t="s">
        <v>202</v>
      </c>
      <c r="C43" s="222"/>
      <c r="D43" s="222"/>
      <c r="E43" s="222"/>
      <c r="F43" s="222"/>
      <c r="G43" s="222"/>
      <c r="H43" s="222"/>
      <c r="I43" s="222"/>
      <c r="J43" s="222"/>
      <c r="K43" s="222"/>
      <c r="L43" s="222"/>
      <c r="M43" s="222"/>
    </row>
    <row r="44" spans="13:26" ht="13.5" customHeight="1">
      <c r="M44" s="98"/>
      <c r="N44" s="58"/>
      <c r="O44" s="58"/>
      <c r="P44" s="58"/>
      <c r="Q44" s="58"/>
      <c r="R44" s="58"/>
      <c r="S44" s="58"/>
      <c r="T44" s="58"/>
      <c r="U44" s="58"/>
      <c r="V44" s="58"/>
      <c r="W44" s="58"/>
      <c r="X44" s="58"/>
      <c r="Y44" s="58"/>
      <c r="Z44" s="58"/>
    </row>
    <row r="45" spans="2:26" s="83" customFormat="1" ht="15.75" customHeight="1">
      <c r="B45" s="225" t="s">
        <v>45</v>
      </c>
      <c r="C45" s="225"/>
      <c r="D45" s="225"/>
      <c r="E45" s="225"/>
      <c r="F45" s="225"/>
      <c r="G45" s="225"/>
      <c r="H45" s="225"/>
      <c r="I45" s="225"/>
      <c r="J45" s="225"/>
      <c r="K45" s="225"/>
      <c r="L45" s="225"/>
      <c r="M45" s="225"/>
      <c r="N45" s="58"/>
      <c r="O45" s="58"/>
      <c r="P45" s="58"/>
      <c r="Q45" s="58"/>
      <c r="R45" s="58"/>
      <c r="S45" s="58"/>
      <c r="T45" s="58"/>
      <c r="U45" s="58"/>
      <c r="V45" s="58"/>
      <c r="W45" s="58"/>
      <c r="X45" s="58"/>
      <c r="Y45" s="58"/>
      <c r="Z45" s="58"/>
    </row>
    <row r="46" spans="2:26" s="83" customFormat="1" ht="15.75" customHeight="1">
      <c r="B46" s="226" t="s">
        <v>171</v>
      </c>
      <c r="C46" s="226"/>
      <c r="D46" s="226"/>
      <c r="E46" s="226"/>
      <c r="F46" s="226"/>
      <c r="G46" s="226"/>
      <c r="H46" s="226"/>
      <c r="I46" s="226"/>
      <c r="J46" s="226"/>
      <c r="K46" s="226"/>
      <c r="L46" s="226"/>
      <c r="M46" s="226"/>
      <c r="N46" s="58"/>
      <c r="O46" s="58"/>
      <c r="P46" s="58"/>
      <c r="Q46" s="58"/>
      <c r="R46" s="58"/>
      <c r="S46" s="58"/>
      <c r="T46" s="58"/>
      <c r="U46" s="58"/>
      <c r="V46" s="58"/>
      <c r="W46" s="58"/>
      <c r="X46" s="58"/>
      <c r="Y46" s="58"/>
      <c r="Z46" s="58"/>
    </row>
    <row r="47" spans="2:26" s="84" customFormat="1" ht="15.75" customHeight="1">
      <c r="B47" s="226" t="s">
        <v>31</v>
      </c>
      <c r="C47" s="226"/>
      <c r="D47" s="226"/>
      <c r="E47" s="226"/>
      <c r="F47" s="226"/>
      <c r="G47" s="226"/>
      <c r="H47" s="226"/>
      <c r="I47" s="226"/>
      <c r="J47" s="226"/>
      <c r="K47" s="226"/>
      <c r="L47" s="226"/>
      <c r="M47" s="226"/>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216</v>
      </c>
      <c r="C49" s="86" t="s">
        <v>177</v>
      </c>
      <c r="D49" s="86" t="s">
        <v>52</v>
      </c>
      <c r="E49" s="224" t="s">
        <v>168</v>
      </c>
      <c r="F49" s="224"/>
      <c r="G49" s="224"/>
      <c r="H49" s="224" t="s">
        <v>169</v>
      </c>
      <c r="I49" s="224"/>
      <c r="J49" s="224"/>
      <c r="K49" s="224"/>
      <c r="L49" s="224"/>
      <c r="M49" s="224"/>
    </row>
    <row r="50" spans="2:13" s="58" customFormat="1" ht="15.75" customHeight="1">
      <c r="B50" s="88"/>
      <c r="C50" s="88"/>
      <c r="D50" s="88"/>
      <c r="E50" s="223" t="str">
        <f>+E31</f>
        <v>ene - jul</v>
      </c>
      <c r="F50" s="223"/>
      <c r="G50" s="88" t="s">
        <v>122</v>
      </c>
      <c r="H50" s="223" t="str">
        <f>+E50</f>
        <v>ene - jul</v>
      </c>
      <c r="I50" s="223"/>
      <c r="J50" s="88" t="s">
        <v>122</v>
      </c>
      <c r="K50" s="89"/>
      <c r="L50" s="123" t="s">
        <v>210</v>
      </c>
      <c r="M50" s="90" t="s">
        <v>170</v>
      </c>
    </row>
    <row r="51" spans="2:13" s="58" customFormat="1" ht="15" customHeight="1">
      <c r="B51" s="91"/>
      <c r="C51" s="91"/>
      <c r="D51" s="91"/>
      <c r="E51" s="92">
        <f aca="true" t="shared" si="5" ref="E51:J51">+E32</f>
        <v>2010</v>
      </c>
      <c r="F51" s="92">
        <f t="shared" si="5"/>
        <v>2011</v>
      </c>
      <c r="G51" s="93" t="str">
        <f t="shared" si="5"/>
        <v>11/10</v>
      </c>
      <c r="H51" s="92">
        <f t="shared" si="5"/>
        <v>2010</v>
      </c>
      <c r="I51" s="92">
        <f t="shared" si="5"/>
        <v>2011</v>
      </c>
      <c r="J51" s="93" t="str">
        <f t="shared" si="5"/>
        <v>11/10</v>
      </c>
      <c r="K51" s="91"/>
      <c r="L51" s="92">
        <v>2010</v>
      </c>
      <c r="M51" s="181">
        <f>+M32</f>
        <v>2011</v>
      </c>
    </row>
    <row r="52" spans="1:26" s="57" customFormat="1" ht="12.75">
      <c r="A52" s="57">
        <v>1</v>
      </c>
      <c r="B52" s="54" t="s">
        <v>61</v>
      </c>
      <c r="C52" s="126" t="s">
        <v>358</v>
      </c>
      <c r="D52" s="54" t="s">
        <v>53</v>
      </c>
      <c r="E52" s="55">
        <v>44.012</v>
      </c>
      <c r="F52" s="55">
        <v>130.984</v>
      </c>
      <c r="G52" s="56">
        <f>+(F52-E52)/E52</f>
        <v>1.976097427974189</v>
      </c>
      <c r="H52" s="55">
        <v>142.631</v>
      </c>
      <c r="I52" s="55">
        <v>463.224</v>
      </c>
      <c r="J52" s="56">
        <f>+(I52-H52)/H52</f>
        <v>2.2477091235425677</v>
      </c>
      <c r="K52" s="54">
        <v>1</v>
      </c>
      <c r="L52" s="125">
        <f aca="true" t="shared" si="6" ref="L52:L59">+I52/$I$60</f>
        <v>0.1813009784735812</v>
      </c>
      <c r="M52" s="72">
        <v>0.002225953640891233</v>
      </c>
      <c r="N52" s="58"/>
      <c r="O52" s="58"/>
      <c r="P52" s="58"/>
      <c r="Q52" s="58"/>
      <c r="R52" s="58"/>
      <c r="S52" s="58"/>
      <c r="T52" s="58"/>
      <c r="U52" s="58"/>
      <c r="V52" s="58"/>
      <c r="W52" s="58"/>
      <c r="X52" s="58"/>
      <c r="Y52" s="58"/>
      <c r="Z52" s="58"/>
    </row>
    <row r="53" spans="1:26" s="57" customFormat="1" ht="12.75">
      <c r="A53" s="57">
        <v>2</v>
      </c>
      <c r="B53" s="54" t="s">
        <v>69</v>
      </c>
      <c r="C53" s="126">
        <v>22042110</v>
      </c>
      <c r="D53" s="54" t="s">
        <v>70</v>
      </c>
      <c r="E53" s="55">
        <v>115.902</v>
      </c>
      <c r="F53" s="55">
        <v>98.352</v>
      </c>
      <c r="G53" s="56">
        <f>+(F53-E53)/E53</f>
        <v>-0.15142102810995495</v>
      </c>
      <c r="H53" s="55">
        <v>285.834</v>
      </c>
      <c r="I53" s="55">
        <v>337.028</v>
      </c>
      <c r="J53" s="56">
        <f>+(I53-H53)/H53</f>
        <v>0.17910395544266958</v>
      </c>
      <c r="K53" s="54">
        <v>2</v>
      </c>
      <c r="L53" s="125">
        <f t="shared" si="6"/>
        <v>0.13190919765166342</v>
      </c>
      <c r="M53" s="72">
        <v>0.00047545235021294655</v>
      </c>
      <c r="N53" s="58"/>
      <c r="O53" s="58"/>
      <c r="P53" s="58"/>
      <c r="Q53" s="58"/>
      <c r="R53" s="58"/>
      <c r="S53" s="58"/>
      <c r="T53" s="58"/>
      <c r="U53" s="58"/>
      <c r="V53" s="58"/>
      <c r="W53" s="58"/>
      <c r="X53" s="58"/>
      <c r="Y53" s="58"/>
      <c r="Z53" s="58"/>
    </row>
    <row r="54" spans="1:26" s="57" customFormat="1" ht="12.75">
      <c r="A54" s="57">
        <v>3</v>
      </c>
      <c r="B54" s="54" t="s">
        <v>58</v>
      </c>
      <c r="C54" s="126" t="s">
        <v>346</v>
      </c>
      <c r="D54" s="54" t="s">
        <v>53</v>
      </c>
      <c r="E54" s="55">
        <v>110.101</v>
      </c>
      <c r="F54" s="55">
        <v>351.498</v>
      </c>
      <c r="G54" s="56">
        <f>+(F54-E54)/E54</f>
        <v>2.1925050635325745</v>
      </c>
      <c r="H54" s="55">
        <v>62.192</v>
      </c>
      <c r="I54" s="55">
        <v>310.131</v>
      </c>
      <c r="J54" s="56">
        <f>+(I54-H54)/H54</f>
        <v>3.9866703112940565</v>
      </c>
      <c r="K54" s="54">
        <v>3</v>
      </c>
      <c r="L54" s="125">
        <f t="shared" si="6"/>
        <v>0.12138199608610567</v>
      </c>
      <c r="M54" s="72">
        <v>0.0006626415504770023</v>
      </c>
      <c r="N54" s="58"/>
      <c r="O54" s="58"/>
      <c r="P54" s="58"/>
      <c r="Q54" s="58"/>
      <c r="R54" s="58"/>
      <c r="S54" s="58"/>
      <c r="T54" s="58"/>
      <c r="U54" s="58"/>
      <c r="V54" s="58"/>
      <c r="W54" s="58"/>
      <c r="X54" s="58"/>
      <c r="Y54" s="58"/>
      <c r="Z54" s="58"/>
    </row>
    <row r="55" spans="2:26" s="57" customFormat="1" ht="12.75">
      <c r="B55" s="54" t="s">
        <v>63</v>
      </c>
      <c r="C55" s="126" t="s">
        <v>353</v>
      </c>
      <c r="D55" s="54" t="s">
        <v>53</v>
      </c>
      <c r="E55" s="55">
        <v>131.128</v>
      </c>
      <c r="F55" s="55">
        <v>198.283</v>
      </c>
      <c r="G55" s="56">
        <f>+(F55-E55)/E55</f>
        <v>0.5121331828442438</v>
      </c>
      <c r="H55" s="55">
        <v>152.482</v>
      </c>
      <c r="I55" s="55">
        <v>292.48</v>
      </c>
      <c r="J55" s="56">
        <f>+(I55-H55)/H55</f>
        <v>0.9181280413425849</v>
      </c>
      <c r="K55" s="54"/>
      <c r="L55" s="125">
        <f t="shared" si="6"/>
        <v>0.11447358121330725</v>
      </c>
      <c r="M55" s="72">
        <v>0.0002609031770415723</v>
      </c>
      <c r="N55" s="58"/>
      <c r="O55" s="58"/>
      <c r="P55" s="58"/>
      <c r="Q55" s="58"/>
      <c r="R55" s="58"/>
      <c r="S55" s="58"/>
      <c r="T55" s="58"/>
      <c r="U55" s="58"/>
      <c r="V55" s="58"/>
      <c r="W55" s="58"/>
      <c r="X55" s="58"/>
      <c r="Y55" s="58"/>
      <c r="Z55" s="58"/>
    </row>
    <row r="56" spans="2:26" s="57" customFormat="1" ht="12.75">
      <c r="B56" s="54" t="s">
        <v>56</v>
      </c>
      <c r="C56" s="126" t="s">
        <v>354</v>
      </c>
      <c r="D56" s="54" t="s">
        <v>53</v>
      </c>
      <c r="E56" s="55">
        <v>261.9</v>
      </c>
      <c r="F56" s="55">
        <v>85</v>
      </c>
      <c r="G56" s="56">
        <f>+(F56-E56)/E56</f>
        <v>-0.6754486445208094</v>
      </c>
      <c r="H56" s="55">
        <v>543.566</v>
      </c>
      <c r="I56" s="55">
        <v>190.47</v>
      </c>
      <c r="J56" s="56">
        <f>+(I56-H56)/H56</f>
        <v>-0.6495917699046666</v>
      </c>
      <c r="K56" s="54"/>
      <c r="L56" s="125">
        <f t="shared" si="6"/>
        <v>0.07454794520547946</v>
      </c>
      <c r="M56" s="72">
        <v>0.0017203040340005127</v>
      </c>
      <c r="N56" s="58"/>
      <c r="O56" s="58"/>
      <c r="P56" s="58"/>
      <c r="Q56" s="58"/>
      <c r="R56" s="58"/>
      <c r="S56" s="58"/>
      <c r="T56" s="58"/>
      <c r="U56" s="58"/>
      <c r="V56" s="58"/>
      <c r="W56" s="58"/>
      <c r="X56" s="58"/>
      <c r="Y56" s="58"/>
      <c r="Z56" s="58"/>
    </row>
    <row r="57" spans="2:26" s="57" customFormat="1" ht="12.75">
      <c r="B57" s="54" t="s">
        <v>278</v>
      </c>
      <c r="C57" s="126" t="s">
        <v>359</v>
      </c>
      <c r="D57" s="54" t="s">
        <v>53</v>
      </c>
      <c r="E57" s="55">
        <v>0</v>
      </c>
      <c r="F57" s="55">
        <v>47</v>
      </c>
      <c r="G57" s="56"/>
      <c r="H57" s="55">
        <v>0</v>
      </c>
      <c r="I57" s="55">
        <v>142.063</v>
      </c>
      <c r="J57" s="56"/>
      <c r="K57" s="54"/>
      <c r="L57" s="125">
        <f t="shared" si="6"/>
        <v>0.05560195694716242</v>
      </c>
      <c r="M57" s="72">
        <v>0.010443598773730087</v>
      </c>
      <c r="N57" s="58"/>
      <c r="O57" s="58"/>
      <c r="P57" s="58"/>
      <c r="Q57" s="58"/>
      <c r="R57" s="58"/>
      <c r="S57" s="58"/>
      <c r="T57" s="58"/>
      <c r="U57" s="58"/>
      <c r="V57" s="58"/>
      <c r="W57" s="58"/>
      <c r="X57" s="58"/>
      <c r="Y57" s="58"/>
      <c r="Z57" s="58"/>
    </row>
    <row r="58" spans="2:26" s="57" customFormat="1" ht="12.75">
      <c r="B58" s="54" t="s">
        <v>77</v>
      </c>
      <c r="C58" s="126">
        <v>22042990</v>
      </c>
      <c r="D58" s="54" t="s">
        <v>70</v>
      </c>
      <c r="E58" s="55">
        <v>0</v>
      </c>
      <c r="F58" s="55">
        <v>118</v>
      </c>
      <c r="G58" s="56"/>
      <c r="H58" s="55">
        <v>0</v>
      </c>
      <c r="I58" s="55">
        <v>139.8</v>
      </c>
      <c r="J58" s="56"/>
      <c r="K58" s="54"/>
      <c r="L58" s="125">
        <f t="shared" si="6"/>
        <v>0.054716242661448145</v>
      </c>
      <c r="M58" s="72">
        <v>0.0012648248807882194</v>
      </c>
      <c r="N58" s="58"/>
      <c r="O58" s="58"/>
      <c r="P58" s="58"/>
      <c r="Q58" s="58"/>
      <c r="R58" s="58"/>
      <c r="S58" s="58"/>
      <c r="T58" s="58"/>
      <c r="U58" s="58"/>
      <c r="V58" s="58"/>
      <c r="W58" s="58"/>
      <c r="X58" s="58"/>
      <c r="Y58" s="58"/>
      <c r="Z58" s="58"/>
    </row>
    <row r="59" spans="2:26" s="57" customFormat="1" ht="12.75">
      <c r="B59" s="54" t="s">
        <v>155</v>
      </c>
      <c r="C59" s="77"/>
      <c r="D59" s="54"/>
      <c r="E59" s="55"/>
      <c r="F59" s="55"/>
      <c r="G59" s="56"/>
      <c r="H59" s="55">
        <f>+H60-SUM(H52:H58)</f>
        <v>935.2950000000001</v>
      </c>
      <c r="I59" s="55">
        <f>+I60-SUM(I52:I58)</f>
        <v>679.8040000000003</v>
      </c>
      <c r="J59" s="56">
        <f>+(I59-H59)/H59</f>
        <v>-0.27316622028343973</v>
      </c>
      <c r="K59" s="54"/>
      <c r="L59" s="125">
        <f t="shared" si="6"/>
        <v>0.26606810176125256</v>
      </c>
      <c r="M59" s="72"/>
      <c r="N59" s="58"/>
      <c r="O59" s="58"/>
      <c r="P59" s="58"/>
      <c r="Q59" s="58"/>
      <c r="R59" s="58"/>
      <c r="S59" s="58"/>
      <c r="T59" s="58"/>
      <c r="U59" s="58"/>
      <c r="V59" s="58"/>
      <c r="W59" s="58"/>
      <c r="X59" s="58"/>
      <c r="Y59" s="58"/>
      <c r="Z59" s="58"/>
    </row>
    <row r="60" spans="2:26" s="59" customFormat="1" ht="12.75">
      <c r="B60" s="70" t="s">
        <v>158</v>
      </c>
      <c r="C60" s="70"/>
      <c r="D60" s="70"/>
      <c r="E60" s="99"/>
      <c r="F60" s="71"/>
      <c r="G60" s="71"/>
      <c r="H60" s="71">
        <f>+'Exportacion_regional '!C9</f>
        <v>2122</v>
      </c>
      <c r="I60" s="71">
        <f>+'Exportacion_regional '!D9</f>
        <v>2555</v>
      </c>
      <c r="J60" s="100">
        <f>+(I60-H60)/H60</f>
        <v>0.20405278039585298</v>
      </c>
      <c r="K60" s="71"/>
      <c r="L60" s="100">
        <f>SUM(L52:L59)</f>
        <v>1</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22" t="s">
        <v>202</v>
      </c>
      <c r="C62" s="222"/>
      <c r="D62" s="222"/>
      <c r="E62" s="222"/>
      <c r="F62" s="222"/>
      <c r="G62" s="222"/>
      <c r="H62" s="222"/>
      <c r="I62" s="222"/>
      <c r="J62" s="222"/>
      <c r="K62" s="222"/>
      <c r="L62" s="222"/>
      <c r="M62" s="222"/>
    </row>
    <row r="63" spans="13:26" ht="12.75">
      <c r="M63" s="98"/>
      <c r="N63" s="58"/>
      <c r="O63" s="58"/>
      <c r="P63" s="58"/>
      <c r="Q63" s="58"/>
      <c r="R63" s="58"/>
      <c r="S63" s="58"/>
      <c r="T63" s="58"/>
      <c r="U63" s="58"/>
      <c r="V63" s="58"/>
      <c r="W63" s="58"/>
      <c r="X63" s="58"/>
      <c r="Y63" s="58"/>
      <c r="Z63" s="58"/>
    </row>
    <row r="64" spans="2:26" s="83" customFormat="1" ht="15.75" customHeight="1">
      <c r="B64" s="225" t="s">
        <v>49</v>
      </c>
      <c r="C64" s="225"/>
      <c r="D64" s="225"/>
      <c r="E64" s="225"/>
      <c r="F64" s="225"/>
      <c r="G64" s="225"/>
      <c r="H64" s="225"/>
      <c r="I64" s="225"/>
      <c r="J64" s="225"/>
      <c r="K64" s="225"/>
      <c r="L64" s="225"/>
      <c r="M64" s="225"/>
      <c r="N64" s="58"/>
      <c r="O64" s="58"/>
      <c r="P64" s="58"/>
      <c r="Q64" s="58"/>
      <c r="R64" s="58"/>
      <c r="S64" s="58"/>
      <c r="T64" s="58"/>
      <c r="U64" s="58"/>
      <c r="V64" s="58"/>
      <c r="W64" s="58"/>
      <c r="X64" s="58"/>
      <c r="Y64" s="58"/>
      <c r="Z64" s="58"/>
    </row>
    <row r="65" spans="2:26" s="83" customFormat="1" ht="15.75" customHeight="1">
      <c r="B65" s="226" t="s">
        <v>171</v>
      </c>
      <c r="C65" s="226"/>
      <c r="D65" s="226"/>
      <c r="E65" s="226"/>
      <c r="F65" s="226"/>
      <c r="G65" s="226"/>
      <c r="H65" s="226"/>
      <c r="I65" s="226"/>
      <c r="J65" s="226"/>
      <c r="K65" s="226"/>
      <c r="L65" s="226"/>
      <c r="M65" s="226"/>
      <c r="N65" s="58"/>
      <c r="O65" s="58"/>
      <c r="P65" s="58"/>
      <c r="Q65" s="58"/>
      <c r="R65" s="58"/>
      <c r="S65" s="58"/>
      <c r="T65" s="58"/>
      <c r="U65" s="58"/>
      <c r="V65" s="58"/>
      <c r="W65" s="58"/>
      <c r="X65" s="58"/>
      <c r="Y65" s="58"/>
      <c r="Z65" s="58"/>
    </row>
    <row r="66" spans="2:26" s="84" customFormat="1" ht="15.75" customHeight="1">
      <c r="B66" s="226" t="s">
        <v>32</v>
      </c>
      <c r="C66" s="226"/>
      <c r="D66" s="226"/>
      <c r="E66" s="226"/>
      <c r="F66" s="226"/>
      <c r="G66" s="226"/>
      <c r="H66" s="226"/>
      <c r="I66" s="226"/>
      <c r="J66" s="226"/>
      <c r="K66" s="226"/>
      <c r="L66" s="226"/>
      <c r="M66" s="226"/>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216</v>
      </c>
      <c r="C68" s="86" t="s">
        <v>177</v>
      </c>
      <c r="D68" s="86" t="s">
        <v>52</v>
      </c>
      <c r="E68" s="224" t="s">
        <v>168</v>
      </c>
      <c r="F68" s="224"/>
      <c r="G68" s="224"/>
      <c r="H68" s="224" t="s">
        <v>169</v>
      </c>
      <c r="I68" s="224"/>
      <c r="J68" s="224"/>
      <c r="K68" s="224"/>
      <c r="L68" s="224"/>
      <c r="M68" s="224"/>
    </row>
    <row r="69" spans="2:13" s="58" customFormat="1" ht="15.75" customHeight="1">
      <c r="B69" s="88"/>
      <c r="C69" s="88"/>
      <c r="D69" s="88"/>
      <c r="E69" s="223" t="str">
        <f>+E50</f>
        <v>ene - jul</v>
      </c>
      <c r="F69" s="223"/>
      <c r="G69" s="88" t="s">
        <v>122</v>
      </c>
      <c r="H69" s="223" t="str">
        <f>+E69</f>
        <v>ene - jul</v>
      </c>
      <c r="I69" s="223"/>
      <c r="J69" s="88" t="s">
        <v>122</v>
      </c>
      <c r="K69" s="89"/>
      <c r="L69" s="123" t="s">
        <v>210</v>
      </c>
      <c r="M69" s="90" t="s">
        <v>170</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181">
        <v>2011</v>
      </c>
    </row>
    <row r="71" spans="1:26" s="57" customFormat="1" ht="12.75">
      <c r="A71" s="57">
        <v>1</v>
      </c>
      <c r="B71" s="54" t="s">
        <v>63</v>
      </c>
      <c r="C71" s="126" t="s">
        <v>353</v>
      </c>
      <c r="D71" s="54" t="s">
        <v>53</v>
      </c>
      <c r="E71" s="55">
        <v>93669.35</v>
      </c>
      <c r="F71" s="55">
        <v>102093.936</v>
      </c>
      <c r="G71" s="56">
        <f aca="true" t="shared" si="7" ref="G71:G77">+(F71-E71)/E71</f>
        <v>0.08993962272611046</v>
      </c>
      <c r="H71" s="55">
        <v>175427.43</v>
      </c>
      <c r="I71" s="55">
        <v>156735.146</v>
      </c>
      <c r="J71" s="56">
        <f aca="true" t="shared" si="8" ref="J71:J77">+(I71-H71)/H71</f>
        <v>-0.10655280077921672</v>
      </c>
      <c r="K71" s="54">
        <v>1</v>
      </c>
      <c r="L71" s="125">
        <f aca="true" t="shared" si="9" ref="L71:L79">+I71/$I$80</f>
        <v>0.9283112669466178</v>
      </c>
      <c r="M71" s="72">
        <v>0.13981365408053434</v>
      </c>
      <c r="N71" s="58"/>
      <c r="O71" s="58"/>
      <c r="P71" s="58"/>
      <c r="Q71" s="58"/>
      <c r="R71" s="58"/>
      <c r="S71" s="58"/>
      <c r="T71" s="58"/>
      <c r="U71" s="58"/>
      <c r="V71" s="58"/>
      <c r="W71" s="58"/>
      <c r="X71" s="58"/>
      <c r="Y71" s="58"/>
      <c r="Z71" s="58"/>
    </row>
    <row r="72" spans="1:26" s="57" customFormat="1" ht="12.75">
      <c r="A72" s="57">
        <v>2</v>
      </c>
      <c r="B72" s="54" t="s">
        <v>290</v>
      </c>
      <c r="C72" s="126" t="s">
        <v>360</v>
      </c>
      <c r="D72" s="54" t="s">
        <v>53</v>
      </c>
      <c r="E72" s="55">
        <v>1178.071</v>
      </c>
      <c r="F72" s="55">
        <v>2776.162</v>
      </c>
      <c r="G72" s="56">
        <f t="shared" si="7"/>
        <v>1.356531991705084</v>
      </c>
      <c r="H72" s="55">
        <v>3653.283</v>
      </c>
      <c r="I72" s="55">
        <v>5118.698</v>
      </c>
      <c r="J72" s="56">
        <f t="shared" si="8"/>
        <v>0.4011227709432859</v>
      </c>
      <c r="K72" s="54">
        <v>2</v>
      </c>
      <c r="L72" s="125">
        <f t="shared" si="9"/>
        <v>0.03031703575595686</v>
      </c>
      <c r="M72" s="72">
        <v>0.27701910077942266</v>
      </c>
      <c r="N72" s="58"/>
      <c r="O72" s="58"/>
      <c r="P72" s="58"/>
      <c r="Q72" s="58"/>
      <c r="R72" s="58"/>
      <c r="S72" s="58"/>
      <c r="T72" s="58"/>
      <c r="U72" s="58"/>
      <c r="V72" s="58"/>
      <c r="W72" s="58"/>
      <c r="X72" s="58"/>
      <c r="Y72" s="58"/>
      <c r="Z72" s="58"/>
    </row>
    <row r="73" spans="1:26" s="57" customFormat="1" ht="12.75">
      <c r="A73" s="57">
        <v>3</v>
      </c>
      <c r="B73" s="54" t="s">
        <v>64</v>
      </c>
      <c r="C73" s="126">
        <v>20057000</v>
      </c>
      <c r="D73" s="54" t="s">
        <v>53</v>
      </c>
      <c r="E73" s="55">
        <v>1699.124</v>
      </c>
      <c r="F73" s="55">
        <v>862.381</v>
      </c>
      <c r="G73" s="56">
        <f t="shared" si="7"/>
        <v>-0.49245552414067484</v>
      </c>
      <c r="H73" s="55">
        <v>2861.164</v>
      </c>
      <c r="I73" s="55">
        <v>1949.481</v>
      </c>
      <c r="J73" s="56">
        <f t="shared" si="8"/>
        <v>-0.3186405952262786</v>
      </c>
      <c r="K73" s="54">
        <v>3</v>
      </c>
      <c r="L73" s="125">
        <f t="shared" si="9"/>
        <v>0.01154639034820154</v>
      </c>
      <c r="M73" s="72">
        <v>0.8293581611425216</v>
      </c>
      <c r="N73" s="58"/>
      <c r="O73" s="58"/>
      <c r="P73" s="58"/>
      <c r="Q73" s="58"/>
      <c r="R73" s="58"/>
      <c r="S73" s="58"/>
      <c r="T73" s="58"/>
      <c r="U73" s="58"/>
      <c r="V73" s="58"/>
      <c r="W73" s="58"/>
      <c r="X73" s="58"/>
      <c r="Y73" s="58"/>
      <c r="Z73" s="58"/>
    </row>
    <row r="74" spans="2:26" s="57" customFormat="1" ht="12.75">
      <c r="B74" s="54" t="s">
        <v>58</v>
      </c>
      <c r="C74" s="126" t="s">
        <v>346</v>
      </c>
      <c r="D74" s="54" t="s">
        <v>53</v>
      </c>
      <c r="E74" s="55">
        <v>1059.844</v>
      </c>
      <c r="F74" s="55">
        <v>1854.906</v>
      </c>
      <c r="G74" s="56">
        <f t="shared" si="7"/>
        <v>0.7501688927804468</v>
      </c>
      <c r="H74" s="55">
        <v>719.464</v>
      </c>
      <c r="I74" s="55">
        <v>1408.433</v>
      </c>
      <c r="J74" s="56">
        <f t="shared" si="8"/>
        <v>0.9576142795191974</v>
      </c>
      <c r="K74" s="54"/>
      <c r="L74" s="125">
        <f t="shared" si="9"/>
        <v>0.00834187006556542</v>
      </c>
      <c r="M74" s="72">
        <v>0.003009329047605611</v>
      </c>
      <c r="N74" s="58"/>
      <c r="O74" s="58"/>
      <c r="P74" s="58"/>
      <c r="Q74" s="58"/>
      <c r="R74" s="58"/>
      <c r="S74" s="58"/>
      <c r="T74" s="58"/>
      <c r="U74" s="58"/>
      <c r="V74" s="58"/>
      <c r="W74" s="58"/>
      <c r="X74" s="58"/>
      <c r="Y74" s="58"/>
      <c r="Z74" s="58"/>
    </row>
    <row r="75" spans="2:26" s="57" customFormat="1" ht="12.75">
      <c r="B75" s="54" t="s">
        <v>68</v>
      </c>
      <c r="C75" s="126" t="s">
        <v>347</v>
      </c>
      <c r="D75" s="54" t="s">
        <v>53</v>
      </c>
      <c r="E75" s="55">
        <v>392.032</v>
      </c>
      <c r="F75" s="55">
        <v>507.374</v>
      </c>
      <c r="G75" s="56">
        <f t="shared" si="7"/>
        <v>0.29421577830381207</v>
      </c>
      <c r="H75" s="55">
        <v>637.162</v>
      </c>
      <c r="I75" s="55">
        <v>656.234</v>
      </c>
      <c r="J75" s="56">
        <f t="shared" si="8"/>
        <v>0.029932732962731617</v>
      </c>
      <c r="K75" s="54"/>
      <c r="L75" s="125">
        <f t="shared" si="9"/>
        <v>0.0038867441764047408</v>
      </c>
      <c r="M75" s="72">
        <v>0.006050655041675761</v>
      </c>
      <c r="N75" s="58"/>
      <c r="O75" s="58"/>
      <c r="P75" s="58"/>
      <c r="Q75" s="58"/>
      <c r="R75" s="58"/>
      <c r="S75" s="58"/>
      <c r="T75" s="58"/>
      <c r="U75" s="58"/>
      <c r="V75" s="58"/>
      <c r="W75" s="58"/>
      <c r="X75" s="58"/>
      <c r="Y75" s="58"/>
      <c r="Z75" s="58"/>
    </row>
    <row r="76" spans="2:26" s="57" customFormat="1" ht="12.75">
      <c r="B76" s="54" t="s">
        <v>219</v>
      </c>
      <c r="C76" s="126" t="s">
        <v>352</v>
      </c>
      <c r="D76" s="54" t="s">
        <v>53</v>
      </c>
      <c r="E76" s="55">
        <v>347.667</v>
      </c>
      <c r="F76" s="55">
        <v>791.061</v>
      </c>
      <c r="G76" s="56">
        <f t="shared" si="7"/>
        <v>1.2753410591169139</v>
      </c>
      <c r="H76" s="55">
        <v>276.607</v>
      </c>
      <c r="I76" s="55">
        <v>613.602</v>
      </c>
      <c r="J76" s="56">
        <f t="shared" si="8"/>
        <v>1.21831696233284</v>
      </c>
      <c r="K76" s="54"/>
      <c r="L76" s="125">
        <f t="shared" si="9"/>
        <v>0.0036342432731774057</v>
      </c>
      <c r="M76" s="72">
        <v>0.00627038430299837</v>
      </c>
      <c r="N76" s="58"/>
      <c r="O76" s="58"/>
      <c r="P76" s="58"/>
      <c r="Q76" s="58"/>
      <c r="R76" s="58"/>
      <c r="S76" s="58"/>
      <c r="T76" s="58"/>
      <c r="U76" s="58"/>
      <c r="V76" s="58"/>
      <c r="W76" s="58"/>
      <c r="X76" s="58"/>
      <c r="Y76" s="58"/>
      <c r="Z76" s="58"/>
    </row>
    <row r="77" spans="2:26" s="57" customFormat="1" ht="12.75">
      <c r="B77" s="54" t="s">
        <v>296</v>
      </c>
      <c r="C77" s="126" t="s">
        <v>361</v>
      </c>
      <c r="D77" s="54" t="s">
        <v>53</v>
      </c>
      <c r="E77" s="55">
        <v>43.2</v>
      </c>
      <c r="F77" s="55">
        <v>431.744</v>
      </c>
      <c r="G77" s="56">
        <f t="shared" si="7"/>
        <v>8.994074074074074</v>
      </c>
      <c r="H77" s="55">
        <v>42.816</v>
      </c>
      <c r="I77" s="55">
        <v>427.038</v>
      </c>
      <c r="J77" s="56">
        <f t="shared" si="8"/>
        <v>8.973794843049326</v>
      </c>
      <c r="K77" s="54"/>
      <c r="L77" s="125">
        <f t="shared" si="9"/>
        <v>0.002529261604250203</v>
      </c>
      <c r="M77" s="72">
        <v>0.0037234811569425625</v>
      </c>
      <c r="N77" s="58"/>
      <c r="O77" s="58"/>
      <c r="P77" s="58"/>
      <c r="Q77" s="58"/>
      <c r="R77" s="58"/>
      <c r="S77" s="58"/>
      <c r="T77" s="58"/>
      <c r="U77" s="58"/>
      <c r="V77" s="58"/>
      <c r="W77" s="58"/>
      <c r="X77" s="58"/>
      <c r="Y77" s="58"/>
      <c r="Z77" s="58"/>
    </row>
    <row r="78" spans="2:26" s="57" customFormat="1" ht="12.75">
      <c r="B78" s="54" t="s">
        <v>339</v>
      </c>
      <c r="C78" s="126" t="s">
        <v>362</v>
      </c>
      <c r="D78" s="54" t="s">
        <v>52</v>
      </c>
      <c r="E78" s="55">
        <v>0</v>
      </c>
      <c r="F78" s="55">
        <v>208.322</v>
      </c>
      <c r="G78" s="56"/>
      <c r="H78" s="55">
        <v>0</v>
      </c>
      <c r="I78" s="55">
        <v>374.4</v>
      </c>
      <c r="J78" s="56"/>
      <c r="K78" s="54"/>
      <c r="L78" s="125">
        <f t="shared" si="9"/>
        <v>0.00221749714224794</v>
      </c>
      <c r="M78" s="72">
        <v>0.260628404040854</v>
      </c>
      <c r="N78" s="58"/>
      <c r="O78" s="58"/>
      <c r="P78" s="58"/>
      <c r="Q78" s="58"/>
      <c r="R78" s="58"/>
      <c r="S78" s="58"/>
      <c r="T78" s="58"/>
      <c r="U78" s="58"/>
      <c r="V78" s="58"/>
      <c r="W78" s="58"/>
      <c r="X78" s="58"/>
      <c r="Y78" s="58"/>
      <c r="Z78" s="58"/>
    </row>
    <row r="79" spans="2:26" s="57" customFormat="1" ht="12.75">
      <c r="B79" s="54" t="s">
        <v>155</v>
      </c>
      <c r="C79" s="77"/>
      <c r="D79" s="54"/>
      <c r="E79" s="55"/>
      <c r="F79" s="55"/>
      <c r="G79" s="56"/>
      <c r="H79" s="55">
        <f>+H80-SUM(H71:H78)</f>
        <v>2639.0740000000224</v>
      </c>
      <c r="I79" s="55">
        <f>+I80-SUM(I71:I78)</f>
        <v>1555.9679999999935</v>
      </c>
      <c r="J79" s="56"/>
      <c r="K79" s="54"/>
      <c r="L79" s="125">
        <f t="shared" si="9"/>
        <v>0.009215690687578068</v>
      </c>
      <c r="M79" s="72"/>
      <c r="N79" s="58"/>
      <c r="O79" s="58"/>
      <c r="P79" s="58"/>
      <c r="Q79" s="58"/>
      <c r="R79" s="58"/>
      <c r="S79" s="58"/>
      <c r="T79" s="58"/>
      <c r="U79" s="58"/>
      <c r="V79" s="58"/>
      <c r="W79" s="58"/>
      <c r="X79" s="58"/>
      <c r="Y79" s="58"/>
      <c r="Z79" s="58"/>
    </row>
    <row r="80" spans="2:26" s="59" customFormat="1" ht="12.75">
      <c r="B80" s="70" t="s">
        <v>158</v>
      </c>
      <c r="C80" s="70"/>
      <c r="D80" s="70"/>
      <c r="E80" s="99"/>
      <c r="F80" s="71"/>
      <c r="G80" s="71"/>
      <c r="H80" s="71">
        <f>+'Exportacion_regional '!C10</f>
        <v>186257</v>
      </c>
      <c r="I80" s="71">
        <f>+'Exportacion_regional '!D10</f>
        <v>168839</v>
      </c>
      <c r="J80" s="100">
        <f>+(I80-H80)/H80</f>
        <v>-0.09351594839388587</v>
      </c>
      <c r="K80" s="71"/>
      <c r="L80" s="100">
        <f>SUM(L71:L79)</f>
        <v>1</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22" t="s">
        <v>202</v>
      </c>
      <c r="C82" s="222"/>
      <c r="D82" s="222"/>
      <c r="E82" s="222"/>
      <c r="F82" s="222"/>
      <c r="G82" s="222"/>
      <c r="H82" s="222"/>
      <c r="I82" s="222"/>
      <c r="J82" s="222"/>
      <c r="K82" s="222"/>
      <c r="L82" s="222"/>
      <c r="M82" s="222"/>
    </row>
    <row r="83" spans="13:26" ht="12.75">
      <c r="M83" s="98"/>
      <c r="N83" s="58"/>
      <c r="O83" s="58"/>
      <c r="P83" s="58"/>
      <c r="Q83" s="58"/>
      <c r="R83" s="58"/>
      <c r="S83" s="58"/>
      <c r="T83" s="58"/>
      <c r="U83" s="58"/>
      <c r="V83" s="58"/>
      <c r="W83" s="58"/>
      <c r="X83" s="58"/>
      <c r="Y83" s="58"/>
      <c r="Z83" s="58"/>
    </row>
    <row r="84" spans="2:26" s="83" customFormat="1" ht="15.75" customHeight="1">
      <c r="B84" s="225" t="s">
        <v>123</v>
      </c>
      <c r="C84" s="225"/>
      <c r="D84" s="225"/>
      <c r="E84" s="225"/>
      <c r="F84" s="225"/>
      <c r="G84" s="225"/>
      <c r="H84" s="225"/>
      <c r="I84" s="225"/>
      <c r="J84" s="225"/>
      <c r="K84" s="225"/>
      <c r="L84" s="225"/>
      <c r="M84" s="225"/>
      <c r="N84" s="58"/>
      <c r="O84" s="58"/>
      <c r="P84" s="58"/>
      <c r="Q84" s="58"/>
      <c r="R84" s="58"/>
      <c r="S84" s="58"/>
      <c r="T84" s="58"/>
      <c r="U84" s="58"/>
      <c r="V84" s="58"/>
      <c r="W84" s="58"/>
      <c r="X84" s="58"/>
      <c r="Y84" s="58"/>
      <c r="Z84" s="58"/>
    </row>
    <row r="85" spans="2:26" s="83" customFormat="1" ht="15.75" customHeight="1">
      <c r="B85" s="226" t="s">
        <v>171</v>
      </c>
      <c r="C85" s="226"/>
      <c r="D85" s="226"/>
      <c r="E85" s="226"/>
      <c r="F85" s="226"/>
      <c r="G85" s="226"/>
      <c r="H85" s="226"/>
      <c r="I85" s="226"/>
      <c r="J85" s="226"/>
      <c r="K85" s="226"/>
      <c r="L85" s="226"/>
      <c r="M85" s="226"/>
      <c r="N85" s="58"/>
      <c r="O85" s="58"/>
      <c r="P85" s="58"/>
      <c r="Q85" s="58"/>
      <c r="R85" s="58"/>
      <c r="S85" s="58"/>
      <c r="T85" s="58"/>
      <c r="U85" s="58"/>
      <c r="V85" s="58"/>
      <c r="W85" s="58"/>
      <c r="X85" s="58"/>
      <c r="Y85" s="58"/>
      <c r="Z85" s="58"/>
    </row>
    <row r="86" spans="2:26" s="84" customFormat="1" ht="15.75" customHeight="1">
      <c r="B86" s="226" t="s">
        <v>33</v>
      </c>
      <c r="C86" s="226"/>
      <c r="D86" s="226"/>
      <c r="E86" s="226"/>
      <c r="F86" s="226"/>
      <c r="G86" s="226"/>
      <c r="H86" s="226"/>
      <c r="I86" s="226"/>
      <c r="J86" s="226"/>
      <c r="K86" s="226"/>
      <c r="L86" s="226"/>
      <c r="M86" s="226"/>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216</v>
      </c>
      <c r="C88" s="86" t="s">
        <v>177</v>
      </c>
      <c r="D88" s="86" t="s">
        <v>52</v>
      </c>
      <c r="E88" s="224" t="s">
        <v>168</v>
      </c>
      <c r="F88" s="224"/>
      <c r="G88" s="224"/>
      <c r="H88" s="224" t="s">
        <v>169</v>
      </c>
      <c r="I88" s="224"/>
      <c r="J88" s="224"/>
      <c r="K88" s="224"/>
      <c r="L88" s="224"/>
      <c r="M88" s="224"/>
    </row>
    <row r="89" spans="2:13" s="58" customFormat="1" ht="15.75" customHeight="1">
      <c r="B89" s="88"/>
      <c r="C89" s="88"/>
      <c r="D89" s="88"/>
      <c r="E89" s="223" t="str">
        <f>+E69</f>
        <v>ene - jul</v>
      </c>
      <c r="F89" s="223"/>
      <c r="G89" s="88" t="s">
        <v>122</v>
      </c>
      <c r="H89" s="223" t="str">
        <f>+E89</f>
        <v>ene - jul</v>
      </c>
      <c r="I89" s="223"/>
      <c r="J89" s="88" t="s">
        <v>122</v>
      </c>
      <c r="K89" s="89"/>
      <c r="L89" s="123" t="s">
        <v>210</v>
      </c>
      <c r="M89" s="90" t="s">
        <v>170</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181">
        <f>+M70</f>
        <v>2011</v>
      </c>
    </row>
    <row r="91" spans="1:26" s="57" customFormat="1" ht="15.75">
      <c r="A91" s="57">
        <v>1</v>
      </c>
      <c r="B91" s="54" t="s">
        <v>63</v>
      </c>
      <c r="C91" s="126" t="s">
        <v>353</v>
      </c>
      <c r="D91" s="54" t="s">
        <v>53</v>
      </c>
      <c r="E91" s="55">
        <v>184355.001</v>
      </c>
      <c r="F91" s="55">
        <v>239476.662</v>
      </c>
      <c r="G91" s="56">
        <f>+(F91-E91)/E91</f>
        <v>0.29899737300861196</v>
      </c>
      <c r="H91" s="55">
        <v>313589.984</v>
      </c>
      <c r="I91" s="55">
        <v>357403.448</v>
      </c>
      <c r="J91" s="56">
        <f>+(I91-H91)/H91</f>
        <v>0.13971576337080963</v>
      </c>
      <c r="K91" s="91"/>
      <c r="L91" s="56">
        <f aca="true" t="shared" si="10" ref="L91:L111">+I91/$I$112</f>
        <v>0.7961654511189424</v>
      </c>
      <c r="M91" s="72">
        <v>0.3188173381729088</v>
      </c>
      <c r="N91" s="58"/>
      <c r="O91" s="58"/>
      <c r="P91" s="58"/>
      <c r="Q91" s="58"/>
      <c r="R91" s="58"/>
      <c r="S91" s="58"/>
      <c r="T91" s="58"/>
      <c r="U91" s="58"/>
      <c r="V91" s="58"/>
      <c r="W91" s="58"/>
      <c r="X91" s="58"/>
      <c r="Y91" s="58"/>
      <c r="Z91" s="58"/>
    </row>
    <row r="92" spans="1:26" s="57" customFormat="1" ht="12.75">
      <c r="A92" s="57">
        <v>2</v>
      </c>
      <c r="B92" s="54" t="s">
        <v>55</v>
      </c>
      <c r="C92" s="126" t="s">
        <v>363</v>
      </c>
      <c r="D92" s="54" t="s">
        <v>53</v>
      </c>
      <c r="E92" s="55">
        <v>15027.981</v>
      </c>
      <c r="F92" s="55">
        <v>7340.755</v>
      </c>
      <c r="G92" s="56">
        <f aca="true" t="shared" si="11" ref="G92:G110">+(F92-E92)/E92</f>
        <v>-0.5115275298790969</v>
      </c>
      <c r="H92" s="55">
        <v>20546.082</v>
      </c>
      <c r="I92" s="55">
        <v>11327.313</v>
      </c>
      <c r="J92" s="56">
        <f aca="true" t="shared" si="12" ref="J92:J110">+(I92-H92)/H92</f>
        <v>-0.44868744318259796</v>
      </c>
      <c r="K92" s="54">
        <v>2</v>
      </c>
      <c r="L92" s="56">
        <f t="shared" si="10"/>
        <v>0.025233151261065793</v>
      </c>
      <c r="M92" s="72">
        <v>0.20310924823897655</v>
      </c>
      <c r="N92" s="58"/>
      <c r="O92" s="58"/>
      <c r="P92" s="58"/>
      <c r="Q92" s="58"/>
      <c r="R92" s="58"/>
      <c r="S92" s="58"/>
      <c r="T92" s="58"/>
      <c r="U92" s="58"/>
      <c r="V92" s="58"/>
      <c r="W92" s="58"/>
      <c r="X92" s="58"/>
      <c r="Y92" s="58"/>
      <c r="Z92" s="58"/>
    </row>
    <row r="93" spans="1:26" s="57" customFormat="1" ht="12.75">
      <c r="A93" s="57">
        <v>3</v>
      </c>
      <c r="B93" s="54" t="s">
        <v>316</v>
      </c>
      <c r="C93" s="126" t="s">
        <v>364</v>
      </c>
      <c r="D93" s="54" t="s">
        <v>53</v>
      </c>
      <c r="E93" s="55">
        <v>15232.493</v>
      </c>
      <c r="F93" s="55">
        <v>13013.338</v>
      </c>
      <c r="G93" s="56">
        <f t="shared" si="11"/>
        <v>-0.1456856077334157</v>
      </c>
      <c r="H93" s="55">
        <v>17164.801</v>
      </c>
      <c r="I93" s="55">
        <v>10812.995</v>
      </c>
      <c r="J93" s="56">
        <f t="shared" si="12"/>
        <v>-0.37004833321399994</v>
      </c>
      <c r="K93" s="54">
        <v>3</v>
      </c>
      <c r="L93" s="56">
        <f t="shared" si="10"/>
        <v>0.024087437013539586</v>
      </c>
      <c r="M93" s="72">
        <v>0.5464633274320523</v>
      </c>
      <c r="N93" s="58"/>
      <c r="O93" s="58"/>
      <c r="P93" s="58"/>
      <c r="Q93" s="58"/>
      <c r="R93" s="58"/>
      <c r="S93" s="58"/>
      <c r="T93" s="58"/>
      <c r="U93" s="58"/>
      <c r="V93" s="58"/>
      <c r="W93" s="58"/>
      <c r="X93" s="58"/>
      <c r="Y93" s="58"/>
      <c r="Z93" s="58"/>
    </row>
    <row r="94" spans="1:26" s="57" customFormat="1" ht="12.75">
      <c r="A94" s="57">
        <v>4</v>
      </c>
      <c r="B94" s="54" t="s">
        <v>78</v>
      </c>
      <c r="C94" s="126">
        <v>20096000</v>
      </c>
      <c r="D94" s="54" t="s">
        <v>53</v>
      </c>
      <c r="E94" s="55">
        <v>7300.362</v>
      </c>
      <c r="F94" s="55">
        <v>4016.781</v>
      </c>
      <c r="G94" s="56">
        <f t="shared" si="11"/>
        <v>-0.44978331211520745</v>
      </c>
      <c r="H94" s="55">
        <v>12747.91</v>
      </c>
      <c r="I94" s="55">
        <v>8658.91</v>
      </c>
      <c r="J94" s="56">
        <f t="shared" si="12"/>
        <v>-0.3207584615831144</v>
      </c>
      <c r="K94" s="54">
        <v>4</v>
      </c>
      <c r="L94" s="56">
        <f t="shared" si="10"/>
        <v>0.019288915719549302</v>
      </c>
      <c r="M94" s="72">
        <v>0.2702072179186289</v>
      </c>
      <c r="N94" s="58"/>
      <c r="O94" s="58"/>
      <c r="P94" s="58"/>
      <c r="Q94" s="58"/>
      <c r="R94" s="58"/>
      <c r="S94" s="58"/>
      <c r="T94" s="58"/>
      <c r="U94" s="58"/>
      <c r="V94" s="58"/>
      <c r="W94" s="58"/>
      <c r="X94" s="58"/>
      <c r="Y94" s="58"/>
      <c r="Z94" s="58"/>
    </row>
    <row r="95" spans="1:26" s="57" customFormat="1" ht="12.75">
      <c r="A95" s="57">
        <v>5</v>
      </c>
      <c r="B95" s="54" t="s">
        <v>296</v>
      </c>
      <c r="C95" s="126" t="s">
        <v>361</v>
      </c>
      <c r="D95" s="54" t="s">
        <v>53</v>
      </c>
      <c r="E95" s="55">
        <v>2640.725</v>
      </c>
      <c r="F95" s="55">
        <v>7493.469</v>
      </c>
      <c r="G95" s="56">
        <f t="shared" si="11"/>
        <v>1.8376559467570461</v>
      </c>
      <c r="H95" s="55">
        <v>1879.119</v>
      </c>
      <c r="I95" s="55">
        <v>7185.673</v>
      </c>
      <c r="J95" s="56">
        <f t="shared" si="12"/>
        <v>2.823958461385362</v>
      </c>
      <c r="K95" s="54">
        <v>5</v>
      </c>
      <c r="L95" s="56">
        <f t="shared" si="10"/>
        <v>0.01600707720547286</v>
      </c>
      <c r="M95" s="72">
        <v>0.06265418537800133</v>
      </c>
      <c r="N95" s="58"/>
      <c r="O95" s="58"/>
      <c r="P95" s="58"/>
      <c r="Q95" s="58"/>
      <c r="R95" s="58"/>
      <c r="S95" s="58"/>
      <c r="T95" s="58"/>
      <c r="U95" s="58"/>
      <c r="V95" s="58"/>
      <c r="W95" s="58"/>
      <c r="X95" s="58"/>
      <c r="Y95" s="58"/>
      <c r="Z95" s="58"/>
    </row>
    <row r="96" spans="1:26" s="57" customFormat="1" ht="12.75">
      <c r="A96" s="57">
        <v>6</v>
      </c>
      <c r="B96" s="54" t="s">
        <v>58</v>
      </c>
      <c r="C96" s="126" t="s">
        <v>346</v>
      </c>
      <c r="D96" s="54" t="s">
        <v>53</v>
      </c>
      <c r="E96" s="55">
        <v>3777.671</v>
      </c>
      <c r="F96" s="55">
        <v>8871.706</v>
      </c>
      <c r="G96" s="56">
        <f t="shared" si="11"/>
        <v>1.348459143212842</v>
      </c>
      <c r="H96" s="55">
        <v>3427.908</v>
      </c>
      <c r="I96" s="55">
        <v>6415.146</v>
      </c>
      <c r="J96" s="56">
        <f t="shared" si="12"/>
        <v>0.871446374873538</v>
      </c>
      <c r="K96" s="54">
        <v>6</v>
      </c>
      <c r="L96" s="56">
        <f t="shared" si="10"/>
        <v>0.014290622090148048</v>
      </c>
      <c r="M96" s="72">
        <v>0.013706924789770578</v>
      </c>
      <c r="N96" s="58"/>
      <c r="O96" s="58"/>
      <c r="P96" s="58"/>
      <c r="Q96" s="58"/>
      <c r="R96" s="58"/>
      <c r="S96" s="58"/>
      <c r="T96" s="58"/>
      <c r="U96" s="58"/>
      <c r="V96" s="58"/>
      <c r="W96" s="58"/>
      <c r="X96" s="58"/>
      <c r="Y96" s="58"/>
      <c r="Z96" s="58"/>
    </row>
    <row r="97" spans="1:26" s="57" customFormat="1" ht="12.75">
      <c r="A97" s="57">
        <v>7</v>
      </c>
      <c r="B97" s="54" t="s">
        <v>68</v>
      </c>
      <c r="C97" s="126" t="s">
        <v>347</v>
      </c>
      <c r="D97" s="54" t="s">
        <v>53</v>
      </c>
      <c r="E97" s="55">
        <v>1935.171</v>
      </c>
      <c r="F97" s="55">
        <v>4337.389</v>
      </c>
      <c r="G97" s="56">
        <f t="shared" si="11"/>
        <v>1.2413466303494625</v>
      </c>
      <c r="H97" s="55">
        <v>3696.479</v>
      </c>
      <c r="I97" s="55">
        <v>5840.376</v>
      </c>
      <c r="J97" s="56">
        <f t="shared" si="12"/>
        <v>0.5799835465046603</v>
      </c>
      <c r="K97" s="54">
        <v>7</v>
      </c>
      <c r="L97" s="56">
        <f t="shared" si="10"/>
        <v>0.013010242678868182</v>
      </c>
      <c r="M97" s="72">
        <v>0.05384984699007079</v>
      </c>
      <c r="N97" s="58"/>
      <c r="O97" s="58"/>
      <c r="P97" s="58"/>
      <c r="Q97" s="58"/>
      <c r="R97" s="58"/>
      <c r="S97" s="58"/>
      <c r="T97" s="58"/>
      <c r="U97" s="58"/>
      <c r="V97" s="58"/>
      <c r="W97" s="58"/>
      <c r="X97" s="58"/>
      <c r="Y97" s="58"/>
      <c r="Z97" s="58"/>
    </row>
    <row r="98" spans="1:26" s="57" customFormat="1" ht="12.75">
      <c r="A98" s="57">
        <v>8</v>
      </c>
      <c r="B98" s="54" t="s">
        <v>54</v>
      </c>
      <c r="C98" s="126" t="s">
        <v>365</v>
      </c>
      <c r="D98" s="54" t="s">
        <v>53</v>
      </c>
      <c r="E98" s="55">
        <v>1228.228</v>
      </c>
      <c r="F98" s="55">
        <v>1369.254</v>
      </c>
      <c r="G98" s="56">
        <f t="shared" si="11"/>
        <v>0.11482070104247732</v>
      </c>
      <c r="H98" s="55">
        <v>3679.367</v>
      </c>
      <c r="I98" s="55">
        <v>5409.564</v>
      </c>
      <c r="J98" s="56">
        <f t="shared" si="12"/>
        <v>0.47024311518802014</v>
      </c>
      <c r="K98" s="54">
        <v>8</v>
      </c>
      <c r="L98" s="56">
        <f t="shared" si="10"/>
        <v>0.012050549558259413</v>
      </c>
      <c r="M98" s="72">
        <v>0.021176827083960983</v>
      </c>
      <c r="N98" s="58"/>
      <c r="O98" s="58"/>
      <c r="P98" s="58"/>
      <c r="Q98" s="58"/>
      <c r="R98" s="58"/>
      <c r="S98" s="58"/>
      <c r="T98" s="58"/>
      <c r="U98" s="58"/>
      <c r="V98" s="58"/>
      <c r="W98" s="58"/>
      <c r="X98" s="58"/>
      <c r="Y98" s="58"/>
      <c r="Z98" s="58"/>
    </row>
    <row r="99" spans="1:26" s="57" customFormat="1" ht="12.75">
      <c r="A99" s="57">
        <v>9</v>
      </c>
      <c r="B99" s="54" t="s">
        <v>76</v>
      </c>
      <c r="C99" s="126" t="s">
        <v>366</v>
      </c>
      <c r="D99" s="54" t="s">
        <v>53</v>
      </c>
      <c r="E99" s="55">
        <v>6846.978</v>
      </c>
      <c r="F99" s="55">
        <v>7846.822</v>
      </c>
      <c r="G99" s="56">
        <f t="shared" si="11"/>
        <v>0.14602705018184664</v>
      </c>
      <c r="H99" s="55">
        <v>7173.313</v>
      </c>
      <c r="I99" s="55">
        <v>5293.606</v>
      </c>
      <c r="J99" s="56">
        <f t="shared" si="12"/>
        <v>-0.2620416814378517</v>
      </c>
      <c r="K99" s="54">
        <v>9</v>
      </c>
      <c r="L99" s="56">
        <f t="shared" si="10"/>
        <v>0.01179223712759464</v>
      </c>
      <c r="M99" s="72">
        <v>0.3175344107192815</v>
      </c>
      <c r="N99" s="58"/>
      <c r="O99" s="58"/>
      <c r="P99" s="58"/>
      <c r="Q99" s="58"/>
      <c r="R99" s="58"/>
      <c r="S99" s="58"/>
      <c r="T99" s="58"/>
      <c r="U99" s="58"/>
      <c r="V99" s="58"/>
      <c r="W99" s="58"/>
      <c r="X99" s="58"/>
      <c r="Y99" s="58"/>
      <c r="Z99" s="58"/>
    </row>
    <row r="100" spans="1:13" s="58" customFormat="1" ht="12.75">
      <c r="A100" s="57">
        <v>10</v>
      </c>
      <c r="B100" s="54" t="s">
        <v>290</v>
      </c>
      <c r="C100" s="126" t="s">
        <v>360</v>
      </c>
      <c r="D100" s="54" t="s">
        <v>53</v>
      </c>
      <c r="E100" s="55">
        <v>946.619</v>
      </c>
      <c r="F100" s="55">
        <v>1469.523</v>
      </c>
      <c r="G100" s="56">
        <f t="shared" si="11"/>
        <v>0.5523911943453489</v>
      </c>
      <c r="H100" s="55">
        <v>2740.428</v>
      </c>
      <c r="I100" s="55">
        <v>3853.645</v>
      </c>
      <c r="J100" s="56">
        <f t="shared" si="12"/>
        <v>0.4062201232800132</v>
      </c>
      <c r="K100" s="54">
        <v>10</v>
      </c>
      <c r="L100" s="56">
        <f t="shared" si="10"/>
        <v>0.008584525490860001</v>
      </c>
      <c r="M100" s="72">
        <v>0.20855562735350244</v>
      </c>
    </row>
    <row r="101" spans="1:13" s="58" customFormat="1" ht="12.75">
      <c r="A101" s="57">
        <v>11</v>
      </c>
      <c r="B101" s="54" t="s">
        <v>340</v>
      </c>
      <c r="C101" s="126" t="s">
        <v>367</v>
      </c>
      <c r="D101" s="54" t="s">
        <v>53</v>
      </c>
      <c r="E101" s="55">
        <v>2782.336</v>
      </c>
      <c r="F101" s="55">
        <v>3845.957</v>
      </c>
      <c r="G101" s="56">
        <f t="shared" si="11"/>
        <v>0.38227625994847503</v>
      </c>
      <c r="H101" s="55">
        <v>3126.741</v>
      </c>
      <c r="I101" s="55">
        <v>3619.234</v>
      </c>
      <c r="J101" s="56">
        <f t="shared" si="12"/>
        <v>0.15751000802432946</v>
      </c>
      <c r="K101" s="54">
        <v>12</v>
      </c>
      <c r="L101" s="56">
        <f t="shared" si="10"/>
        <v>0.008062342673076324</v>
      </c>
      <c r="M101" s="72">
        <v>0.5899576754334132</v>
      </c>
    </row>
    <row r="102" spans="1:13" s="58" customFormat="1" ht="12.75">
      <c r="A102" s="57">
        <v>12</v>
      </c>
      <c r="B102" s="54" t="s">
        <v>69</v>
      </c>
      <c r="C102" s="126">
        <v>22042110</v>
      </c>
      <c r="D102" s="54" t="s">
        <v>70</v>
      </c>
      <c r="E102" s="55">
        <v>1152.783</v>
      </c>
      <c r="F102" s="55">
        <v>853.112</v>
      </c>
      <c r="G102" s="56">
        <f t="shared" si="11"/>
        <v>-0.25995438864035986</v>
      </c>
      <c r="H102" s="55">
        <v>3204.814</v>
      </c>
      <c r="I102" s="55">
        <v>3406.771</v>
      </c>
      <c r="J102" s="56">
        <f t="shared" si="12"/>
        <v>0.06301676165917908</v>
      </c>
      <c r="K102" s="54">
        <v>13</v>
      </c>
      <c r="L102" s="56">
        <f t="shared" si="10"/>
        <v>0.007589052050986176</v>
      </c>
      <c r="M102" s="72">
        <v>0.004806002108392508</v>
      </c>
    </row>
    <row r="103" spans="1:13" s="58" customFormat="1" ht="12.75">
      <c r="A103" s="57">
        <v>13</v>
      </c>
      <c r="B103" s="54" t="s">
        <v>219</v>
      </c>
      <c r="C103" s="126" t="s">
        <v>352</v>
      </c>
      <c r="D103" s="54" t="s">
        <v>53</v>
      </c>
      <c r="E103" s="55">
        <v>1233.024</v>
      </c>
      <c r="F103" s="55">
        <v>3544.148</v>
      </c>
      <c r="G103" s="56">
        <f t="shared" si="11"/>
        <v>1.8743544326793318</v>
      </c>
      <c r="H103" s="55">
        <v>1393.888</v>
      </c>
      <c r="I103" s="55">
        <v>3151.146</v>
      </c>
      <c r="J103" s="56">
        <f t="shared" si="12"/>
        <v>1.260688089717395</v>
      </c>
      <c r="K103" s="54">
        <v>14</v>
      </c>
      <c r="L103" s="56">
        <f t="shared" si="10"/>
        <v>0.007019612123696275</v>
      </c>
      <c r="M103" s="72">
        <v>0.03220148632966663</v>
      </c>
    </row>
    <row r="104" spans="1:13" s="58" customFormat="1" ht="12.75">
      <c r="A104" s="57">
        <v>14</v>
      </c>
      <c r="B104" s="54" t="s">
        <v>74</v>
      </c>
      <c r="C104" s="126" t="s">
        <v>350</v>
      </c>
      <c r="D104" s="54" t="s">
        <v>53</v>
      </c>
      <c r="E104" s="55">
        <v>1874.119</v>
      </c>
      <c r="F104" s="55">
        <v>1983.667</v>
      </c>
      <c r="G104" s="56">
        <f t="shared" si="11"/>
        <v>0.058453065146877016</v>
      </c>
      <c r="H104" s="55">
        <v>2548.886</v>
      </c>
      <c r="I104" s="55">
        <v>2661.03</v>
      </c>
      <c r="J104" s="56">
        <f t="shared" si="12"/>
        <v>0.04399725997945778</v>
      </c>
      <c r="K104" s="54">
        <v>15</v>
      </c>
      <c r="L104" s="56">
        <f t="shared" si="10"/>
        <v>0.005927811167594107</v>
      </c>
      <c r="M104" s="72">
        <v>0.041761802778790554</v>
      </c>
    </row>
    <row r="105" spans="1:13" s="58" customFormat="1" ht="12.75">
      <c r="A105" s="57">
        <v>15</v>
      </c>
      <c r="B105" s="54" t="s">
        <v>79</v>
      </c>
      <c r="C105" s="126" t="s">
        <v>368</v>
      </c>
      <c r="D105" s="54" t="s">
        <v>53</v>
      </c>
      <c r="E105" s="55">
        <v>397.118</v>
      </c>
      <c r="F105" s="55">
        <v>502.563</v>
      </c>
      <c r="G105" s="56">
        <f t="shared" si="11"/>
        <v>0.2655256120347101</v>
      </c>
      <c r="H105" s="55">
        <v>1310.458</v>
      </c>
      <c r="I105" s="55">
        <v>1656.554</v>
      </c>
      <c r="J105" s="56">
        <f t="shared" si="12"/>
        <v>0.26410308457043263</v>
      </c>
      <c r="K105" s="54">
        <v>16</v>
      </c>
      <c r="L105" s="56">
        <f t="shared" si="10"/>
        <v>0.0036902024031757207</v>
      </c>
      <c r="M105" s="72">
        <v>0.27660922376948394</v>
      </c>
    </row>
    <row r="106" spans="1:13" s="58" customFormat="1" ht="12.75">
      <c r="A106" s="57">
        <v>16</v>
      </c>
      <c r="B106" s="54" t="s">
        <v>318</v>
      </c>
      <c r="C106" s="126" t="s">
        <v>369</v>
      </c>
      <c r="D106" s="54" t="s">
        <v>53</v>
      </c>
      <c r="E106" s="55">
        <v>40</v>
      </c>
      <c r="F106" s="55">
        <v>294.664</v>
      </c>
      <c r="G106" s="56">
        <f t="shared" si="11"/>
        <v>6.3666</v>
      </c>
      <c r="H106" s="55">
        <v>169.955</v>
      </c>
      <c r="I106" s="55">
        <v>1487.561</v>
      </c>
      <c r="J106" s="56">
        <f t="shared" si="12"/>
        <v>7.75267570827572</v>
      </c>
      <c r="K106" s="54">
        <v>17</v>
      </c>
      <c r="L106" s="56">
        <f t="shared" si="10"/>
        <v>0.003313747198745394</v>
      </c>
      <c r="M106" s="72">
        <v>0.021933301993465926</v>
      </c>
    </row>
    <row r="107" spans="1:13" s="58" customFormat="1" ht="12.75">
      <c r="A107" s="57">
        <v>17</v>
      </c>
      <c r="B107" s="54" t="s">
        <v>328</v>
      </c>
      <c r="C107" s="126" t="s">
        <v>370</v>
      </c>
      <c r="D107" s="54" t="s">
        <v>53</v>
      </c>
      <c r="E107" s="55">
        <v>601.65</v>
      </c>
      <c r="F107" s="55">
        <v>337.2</v>
      </c>
      <c r="G107" s="56">
        <f t="shared" si="11"/>
        <v>-0.4395412615307903</v>
      </c>
      <c r="H107" s="55">
        <v>1987.232</v>
      </c>
      <c r="I107" s="55">
        <v>1351.467</v>
      </c>
      <c r="J107" s="56">
        <f t="shared" si="12"/>
        <v>-0.3199249005652082</v>
      </c>
      <c r="K107" s="54">
        <v>18</v>
      </c>
      <c r="L107" s="56">
        <f t="shared" si="10"/>
        <v>0.003010579052184645</v>
      </c>
      <c r="M107" s="72">
        <v>0.4738273669595949</v>
      </c>
    </row>
    <row r="108" spans="1:13" s="58" customFormat="1" ht="12.75">
      <c r="A108" s="57">
        <v>18</v>
      </c>
      <c r="B108" s="54" t="s">
        <v>67</v>
      </c>
      <c r="C108" s="126" t="s">
        <v>349</v>
      </c>
      <c r="D108" s="54" t="s">
        <v>53</v>
      </c>
      <c r="E108" s="55">
        <v>915.124</v>
      </c>
      <c r="F108" s="55">
        <v>968.422</v>
      </c>
      <c r="G108" s="56">
        <f t="shared" si="11"/>
        <v>0.05824128751950555</v>
      </c>
      <c r="H108" s="55">
        <v>1190.387</v>
      </c>
      <c r="I108" s="55">
        <v>1065.928</v>
      </c>
      <c r="J108" s="56">
        <f t="shared" si="12"/>
        <v>-0.10455339314021393</v>
      </c>
      <c r="K108" s="54">
        <v>19</v>
      </c>
      <c r="L108" s="56">
        <f t="shared" si="10"/>
        <v>0.002374501566029414</v>
      </c>
      <c r="M108" s="72">
        <v>0.03211101400839703</v>
      </c>
    </row>
    <row r="109" spans="1:13" s="58" customFormat="1" ht="12.75">
      <c r="A109" s="57">
        <v>19</v>
      </c>
      <c r="B109" s="54" t="s">
        <v>83</v>
      </c>
      <c r="C109" s="126" t="s">
        <v>371</v>
      </c>
      <c r="D109" s="54" t="s">
        <v>53</v>
      </c>
      <c r="E109" s="55">
        <v>0</v>
      </c>
      <c r="F109" s="55">
        <v>3195.03</v>
      </c>
      <c r="G109" s="56"/>
      <c r="H109" s="55">
        <v>0</v>
      </c>
      <c r="I109" s="55">
        <v>918.673</v>
      </c>
      <c r="J109" s="56"/>
      <c r="K109" s="54">
        <v>20</v>
      </c>
      <c r="L109" s="56">
        <f t="shared" si="10"/>
        <v>0.0020464707533425705</v>
      </c>
      <c r="M109" s="72">
        <v>0.024400667387295925</v>
      </c>
    </row>
    <row r="110" spans="1:13" s="58" customFormat="1" ht="12.75">
      <c r="A110" s="57">
        <v>20</v>
      </c>
      <c r="B110" s="53" t="s">
        <v>317</v>
      </c>
      <c r="C110" s="127">
        <v>15091000</v>
      </c>
      <c r="D110" s="95" t="s">
        <v>53</v>
      </c>
      <c r="E110" s="96">
        <v>89.215</v>
      </c>
      <c r="F110" s="76">
        <v>300.315</v>
      </c>
      <c r="G110" s="56">
        <f t="shared" si="11"/>
        <v>2.3661940256683294</v>
      </c>
      <c r="H110" s="97">
        <v>224.738</v>
      </c>
      <c r="I110" s="96">
        <v>843.33</v>
      </c>
      <c r="J110" s="56">
        <f t="shared" si="12"/>
        <v>2.7525029145048907</v>
      </c>
      <c r="K110" s="76"/>
      <c r="L110" s="56">
        <f t="shared" si="10"/>
        <v>0.001878633834254833</v>
      </c>
      <c r="M110" s="72">
        <v>0.09632925820885584</v>
      </c>
    </row>
    <row r="111" spans="1:13" s="58" customFormat="1" ht="12.75">
      <c r="A111" s="57"/>
      <c r="B111" s="53" t="s">
        <v>155</v>
      </c>
      <c r="C111" s="127"/>
      <c r="D111" s="95"/>
      <c r="E111" s="96"/>
      <c r="F111" s="76"/>
      <c r="G111" s="56"/>
      <c r="H111" s="97">
        <f>+H112-SUM(H91:H110)</f>
        <v>10962.51000000001</v>
      </c>
      <c r="I111" s="97">
        <f>+I112-SUM(I91:I110)</f>
        <v>6543.629999999946</v>
      </c>
      <c r="J111" s="56">
        <f>+(I111-H111)/H111</f>
        <v>-0.40309016821878013</v>
      </c>
      <c r="K111" s="76"/>
      <c r="L111" s="56">
        <f t="shared" si="10"/>
        <v>0.014576837912614103</v>
      </c>
      <c r="M111" s="72"/>
    </row>
    <row r="112" spans="2:26" s="59" customFormat="1" ht="12.75">
      <c r="B112" s="70" t="s">
        <v>158</v>
      </c>
      <c r="C112" s="70"/>
      <c r="D112" s="70"/>
      <c r="E112" s="99"/>
      <c r="F112" s="71"/>
      <c r="G112" s="71"/>
      <c r="H112" s="71">
        <f>+'Exportacion_regional '!C11</f>
        <v>412765</v>
      </c>
      <c r="I112" s="71">
        <f>+'Exportacion_regional '!D11</f>
        <v>448906</v>
      </c>
      <c r="J112" s="100">
        <f>+(I112-H112)/H112</f>
        <v>0.08755829588264509</v>
      </c>
      <c r="K112" s="71"/>
      <c r="L112" s="100">
        <f>SUM(L91:L111)</f>
        <v>0.9999999999999999</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22" t="s">
        <v>202</v>
      </c>
      <c r="C114" s="222"/>
      <c r="D114" s="222"/>
      <c r="E114" s="222"/>
      <c r="F114" s="222"/>
      <c r="G114" s="222"/>
      <c r="H114" s="222"/>
      <c r="I114" s="222"/>
      <c r="J114" s="222"/>
      <c r="K114" s="222"/>
      <c r="L114" s="222"/>
      <c r="M114" s="222"/>
    </row>
    <row r="115" spans="13:26" ht="12.75">
      <c r="M115" s="98"/>
      <c r="N115" s="58"/>
      <c r="O115" s="58"/>
      <c r="P115" s="58"/>
      <c r="Q115" s="58"/>
      <c r="R115" s="58"/>
      <c r="S115" s="58"/>
      <c r="T115" s="58"/>
      <c r="U115" s="58"/>
      <c r="V115" s="58"/>
      <c r="W115" s="58"/>
      <c r="X115" s="58"/>
      <c r="Y115" s="58"/>
      <c r="Z115" s="58"/>
    </row>
    <row r="116" spans="2:26" s="83" customFormat="1" ht="15.75" customHeight="1">
      <c r="B116" s="225" t="s">
        <v>142</v>
      </c>
      <c r="C116" s="225"/>
      <c r="D116" s="225"/>
      <c r="E116" s="225"/>
      <c r="F116" s="225"/>
      <c r="G116" s="225"/>
      <c r="H116" s="225"/>
      <c r="I116" s="225"/>
      <c r="J116" s="225"/>
      <c r="K116" s="225"/>
      <c r="L116" s="225"/>
      <c r="M116" s="225"/>
      <c r="N116" s="58"/>
      <c r="O116" s="58"/>
      <c r="P116" s="58"/>
      <c r="Q116" s="58"/>
      <c r="R116" s="58"/>
      <c r="S116" s="58"/>
      <c r="T116" s="58"/>
      <c r="U116" s="58"/>
      <c r="V116" s="58"/>
      <c r="W116" s="58"/>
      <c r="X116" s="58"/>
      <c r="Y116" s="58"/>
      <c r="Z116" s="58"/>
    </row>
    <row r="117" spans="2:26" s="83" customFormat="1" ht="15.75" customHeight="1">
      <c r="B117" s="226" t="s">
        <v>46</v>
      </c>
      <c r="C117" s="226"/>
      <c r="D117" s="226"/>
      <c r="E117" s="226"/>
      <c r="F117" s="226"/>
      <c r="G117" s="226"/>
      <c r="H117" s="226"/>
      <c r="I117" s="226"/>
      <c r="J117" s="226"/>
      <c r="K117" s="226"/>
      <c r="L117" s="226"/>
      <c r="M117" s="226"/>
      <c r="N117" s="58"/>
      <c r="O117" s="58"/>
      <c r="P117" s="58"/>
      <c r="Q117" s="58"/>
      <c r="R117" s="58"/>
      <c r="S117" s="58"/>
      <c r="T117" s="58"/>
      <c r="U117" s="58"/>
      <c r="V117" s="58"/>
      <c r="W117" s="58"/>
      <c r="X117" s="58"/>
      <c r="Y117" s="58"/>
      <c r="Z117" s="58"/>
    </row>
    <row r="118" spans="2:26" s="84" customFormat="1" ht="15.75" customHeight="1">
      <c r="B118" s="226" t="s">
        <v>50</v>
      </c>
      <c r="C118" s="226"/>
      <c r="D118" s="226"/>
      <c r="E118" s="226"/>
      <c r="F118" s="226"/>
      <c r="G118" s="226"/>
      <c r="H118" s="226"/>
      <c r="I118" s="226"/>
      <c r="J118" s="226"/>
      <c r="K118" s="226"/>
      <c r="L118" s="226"/>
      <c r="M118" s="226"/>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216</v>
      </c>
      <c r="C120" s="86" t="s">
        <v>177</v>
      </c>
      <c r="D120" s="86" t="s">
        <v>52</v>
      </c>
      <c r="E120" s="224" t="s">
        <v>168</v>
      </c>
      <c r="F120" s="224"/>
      <c r="G120" s="224"/>
      <c r="H120" s="224" t="s">
        <v>169</v>
      </c>
      <c r="I120" s="224"/>
      <c r="J120" s="224"/>
      <c r="K120" s="224"/>
      <c r="L120" s="224"/>
      <c r="M120" s="224"/>
    </row>
    <row r="121" spans="2:13" s="58" customFormat="1" ht="15.75" customHeight="1">
      <c r="B121" s="88"/>
      <c r="C121" s="88"/>
      <c r="D121" s="88"/>
      <c r="E121" s="223" t="str">
        <f>+E89</f>
        <v>ene - jul</v>
      </c>
      <c r="F121" s="223"/>
      <c r="G121" s="88" t="s">
        <v>122</v>
      </c>
      <c r="H121" s="223" t="str">
        <f>+E121</f>
        <v>ene - jul</v>
      </c>
      <c r="I121" s="223"/>
      <c r="J121" s="88" t="s">
        <v>122</v>
      </c>
      <c r="K121" s="89"/>
      <c r="L121" s="123" t="s">
        <v>210</v>
      </c>
      <c r="M121" s="90" t="s">
        <v>170</v>
      </c>
    </row>
    <row r="122" spans="2:13" s="58" customFormat="1" ht="15.75">
      <c r="B122" s="91"/>
      <c r="C122" s="91"/>
      <c r="D122" s="91"/>
      <c r="E122" s="92">
        <f aca="true" t="shared" si="13" ref="E122:J122">+E90</f>
        <v>2010</v>
      </c>
      <c r="F122" s="92">
        <f t="shared" si="13"/>
        <v>2011</v>
      </c>
      <c r="G122" s="93" t="str">
        <f t="shared" si="13"/>
        <v>11/10</v>
      </c>
      <c r="H122" s="92">
        <f t="shared" si="13"/>
        <v>2010</v>
      </c>
      <c r="I122" s="92">
        <f t="shared" si="13"/>
        <v>2011</v>
      </c>
      <c r="J122" s="93" t="str">
        <f t="shared" si="13"/>
        <v>11/10</v>
      </c>
      <c r="K122" s="91"/>
      <c r="L122" s="92">
        <v>2011</v>
      </c>
      <c r="M122" s="181">
        <f>+M90</f>
        <v>2011</v>
      </c>
    </row>
    <row r="123" spans="1:26" s="57" customFormat="1" ht="12.75">
      <c r="A123" s="57">
        <v>1</v>
      </c>
      <c r="B123" s="54" t="s">
        <v>63</v>
      </c>
      <c r="C123" s="126" t="s">
        <v>353</v>
      </c>
      <c r="D123" s="54" t="s">
        <v>53</v>
      </c>
      <c r="E123" s="131">
        <v>226271.072</v>
      </c>
      <c r="F123" s="131">
        <v>191892.167</v>
      </c>
      <c r="G123" s="56">
        <f aca="true" t="shared" si="14" ref="G123:G142">+(F123-E123)/E123</f>
        <v>-0.1519368105526101</v>
      </c>
      <c r="H123" s="55">
        <v>367286.852</v>
      </c>
      <c r="I123" s="55">
        <v>254081.55</v>
      </c>
      <c r="J123" s="56">
        <f aca="true" t="shared" si="15" ref="J123:J143">+(I123-H123)/H123</f>
        <v>-0.30822040425231456</v>
      </c>
      <c r="K123" s="54">
        <v>1</v>
      </c>
      <c r="L123" s="125">
        <f aca="true" t="shared" si="16" ref="L123:L143">+I123/$I$144</f>
        <v>0.3605323239776371</v>
      </c>
      <c r="M123" s="72">
        <v>0.22665031326123872</v>
      </c>
      <c r="N123" s="58"/>
      <c r="O123" s="58"/>
      <c r="P123" s="58"/>
      <c r="Q123" s="58"/>
      <c r="R123" s="58"/>
      <c r="S123" s="58"/>
      <c r="T123" s="58"/>
      <c r="U123" s="58"/>
      <c r="V123" s="58"/>
      <c r="W123" s="58"/>
      <c r="X123" s="58"/>
      <c r="Y123" s="58"/>
      <c r="Z123" s="58"/>
    </row>
    <row r="124" spans="1:26" s="57" customFormat="1" ht="12.75">
      <c r="A124" s="57">
        <v>2</v>
      </c>
      <c r="B124" s="54" t="s">
        <v>82</v>
      </c>
      <c r="C124" s="126" t="s">
        <v>372</v>
      </c>
      <c r="D124" s="54" t="s">
        <v>53</v>
      </c>
      <c r="E124" s="131">
        <v>26986.484</v>
      </c>
      <c r="F124" s="131">
        <v>25638.66</v>
      </c>
      <c r="G124" s="56">
        <f t="shared" si="14"/>
        <v>-0.04994440920869871</v>
      </c>
      <c r="H124" s="55">
        <v>55725.623</v>
      </c>
      <c r="I124" s="55">
        <v>61404.037</v>
      </c>
      <c r="J124" s="56">
        <f t="shared" si="15"/>
        <v>0.10189951577571411</v>
      </c>
      <c r="K124" s="54">
        <v>2</v>
      </c>
      <c r="L124" s="125">
        <f t="shared" si="16"/>
        <v>0.08713005789369128</v>
      </c>
      <c r="M124" s="72">
        <v>0.8827462938881514</v>
      </c>
      <c r="N124" s="58"/>
      <c r="O124" s="58"/>
      <c r="P124" s="58"/>
      <c r="Q124" s="58"/>
      <c r="R124" s="58"/>
      <c r="S124" s="58"/>
      <c r="T124" s="58"/>
      <c r="U124" s="58"/>
      <c r="V124" s="58"/>
      <c r="W124" s="58"/>
      <c r="X124" s="58"/>
      <c r="Y124" s="58"/>
      <c r="Z124" s="58"/>
    </row>
    <row r="125" spans="1:26" s="57" customFormat="1" ht="12.75">
      <c r="A125" s="57">
        <v>3</v>
      </c>
      <c r="B125" s="54" t="s">
        <v>55</v>
      </c>
      <c r="C125" s="126" t="s">
        <v>363</v>
      </c>
      <c r="D125" s="54" t="s">
        <v>53</v>
      </c>
      <c r="E125" s="131">
        <v>29785.534</v>
      </c>
      <c r="F125" s="131">
        <v>17140.773</v>
      </c>
      <c r="G125" s="56">
        <f t="shared" si="14"/>
        <v>-0.4245269196785258</v>
      </c>
      <c r="H125" s="55">
        <v>38477.672</v>
      </c>
      <c r="I125" s="55">
        <v>42080.441</v>
      </c>
      <c r="J125" s="56">
        <f t="shared" si="15"/>
        <v>0.09363271769664236</v>
      </c>
      <c r="K125" s="54">
        <v>3</v>
      </c>
      <c r="L125" s="125">
        <f t="shared" si="16"/>
        <v>0.05971058972103187</v>
      </c>
      <c r="M125" s="72">
        <v>0.7545414112839123</v>
      </c>
      <c r="N125" s="58"/>
      <c r="O125" s="58"/>
      <c r="P125" s="58"/>
      <c r="Q125" s="58"/>
      <c r="R125" s="58"/>
      <c r="S125" s="58"/>
      <c r="T125" s="58"/>
      <c r="U125" s="58"/>
      <c r="V125" s="58"/>
      <c r="W125" s="58"/>
      <c r="X125" s="58"/>
      <c r="Y125" s="58"/>
      <c r="Z125" s="58"/>
    </row>
    <row r="126" spans="1:26" s="57" customFormat="1" ht="12.75">
      <c r="A126" s="57">
        <v>4</v>
      </c>
      <c r="B126" s="54" t="s">
        <v>69</v>
      </c>
      <c r="C126" s="126">
        <v>22042110</v>
      </c>
      <c r="D126" s="54" t="s">
        <v>70</v>
      </c>
      <c r="E126" s="131">
        <v>12574.953</v>
      </c>
      <c r="F126" s="131">
        <v>9074.459</v>
      </c>
      <c r="G126" s="56">
        <f t="shared" si="14"/>
        <v>-0.2783703446048664</v>
      </c>
      <c r="H126" s="55">
        <v>49027.829</v>
      </c>
      <c r="I126" s="55">
        <v>30811.86</v>
      </c>
      <c r="J126" s="56">
        <f t="shared" si="15"/>
        <v>-0.37154345545261647</v>
      </c>
      <c r="K126" s="54">
        <v>4</v>
      </c>
      <c r="L126" s="125">
        <f t="shared" si="16"/>
        <v>0.04372088997360729</v>
      </c>
      <c r="M126" s="72">
        <v>0.04346692634271419</v>
      </c>
      <c r="N126" s="58"/>
      <c r="O126" s="58"/>
      <c r="P126" s="58"/>
      <c r="Q126" s="58"/>
      <c r="R126" s="58"/>
      <c r="S126" s="58"/>
      <c r="T126" s="58"/>
      <c r="U126" s="58"/>
      <c r="V126" s="58"/>
      <c r="W126" s="58"/>
      <c r="X126" s="58"/>
      <c r="Y126" s="58"/>
      <c r="Z126" s="58"/>
    </row>
    <row r="127" spans="1:26" s="57" customFormat="1" ht="12.75">
      <c r="A127" s="57">
        <v>5</v>
      </c>
      <c r="B127" s="54" t="s">
        <v>298</v>
      </c>
      <c r="C127" s="126">
        <v>10051000</v>
      </c>
      <c r="D127" s="54" t="s">
        <v>53</v>
      </c>
      <c r="E127" s="131">
        <v>110.21</v>
      </c>
      <c r="F127" s="131">
        <v>6001.231</v>
      </c>
      <c r="G127" s="56">
        <f t="shared" si="14"/>
        <v>53.452690318482894</v>
      </c>
      <c r="H127" s="55">
        <v>332.877</v>
      </c>
      <c r="I127" s="55">
        <v>23121.067</v>
      </c>
      <c r="J127" s="56">
        <f t="shared" si="15"/>
        <v>68.45828939818611</v>
      </c>
      <c r="K127" s="54">
        <v>5</v>
      </c>
      <c r="L127" s="125">
        <f t="shared" si="16"/>
        <v>0.0328079390981071</v>
      </c>
      <c r="M127" s="72">
        <v>0.15964246791640005</v>
      </c>
      <c r="N127" s="58"/>
      <c r="O127" s="58"/>
      <c r="P127" s="58"/>
      <c r="Q127" s="58"/>
      <c r="R127" s="58"/>
      <c r="S127" s="58"/>
      <c r="T127" s="58"/>
      <c r="U127" s="58"/>
      <c r="V127" s="58"/>
      <c r="W127" s="58"/>
      <c r="X127" s="58"/>
      <c r="Y127" s="58"/>
      <c r="Z127" s="58"/>
    </row>
    <row r="128" spans="1:26" s="57" customFormat="1" ht="12.75">
      <c r="A128" s="57">
        <v>6</v>
      </c>
      <c r="B128" s="54" t="s">
        <v>58</v>
      </c>
      <c r="C128" s="126" t="s">
        <v>346</v>
      </c>
      <c r="D128" s="54" t="s">
        <v>53</v>
      </c>
      <c r="E128" s="131">
        <v>89315.333</v>
      </c>
      <c r="F128" s="131">
        <v>33358.221</v>
      </c>
      <c r="G128" s="56">
        <f t="shared" si="14"/>
        <v>-0.6265118218839312</v>
      </c>
      <c r="H128" s="55">
        <v>67124.859</v>
      </c>
      <c r="I128" s="55">
        <v>22712.293</v>
      </c>
      <c r="J128" s="56">
        <f t="shared" si="15"/>
        <v>-0.6616411067619523</v>
      </c>
      <c r="K128" s="54">
        <v>6</v>
      </c>
      <c r="L128" s="125">
        <f t="shared" si="16"/>
        <v>0.032227903907824165</v>
      </c>
      <c r="M128" s="72">
        <v>0.048528231774340416</v>
      </c>
      <c r="N128" s="58"/>
      <c r="O128" s="58"/>
      <c r="P128" s="58"/>
      <c r="Q128" s="58"/>
      <c r="R128" s="58"/>
      <c r="S128" s="58"/>
      <c r="T128" s="58"/>
      <c r="U128" s="58"/>
      <c r="V128" s="58"/>
      <c r="W128" s="58"/>
      <c r="X128" s="58"/>
      <c r="Y128" s="58"/>
      <c r="Z128" s="58"/>
    </row>
    <row r="129" spans="1:26" s="57" customFormat="1" ht="12.75">
      <c r="A129" s="57">
        <v>7</v>
      </c>
      <c r="B129" s="54" t="s">
        <v>80</v>
      </c>
      <c r="C129" s="126" t="s">
        <v>373</v>
      </c>
      <c r="D129" s="54" t="s">
        <v>53</v>
      </c>
      <c r="E129" s="131">
        <v>5745.654</v>
      </c>
      <c r="F129" s="131">
        <v>7290.793</v>
      </c>
      <c r="G129" s="56">
        <f t="shared" si="14"/>
        <v>0.26892308517011276</v>
      </c>
      <c r="H129" s="55">
        <v>12302.602</v>
      </c>
      <c r="I129" s="55">
        <v>22596.429</v>
      </c>
      <c r="J129" s="56">
        <f t="shared" si="15"/>
        <v>0.8367195004764032</v>
      </c>
      <c r="K129" s="54">
        <v>7</v>
      </c>
      <c r="L129" s="125">
        <f t="shared" si="16"/>
        <v>0.03206349717626358</v>
      </c>
      <c r="M129" s="72">
        <v>0.7736914630027157</v>
      </c>
      <c r="N129" s="58"/>
      <c r="O129" s="58"/>
      <c r="P129" s="58"/>
      <c r="Q129" s="58"/>
      <c r="R129" s="58"/>
      <c r="S129" s="58"/>
      <c r="T129" s="58"/>
      <c r="U129" s="58"/>
      <c r="V129" s="58"/>
      <c r="W129" s="58"/>
      <c r="X129" s="58"/>
      <c r="Y129" s="58"/>
      <c r="Z129" s="58"/>
    </row>
    <row r="130" spans="1:26" s="57" customFormat="1" ht="12.75">
      <c r="A130" s="57">
        <v>8</v>
      </c>
      <c r="B130" s="54" t="s">
        <v>85</v>
      </c>
      <c r="C130" s="126">
        <v>20087010</v>
      </c>
      <c r="D130" s="54" t="s">
        <v>53</v>
      </c>
      <c r="E130" s="131">
        <v>13136.267</v>
      </c>
      <c r="F130" s="131">
        <v>15554.156</v>
      </c>
      <c r="G130" s="56">
        <f t="shared" si="14"/>
        <v>0.1840621083600083</v>
      </c>
      <c r="H130" s="55">
        <v>14777.589</v>
      </c>
      <c r="I130" s="55">
        <v>19576.38</v>
      </c>
      <c r="J130" s="56">
        <f t="shared" si="15"/>
        <v>0.324734366343522</v>
      </c>
      <c r="K130" s="54">
        <v>8</v>
      </c>
      <c r="L130" s="125">
        <f t="shared" si="16"/>
        <v>0.027778159321168092</v>
      </c>
      <c r="M130" s="72">
        <v>0.38927607390168156</v>
      </c>
      <c r="N130" s="58"/>
      <c r="O130" s="58"/>
      <c r="P130" s="58"/>
      <c r="Q130" s="58"/>
      <c r="R130" s="58"/>
      <c r="S130" s="58"/>
      <c r="T130" s="58"/>
      <c r="U130" s="58"/>
      <c r="V130" s="58"/>
      <c r="W130" s="58"/>
      <c r="X130" s="58"/>
      <c r="Y130" s="58"/>
      <c r="Z130" s="58"/>
    </row>
    <row r="131" spans="1:26" s="57" customFormat="1" ht="12.75">
      <c r="A131" s="57">
        <v>9</v>
      </c>
      <c r="B131" s="54" t="s">
        <v>81</v>
      </c>
      <c r="C131" s="126">
        <v>44012200</v>
      </c>
      <c r="D131" s="54" t="s">
        <v>53</v>
      </c>
      <c r="E131" s="131">
        <v>204118.16</v>
      </c>
      <c r="F131" s="131">
        <v>192129.71</v>
      </c>
      <c r="G131" s="56">
        <f t="shared" si="14"/>
        <v>-0.05873289275192375</v>
      </c>
      <c r="H131" s="55">
        <v>17262.309</v>
      </c>
      <c r="I131" s="55">
        <v>18184.344</v>
      </c>
      <c r="J131" s="56">
        <f t="shared" si="15"/>
        <v>0.05341319055289764</v>
      </c>
      <c r="K131" s="54">
        <v>9</v>
      </c>
      <c r="L131" s="125">
        <f t="shared" si="16"/>
        <v>0.025802911712120784</v>
      </c>
      <c r="M131" s="72">
        <v>0.07544784589977717</v>
      </c>
      <c r="N131" s="58"/>
      <c r="O131" s="58"/>
      <c r="P131" s="58"/>
      <c r="Q131" s="58"/>
      <c r="R131" s="58"/>
      <c r="S131" s="58"/>
      <c r="T131" s="58"/>
      <c r="U131" s="58"/>
      <c r="V131" s="58"/>
      <c r="W131" s="58"/>
      <c r="X131" s="58"/>
      <c r="Y131" s="58"/>
      <c r="Z131" s="58"/>
    </row>
    <row r="132" spans="1:13" s="58" customFormat="1" ht="12.75">
      <c r="A132" s="57">
        <v>10</v>
      </c>
      <c r="B132" s="54" t="s">
        <v>296</v>
      </c>
      <c r="C132" s="126" t="s">
        <v>361</v>
      </c>
      <c r="D132" s="54" t="s">
        <v>53</v>
      </c>
      <c r="E132" s="131">
        <v>23670.973</v>
      </c>
      <c r="F132" s="131">
        <v>18795.267</v>
      </c>
      <c r="G132" s="56">
        <f t="shared" si="14"/>
        <v>-0.20597826713756134</v>
      </c>
      <c r="H132" s="55">
        <v>21393.027</v>
      </c>
      <c r="I132" s="55">
        <v>17703.086</v>
      </c>
      <c r="J132" s="56">
        <f t="shared" si="15"/>
        <v>-0.17248335170146792</v>
      </c>
      <c r="K132" s="54">
        <v>10</v>
      </c>
      <c r="L132" s="125">
        <f t="shared" si="16"/>
        <v>0.025120024406163975</v>
      </c>
      <c r="M132" s="72">
        <v>0.15435887939886772</v>
      </c>
    </row>
    <row r="133" spans="1:13" s="58" customFormat="1" ht="12.75">
      <c r="A133" s="57">
        <v>11</v>
      </c>
      <c r="B133" s="54" t="s">
        <v>318</v>
      </c>
      <c r="C133" s="126" t="s">
        <v>369</v>
      </c>
      <c r="D133" s="54" t="s">
        <v>53</v>
      </c>
      <c r="E133" s="131">
        <v>2524.71</v>
      </c>
      <c r="F133" s="131">
        <v>2487.42</v>
      </c>
      <c r="G133" s="56">
        <f t="shared" si="14"/>
        <v>-0.014770013189633646</v>
      </c>
      <c r="H133" s="55">
        <v>11590.625</v>
      </c>
      <c r="I133" s="55">
        <v>12109.522</v>
      </c>
      <c r="J133" s="56">
        <f t="shared" si="15"/>
        <v>0.044768681585333044</v>
      </c>
      <c r="K133" s="54">
        <v>11</v>
      </c>
      <c r="L133" s="125">
        <f t="shared" si="16"/>
        <v>0.017182963929959987</v>
      </c>
      <c r="M133" s="72">
        <v>0.17854851197532035</v>
      </c>
    </row>
    <row r="134" spans="1:13" s="58" customFormat="1" ht="12.75">
      <c r="A134" s="57">
        <v>12</v>
      </c>
      <c r="B134" s="54" t="s">
        <v>84</v>
      </c>
      <c r="C134" s="126">
        <v>21012000</v>
      </c>
      <c r="D134" s="54" t="s">
        <v>53</v>
      </c>
      <c r="E134" s="131">
        <v>1625.368</v>
      </c>
      <c r="F134" s="131">
        <v>2009.765</v>
      </c>
      <c r="G134" s="56">
        <f t="shared" si="14"/>
        <v>0.23649844219893598</v>
      </c>
      <c r="H134" s="55">
        <v>9958.748</v>
      </c>
      <c r="I134" s="55">
        <v>11803.936</v>
      </c>
      <c r="J134" s="56">
        <f t="shared" si="15"/>
        <v>0.18528312996774296</v>
      </c>
      <c r="K134" s="54">
        <v>12</v>
      </c>
      <c r="L134" s="125">
        <f t="shared" si="16"/>
        <v>0.01674934869597298</v>
      </c>
      <c r="M134" s="72">
        <v>0.9839999113028142</v>
      </c>
    </row>
    <row r="135" spans="1:13" s="58" customFormat="1" ht="12.75">
      <c r="A135" s="57">
        <v>13</v>
      </c>
      <c r="B135" s="54" t="s">
        <v>263</v>
      </c>
      <c r="C135" s="126">
        <v>12093000</v>
      </c>
      <c r="D135" s="54" t="s">
        <v>53</v>
      </c>
      <c r="E135" s="131">
        <v>10.467</v>
      </c>
      <c r="F135" s="131">
        <v>11.342</v>
      </c>
      <c r="G135" s="56">
        <f t="shared" si="14"/>
        <v>0.08359606381962358</v>
      </c>
      <c r="H135" s="55">
        <v>9661.376</v>
      </c>
      <c r="I135" s="55">
        <v>11051.312</v>
      </c>
      <c r="J135" s="56">
        <f t="shared" si="15"/>
        <v>0.14386522168270852</v>
      </c>
      <c r="K135" s="54">
        <v>13</v>
      </c>
      <c r="L135" s="125">
        <f t="shared" si="16"/>
        <v>0.01568140307063598</v>
      </c>
      <c r="M135" s="72">
        <v>0.7891312467943118</v>
      </c>
    </row>
    <row r="136" spans="1:13" s="58" customFormat="1" ht="12.75">
      <c r="A136" s="57">
        <v>14</v>
      </c>
      <c r="B136" s="54" t="s">
        <v>83</v>
      </c>
      <c r="C136" s="126" t="s">
        <v>371</v>
      </c>
      <c r="D136" s="54" t="s">
        <v>53</v>
      </c>
      <c r="E136" s="131">
        <v>19522.335</v>
      </c>
      <c r="F136" s="131">
        <v>19420.517</v>
      </c>
      <c r="G136" s="56">
        <f t="shared" si="14"/>
        <v>-0.005215462187284426</v>
      </c>
      <c r="H136" s="55">
        <v>10122.17</v>
      </c>
      <c r="I136" s="55">
        <v>10311.967</v>
      </c>
      <c r="J136" s="56">
        <f t="shared" si="15"/>
        <v>0.018750623631098914</v>
      </c>
      <c r="K136" s="54">
        <v>14</v>
      </c>
      <c r="L136" s="125">
        <f t="shared" si="16"/>
        <v>0.014632299855265773</v>
      </c>
      <c r="M136" s="72">
        <v>0.27389384130781225</v>
      </c>
    </row>
    <row r="137" spans="1:13" s="58" customFormat="1" ht="12.75">
      <c r="A137" s="57">
        <v>15</v>
      </c>
      <c r="B137" s="54" t="s">
        <v>228</v>
      </c>
      <c r="C137" s="126" t="s">
        <v>355</v>
      </c>
      <c r="D137" s="54" t="s">
        <v>53</v>
      </c>
      <c r="E137" s="131">
        <v>746.222</v>
      </c>
      <c r="F137" s="131">
        <v>712.76</v>
      </c>
      <c r="G137" s="56">
        <f t="shared" si="14"/>
        <v>-0.04484188351455732</v>
      </c>
      <c r="H137" s="55">
        <v>9659.341</v>
      </c>
      <c r="I137" s="55">
        <v>9005.434</v>
      </c>
      <c r="J137" s="56">
        <f t="shared" si="15"/>
        <v>-0.0676968542678016</v>
      </c>
      <c r="K137" s="54">
        <v>15</v>
      </c>
      <c r="L137" s="125">
        <f t="shared" si="16"/>
        <v>0.01277837784147345</v>
      </c>
      <c r="M137" s="72">
        <v>0.20749850794910246</v>
      </c>
    </row>
    <row r="138" spans="1:13" s="58" customFormat="1" ht="12.75">
      <c r="A138" s="57">
        <v>16</v>
      </c>
      <c r="B138" s="54" t="s">
        <v>68</v>
      </c>
      <c r="C138" s="126" t="s">
        <v>347</v>
      </c>
      <c r="D138" s="54" t="s">
        <v>53</v>
      </c>
      <c r="E138" s="131">
        <v>10508.967</v>
      </c>
      <c r="F138" s="131">
        <v>8004.266</v>
      </c>
      <c r="G138" s="56">
        <f t="shared" si="14"/>
        <v>-0.23833941052436464</v>
      </c>
      <c r="H138" s="55">
        <v>16560.001</v>
      </c>
      <c r="I138" s="55">
        <v>8697.483</v>
      </c>
      <c r="J138" s="56">
        <f t="shared" si="15"/>
        <v>-0.474789705628641</v>
      </c>
      <c r="K138" s="54">
        <v>16</v>
      </c>
      <c r="L138" s="125">
        <f t="shared" si="16"/>
        <v>0.012341406759939836</v>
      </c>
      <c r="M138" s="72">
        <v>0.08019314659685299</v>
      </c>
    </row>
    <row r="139" spans="1:13" s="58" customFormat="1" ht="12.75">
      <c r="A139" s="57">
        <v>17</v>
      </c>
      <c r="B139" s="54" t="s">
        <v>179</v>
      </c>
      <c r="C139" s="126">
        <v>16023100</v>
      </c>
      <c r="D139" s="54" t="s">
        <v>53</v>
      </c>
      <c r="E139" s="131">
        <v>2732.692</v>
      </c>
      <c r="F139" s="131">
        <v>1824.575</v>
      </c>
      <c r="G139" s="56">
        <f t="shared" si="14"/>
        <v>-0.33231589948666</v>
      </c>
      <c r="H139" s="55">
        <v>9216.753</v>
      </c>
      <c r="I139" s="55">
        <v>8246.756</v>
      </c>
      <c r="J139" s="56">
        <f t="shared" si="15"/>
        <v>-0.10524281164961252</v>
      </c>
      <c r="K139" s="54">
        <v>17</v>
      </c>
      <c r="L139" s="125">
        <f t="shared" si="16"/>
        <v>0.011701841814002327</v>
      </c>
      <c r="M139" s="72">
        <v>0.9560466377220306</v>
      </c>
    </row>
    <row r="140" spans="1:13" s="58" customFormat="1" ht="12.75">
      <c r="A140" s="57">
        <v>18</v>
      </c>
      <c r="B140" s="54" t="s">
        <v>219</v>
      </c>
      <c r="C140" s="126" t="s">
        <v>352</v>
      </c>
      <c r="D140" s="54" t="s">
        <v>53</v>
      </c>
      <c r="E140" s="131">
        <v>19518.017</v>
      </c>
      <c r="F140" s="131">
        <v>9250.716</v>
      </c>
      <c r="G140" s="56">
        <f t="shared" si="14"/>
        <v>-0.5260422203751539</v>
      </c>
      <c r="H140" s="55">
        <v>17192.988</v>
      </c>
      <c r="I140" s="55">
        <v>7776.577</v>
      </c>
      <c r="J140" s="56">
        <f t="shared" si="15"/>
        <v>-0.5476890346227195</v>
      </c>
      <c r="K140" s="54">
        <v>18</v>
      </c>
      <c r="L140" s="125">
        <f t="shared" si="16"/>
        <v>0.011034675199364305</v>
      </c>
      <c r="M140" s="72">
        <v>0.07946865615147629</v>
      </c>
    </row>
    <row r="141" spans="1:13" s="58" customFormat="1" ht="12.75">
      <c r="A141" s="57">
        <v>19</v>
      </c>
      <c r="B141" s="54" t="s">
        <v>76</v>
      </c>
      <c r="C141" s="126" t="s">
        <v>366</v>
      </c>
      <c r="D141" s="54" t="s">
        <v>53</v>
      </c>
      <c r="E141" s="131">
        <v>10844.299</v>
      </c>
      <c r="F141" s="131">
        <v>7975.594</v>
      </c>
      <c r="G141" s="56">
        <f t="shared" si="14"/>
        <v>-0.2645357712840637</v>
      </c>
      <c r="H141" s="55">
        <v>10973.923</v>
      </c>
      <c r="I141" s="55">
        <v>7659.465</v>
      </c>
      <c r="J141" s="56">
        <f t="shared" si="15"/>
        <v>-0.30203036780921466</v>
      </c>
      <c r="K141" s="54">
        <v>19</v>
      </c>
      <c r="L141" s="125">
        <f t="shared" si="16"/>
        <v>0.010868497601952493</v>
      </c>
      <c r="M141" s="72">
        <v>0.4594493253181219</v>
      </c>
    </row>
    <row r="142" spans="1:13" s="58" customFormat="1" ht="12.75">
      <c r="A142" s="57">
        <v>20</v>
      </c>
      <c r="B142" s="54" t="s">
        <v>279</v>
      </c>
      <c r="C142" s="126" t="s">
        <v>374</v>
      </c>
      <c r="D142" s="54" t="s">
        <v>53</v>
      </c>
      <c r="E142" s="131">
        <v>1072.555</v>
      </c>
      <c r="F142" s="131">
        <v>2023.085</v>
      </c>
      <c r="G142" s="56">
        <f t="shared" si="14"/>
        <v>0.8862296106027195</v>
      </c>
      <c r="H142" s="55">
        <v>3793.695</v>
      </c>
      <c r="I142" s="55">
        <v>7503.575</v>
      </c>
      <c r="J142" s="56">
        <f t="shared" si="15"/>
        <v>0.9779067637224393</v>
      </c>
      <c r="K142" s="54">
        <v>20</v>
      </c>
      <c r="L142" s="125">
        <f t="shared" si="16"/>
        <v>0.010647295456480403</v>
      </c>
      <c r="M142" s="72">
        <v>0.33979325778301506</v>
      </c>
    </row>
    <row r="143" spans="1:13" s="58" customFormat="1" ht="12.75">
      <c r="A143" s="57"/>
      <c r="B143" s="54" t="s">
        <v>155</v>
      </c>
      <c r="C143" s="78"/>
      <c r="D143" s="54"/>
      <c r="E143" s="55"/>
      <c r="F143" s="55"/>
      <c r="G143" s="56"/>
      <c r="H143" s="55">
        <f>+H144-SUM(H123:H142)</f>
        <v>95539.14099999983</v>
      </c>
      <c r="I143" s="55">
        <f>+I144-SUM(I123:I142)</f>
        <v>98302.48600000003</v>
      </c>
      <c r="J143" s="56">
        <f t="shared" si="15"/>
        <v>0.02892369526328701</v>
      </c>
      <c r="K143" s="54"/>
      <c r="L143" s="125">
        <f t="shared" si="16"/>
        <v>0.13948759258733723</v>
      </c>
      <c r="M143" s="72"/>
    </row>
    <row r="144" spans="2:26" s="59" customFormat="1" ht="12.75">
      <c r="B144" s="70" t="s">
        <v>158</v>
      </c>
      <c r="C144" s="70"/>
      <c r="D144" s="70"/>
      <c r="E144" s="99"/>
      <c r="F144" s="71"/>
      <c r="G144" s="71"/>
      <c r="H144" s="71">
        <f>+'Exportacion_regional '!C12</f>
        <v>847980</v>
      </c>
      <c r="I144" s="71">
        <f>+'Exportacion_regional '!D12</f>
        <v>704740</v>
      </c>
      <c r="J144" s="100">
        <f>+(I144-H144)/H144</f>
        <v>-0.16891907828014813</v>
      </c>
      <c r="K144" s="71"/>
      <c r="L144" s="100">
        <f>SUM(L123:L143)</f>
        <v>1</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22" t="s">
        <v>202</v>
      </c>
      <c r="C146" s="222"/>
      <c r="D146" s="222"/>
      <c r="E146" s="222"/>
      <c r="F146" s="222"/>
      <c r="G146" s="222"/>
      <c r="H146" s="222"/>
      <c r="I146" s="222"/>
      <c r="J146" s="222"/>
      <c r="K146" s="222"/>
      <c r="L146" s="222"/>
      <c r="M146" s="222"/>
    </row>
    <row r="147" spans="13:26" ht="12.75">
      <c r="M147" s="98"/>
      <c r="N147" s="58"/>
      <c r="O147" s="58"/>
      <c r="P147" s="58"/>
      <c r="Q147" s="58"/>
      <c r="R147" s="58"/>
      <c r="S147" s="58"/>
      <c r="T147" s="58"/>
      <c r="U147" s="58"/>
      <c r="V147" s="58"/>
      <c r="W147" s="58"/>
      <c r="X147" s="58"/>
      <c r="Y147" s="58"/>
      <c r="Z147" s="58"/>
    </row>
    <row r="148" spans="2:26" s="83" customFormat="1" ht="15.75" customHeight="1">
      <c r="B148" s="225" t="s">
        <v>143</v>
      </c>
      <c r="C148" s="225"/>
      <c r="D148" s="225"/>
      <c r="E148" s="225"/>
      <c r="F148" s="225"/>
      <c r="G148" s="225"/>
      <c r="H148" s="225"/>
      <c r="I148" s="225"/>
      <c r="J148" s="225"/>
      <c r="K148" s="225"/>
      <c r="L148" s="225"/>
      <c r="M148" s="225"/>
      <c r="N148" s="58"/>
      <c r="O148" s="58"/>
      <c r="P148" s="58"/>
      <c r="Q148" s="58"/>
      <c r="R148" s="58"/>
      <c r="S148" s="58"/>
      <c r="T148" s="58"/>
      <c r="U148" s="58"/>
      <c r="V148" s="58"/>
      <c r="W148" s="58"/>
      <c r="X148" s="58"/>
      <c r="Y148" s="58"/>
      <c r="Z148" s="58"/>
    </row>
    <row r="149" spans="2:26" s="83" customFormat="1" ht="15.75" customHeight="1">
      <c r="B149" s="226" t="s">
        <v>46</v>
      </c>
      <c r="C149" s="226"/>
      <c r="D149" s="226"/>
      <c r="E149" s="226"/>
      <c r="F149" s="226"/>
      <c r="G149" s="226"/>
      <c r="H149" s="226"/>
      <c r="I149" s="226"/>
      <c r="J149" s="226"/>
      <c r="K149" s="226"/>
      <c r="L149" s="226"/>
      <c r="M149" s="226"/>
      <c r="N149" s="58"/>
      <c r="O149" s="58"/>
      <c r="P149" s="58"/>
      <c r="Q149" s="58"/>
      <c r="R149" s="58"/>
      <c r="S149" s="58"/>
      <c r="T149" s="58"/>
      <c r="U149" s="58"/>
      <c r="V149" s="58"/>
      <c r="W149" s="58"/>
      <c r="X149" s="58"/>
      <c r="Y149" s="58"/>
      <c r="Z149" s="58"/>
    </row>
    <row r="150" spans="2:26" s="84" customFormat="1" ht="15.75" customHeight="1">
      <c r="B150" s="226" t="s">
        <v>232</v>
      </c>
      <c r="C150" s="226"/>
      <c r="D150" s="226"/>
      <c r="E150" s="226"/>
      <c r="F150" s="226"/>
      <c r="G150" s="226"/>
      <c r="H150" s="226"/>
      <c r="I150" s="226"/>
      <c r="J150" s="226"/>
      <c r="K150" s="226"/>
      <c r="L150" s="226"/>
      <c r="M150" s="226"/>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216</v>
      </c>
      <c r="C152" s="86" t="s">
        <v>177</v>
      </c>
      <c r="D152" s="86" t="s">
        <v>52</v>
      </c>
      <c r="E152" s="224" t="s">
        <v>168</v>
      </c>
      <c r="F152" s="224"/>
      <c r="G152" s="224"/>
      <c r="H152" s="224" t="s">
        <v>169</v>
      </c>
      <c r="I152" s="224"/>
      <c r="J152" s="224"/>
      <c r="K152" s="224"/>
      <c r="L152" s="224"/>
      <c r="M152" s="224"/>
    </row>
    <row r="153" spans="2:13" s="58" customFormat="1" ht="15.75" customHeight="1">
      <c r="B153" s="88"/>
      <c r="C153" s="88"/>
      <c r="D153" s="88"/>
      <c r="E153" s="223" t="str">
        <f>+E121</f>
        <v>ene - jul</v>
      </c>
      <c r="F153" s="223"/>
      <c r="G153" s="88" t="s">
        <v>122</v>
      </c>
      <c r="H153" s="223" t="str">
        <f>+E153</f>
        <v>ene - jul</v>
      </c>
      <c r="I153" s="223"/>
      <c r="J153" s="88" t="s">
        <v>122</v>
      </c>
      <c r="K153" s="89"/>
      <c r="L153" s="123" t="s">
        <v>211</v>
      </c>
      <c r="M153" s="90" t="s">
        <v>170</v>
      </c>
    </row>
    <row r="154" spans="2:13" s="58" customFormat="1" ht="15.75">
      <c r="B154" s="91"/>
      <c r="C154" s="91"/>
      <c r="D154" s="91"/>
      <c r="E154" s="92">
        <f aca="true" t="shared" si="17" ref="E154:J154">+E122</f>
        <v>2010</v>
      </c>
      <c r="F154" s="92">
        <f t="shared" si="17"/>
        <v>2011</v>
      </c>
      <c r="G154" s="93" t="str">
        <f t="shared" si="17"/>
        <v>11/10</v>
      </c>
      <c r="H154" s="92">
        <f t="shared" si="17"/>
        <v>2010</v>
      </c>
      <c r="I154" s="92">
        <f t="shared" si="17"/>
        <v>2011</v>
      </c>
      <c r="J154" s="93" t="str">
        <f t="shared" si="17"/>
        <v>11/10</v>
      </c>
      <c r="K154" s="91"/>
      <c r="L154" s="92">
        <v>2011</v>
      </c>
      <c r="M154" s="181">
        <f>+M122</f>
        <v>2011</v>
      </c>
    </row>
    <row r="155" spans="1:26" s="57" customFormat="1" ht="12.75">
      <c r="A155" s="57">
        <v>1</v>
      </c>
      <c r="B155" s="54" t="s">
        <v>69</v>
      </c>
      <c r="C155" s="78">
        <v>22042110</v>
      </c>
      <c r="D155" s="54" t="s">
        <v>70</v>
      </c>
      <c r="E155" s="55">
        <v>126950.593</v>
      </c>
      <c r="F155" s="55">
        <v>116971.544</v>
      </c>
      <c r="G155" s="56">
        <f aca="true" t="shared" si="18" ref="G155:G174">+(F155-E155)/E155</f>
        <v>-0.07860576909632867</v>
      </c>
      <c r="H155" s="55">
        <v>378463.802</v>
      </c>
      <c r="I155" s="55">
        <v>400620.731</v>
      </c>
      <c r="J155" s="56">
        <f aca="true" t="shared" si="19" ref="J155:J175">+(I155-H155)/H155</f>
        <v>0.05854438094980614</v>
      </c>
      <c r="K155" s="54">
        <v>1</v>
      </c>
      <c r="L155" s="125">
        <f aca="true" t="shared" si="20" ref="L155:L175">+I155/$I$176</f>
        <v>0.30990646120761345</v>
      </c>
      <c r="M155" s="72">
        <v>0.5651639273234825</v>
      </c>
      <c r="N155" s="58"/>
      <c r="O155" s="58"/>
      <c r="P155" s="58"/>
      <c r="Q155" s="58"/>
      <c r="R155" s="58"/>
      <c r="S155" s="58"/>
      <c r="T155" s="58"/>
      <c r="U155" s="58"/>
      <c r="V155" s="58"/>
      <c r="W155" s="58"/>
      <c r="X155" s="58"/>
      <c r="Y155" s="58"/>
      <c r="Z155" s="58"/>
    </row>
    <row r="156" spans="1:26" s="57" customFormat="1" ht="12.75">
      <c r="A156" s="57">
        <v>2</v>
      </c>
      <c r="B156" s="54" t="s">
        <v>63</v>
      </c>
      <c r="C156" s="126" t="s">
        <v>353</v>
      </c>
      <c r="D156" s="54" t="s">
        <v>53</v>
      </c>
      <c r="E156" s="55">
        <v>52412.831</v>
      </c>
      <c r="F156" s="55">
        <v>85425.621</v>
      </c>
      <c r="G156" s="56">
        <f t="shared" si="18"/>
        <v>0.6298608445706739</v>
      </c>
      <c r="H156" s="55">
        <v>87428.659</v>
      </c>
      <c r="I156" s="55">
        <v>110599.238</v>
      </c>
      <c r="J156" s="56">
        <f t="shared" si="19"/>
        <v>0.26502269696256003</v>
      </c>
      <c r="K156" s="54">
        <v>2</v>
      </c>
      <c r="L156" s="125">
        <f t="shared" si="20"/>
        <v>0.08555577834248075</v>
      </c>
      <c r="M156" s="72">
        <v>0.0986586863121478</v>
      </c>
      <c r="N156" s="58"/>
      <c r="O156" s="58"/>
      <c r="P156" s="58"/>
      <c r="Q156" s="58"/>
      <c r="R156" s="58"/>
      <c r="S156" s="58"/>
      <c r="T156" s="58"/>
      <c r="U156" s="58"/>
      <c r="V156" s="58"/>
      <c r="W156" s="58"/>
      <c r="X156" s="58"/>
      <c r="Y156" s="58"/>
      <c r="Z156" s="58"/>
    </row>
    <row r="157" spans="1:26" s="57" customFormat="1" ht="12.75">
      <c r="A157" s="57">
        <v>3</v>
      </c>
      <c r="B157" s="54" t="s">
        <v>298</v>
      </c>
      <c r="C157" s="126">
        <v>10051000</v>
      </c>
      <c r="D157" s="54" t="s">
        <v>53</v>
      </c>
      <c r="E157" s="55">
        <v>27689.137</v>
      </c>
      <c r="F157" s="55">
        <v>24633.936</v>
      </c>
      <c r="G157" s="56">
        <f t="shared" si="18"/>
        <v>-0.11033933632528878</v>
      </c>
      <c r="H157" s="55">
        <v>77924.615</v>
      </c>
      <c r="I157" s="55">
        <v>77272.452</v>
      </c>
      <c r="J157" s="56">
        <f t="shared" si="19"/>
        <v>-0.008369152674029899</v>
      </c>
      <c r="K157" s="54">
        <v>3</v>
      </c>
      <c r="L157" s="125">
        <f t="shared" si="20"/>
        <v>0.05977531938594354</v>
      </c>
      <c r="M157" s="72">
        <v>0.5335378743217847</v>
      </c>
      <c r="N157" s="58"/>
      <c r="O157" s="58"/>
      <c r="P157" s="58"/>
      <c r="Q157" s="58"/>
      <c r="R157" s="58"/>
      <c r="S157" s="58"/>
      <c r="T157" s="58"/>
      <c r="U157" s="58"/>
      <c r="V157" s="58"/>
      <c r="W157" s="58"/>
      <c r="X157" s="58"/>
      <c r="Y157" s="58"/>
      <c r="Z157" s="58"/>
    </row>
    <row r="158" spans="1:26" s="57" customFormat="1" ht="12.75">
      <c r="A158" s="57">
        <v>4</v>
      </c>
      <c r="B158" s="54" t="s">
        <v>318</v>
      </c>
      <c r="C158" s="77" t="s">
        <v>369</v>
      </c>
      <c r="D158" s="54" t="s">
        <v>53</v>
      </c>
      <c r="E158" s="55">
        <v>5529.819</v>
      </c>
      <c r="F158" s="55">
        <v>8315.16</v>
      </c>
      <c r="G158" s="56">
        <f t="shared" si="18"/>
        <v>0.5036947863935509</v>
      </c>
      <c r="H158" s="55">
        <v>25345.793</v>
      </c>
      <c r="I158" s="55">
        <v>38723.073</v>
      </c>
      <c r="J158" s="56">
        <f t="shared" si="19"/>
        <v>0.5277909434516408</v>
      </c>
      <c r="K158" s="54">
        <v>4</v>
      </c>
      <c r="L158" s="125">
        <f t="shared" si="20"/>
        <v>0.02995484155440294</v>
      </c>
      <c r="M158" s="72">
        <v>0.5709512781149993</v>
      </c>
      <c r="N158" s="58"/>
      <c r="O158" s="58"/>
      <c r="P158" s="58"/>
      <c r="Q158" s="58"/>
      <c r="R158" s="58"/>
      <c r="S158" s="58"/>
      <c r="T158" s="58"/>
      <c r="U158" s="58"/>
      <c r="V158" s="58"/>
      <c r="W158" s="58"/>
      <c r="X158" s="58"/>
      <c r="Y158" s="58"/>
      <c r="Z158" s="58"/>
    </row>
    <row r="159" spans="1:26" s="57" customFormat="1" ht="12.75">
      <c r="A159" s="57">
        <v>5</v>
      </c>
      <c r="B159" s="54" t="s">
        <v>120</v>
      </c>
      <c r="C159" s="126">
        <v>22042190</v>
      </c>
      <c r="D159" s="54" t="s">
        <v>70</v>
      </c>
      <c r="E159" s="55">
        <v>22749.727</v>
      </c>
      <c r="F159" s="55">
        <v>19343.037</v>
      </c>
      <c r="G159" s="56">
        <f t="shared" si="18"/>
        <v>-0.14974641234156344</v>
      </c>
      <c r="H159" s="55">
        <v>40819.531</v>
      </c>
      <c r="I159" s="55">
        <v>37573.725</v>
      </c>
      <c r="J159" s="56">
        <f t="shared" si="19"/>
        <v>-0.07951600423826535</v>
      </c>
      <c r="K159" s="54">
        <v>5</v>
      </c>
      <c r="L159" s="125">
        <f t="shared" si="20"/>
        <v>0.02906574534990311</v>
      </c>
      <c r="M159" s="72">
        <v>0.7208953449877079</v>
      </c>
      <c r="N159" s="58"/>
      <c r="O159" s="58"/>
      <c r="P159" s="58"/>
      <c r="Q159" s="58"/>
      <c r="R159" s="58"/>
      <c r="S159" s="58"/>
      <c r="T159" s="58"/>
      <c r="U159" s="58"/>
      <c r="V159" s="58"/>
      <c r="W159" s="58"/>
      <c r="X159" s="58"/>
      <c r="Y159" s="58"/>
      <c r="Z159" s="58"/>
    </row>
    <row r="160" spans="1:26" s="57" customFormat="1" ht="12.75">
      <c r="A160" s="57">
        <v>6</v>
      </c>
      <c r="B160" s="54" t="s">
        <v>77</v>
      </c>
      <c r="C160" s="126">
        <v>22042990</v>
      </c>
      <c r="D160" s="54" t="s">
        <v>70</v>
      </c>
      <c r="E160" s="55">
        <v>51785.187</v>
      </c>
      <c r="F160" s="55">
        <v>30274.414</v>
      </c>
      <c r="G160" s="56">
        <f t="shared" si="18"/>
        <v>-0.41538467361332493</v>
      </c>
      <c r="H160" s="55">
        <v>44676.159</v>
      </c>
      <c r="I160" s="55">
        <v>37203.278</v>
      </c>
      <c r="J160" s="56">
        <f t="shared" si="19"/>
        <v>-0.16726775907481217</v>
      </c>
      <c r="K160" s="54">
        <v>6</v>
      </c>
      <c r="L160" s="125">
        <f t="shared" si="20"/>
        <v>0.02877918025241449</v>
      </c>
      <c r="M160" s="72">
        <v>0.3365925011536551</v>
      </c>
      <c r="N160" s="58"/>
      <c r="O160" s="58"/>
      <c r="P160" s="58"/>
      <c r="Q160" s="58"/>
      <c r="R160" s="58"/>
      <c r="S160" s="58"/>
      <c r="T160" s="58"/>
      <c r="U160" s="58"/>
      <c r="V160" s="58"/>
      <c r="W160" s="58"/>
      <c r="X160" s="58"/>
      <c r="Y160" s="58"/>
      <c r="Z160" s="58"/>
    </row>
    <row r="161" spans="1:26" s="57" customFormat="1" ht="12.75">
      <c r="A161" s="57">
        <v>7</v>
      </c>
      <c r="B161" s="54" t="s">
        <v>86</v>
      </c>
      <c r="C161" s="126" t="s">
        <v>375</v>
      </c>
      <c r="D161" s="54" t="s">
        <v>53</v>
      </c>
      <c r="E161" s="55">
        <v>22118.036</v>
      </c>
      <c r="F161" s="55">
        <v>18202.441</v>
      </c>
      <c r="G161" s="56">
        <f t="shared" si="18"/>
        <v>-0.17703176719668967</v>
      </c>
      <c r="H161" s="55">
        <v>41143.903</v>
      </c>
      <c r="I161" s="55">
        <v>34879.846</v>
      </c>
      <c r="J161" s="56">
        <f t="shared" si="19"/>
        <v>-0.1522475152636832</v>
      </c>
      <c r="K161" s="54">
        <v>7</v>
      </c>
      <c r="L161" s="125">
        <f t="shared" si="20"/>
        <v>0.026981852921951086</v>
      </c>
      <c r="M161" s="72">
        <v>0.7063673751122588</v>
      </c>
      <c r="N161" s="58"/>
      <c r="O161" s="58"/>
      <c r="P161" s="58"/>
      <c r="Q161" s="58"/>
      <c r="R161" s="58"/>
      <c r="S161" s="58"/>
      <c r="T161" s="58"/>
      <c r="U161" s="58"/>
      <c r="V161" s="58"/>
      <c r="W161" s="58"/>
      <c r="X161" s="58"/>
      <c r="Y161" s="58"/>
      <c r="Z161" s="58"/>
    </row>
    <row r="162" spans="1:26" s="57" customFormat="1" ht="12.75">
      <c r="A162" s="57">
        <v>8</v>
      </c>
      <c r="B162" s="54" t="s">
        <v>228</v>
      </c>
      <c r="C162" s="126" t="s">
        <v>355</v>
      </c>
      <c r="D162" s="54" t="s">
        <v>53</v>
      </c>
      <c r="E162" s="55">
        <v>2077.512</v>
      </c>
      <c r="F162" s="55">
        <v>2290.353</v>
      </c>
      <c r="G162" s="56">
        <f t="shared" si="18"/>
        <v>0.10244994974758262</v>
      </c>
      <c r="H162" s="55">
        <v>25601.602</v>
      </c>
      <c r="I162" s="55">
        <v>28818.526</v>
      </c>
      <c r="J162" s="56">
        <f t="shared" si="19"/>
        <v>0.12565323060642858</v>
      </c>
      <c r="K162" s="54">
        <v>8</v>
      </c>
      <c r="L162" s="125">
        <f t="shared" si="20"/>
        <v>0.02229302359762206</v>
      </c>
      <c r="M162" s="72">
        <v>0.6640214282057274</v>
      </c>
      <c r="N162" s="58"/>
      <c r="O162" s="58"/>
      <c r="P162" s="58"/>
      <c r="Q162" s="58"/>
      <c r="R162" s="58"/>
      <c r="S162" s="58"/>
      <c r="T162" s="58"/>
      <c r="U162" s="58"/>
      <c r="V162" s="58"/>
      <c r="W162" s="58"/>
      <c r="X162" s="58"/>
      <c r="Y162" s="58"/>
      <c r="Z162" s="58"/>
    </row>
    <row r="163" spans="1:26" s="57" customFormat="1" ht="12.75">
      <c r="A163" s="57">
        <v>9</v>
      </c>
      <c r="B163" s="54" t="s">
        <v>56</v>
      </c>
      <c r="C163" s="126" t="s">
        <v>354</v>
      </c>
      <c r="D163" s="54" t="s">
        <v>53</v>
      </c>
      <c r="E163" s="55">
        <v>10479.933</v>
      </c>
      <c r="F163" s="55">
        <v>9603.995</v>
      </c>
      <c r="G163" s="56">
        <f t="shared" si="18"/>
        <v>-0.0835824045821667</v>
      </c>
      <c r="H163" s="55">
        <v>27578.84</v>
      </c>
      <c r="I163" s="55">
        <v>26148.975</v>
      </c>
      <c r="J163" s="56">
        <f t="shared" si="19"/>
        <v>-0.05184645184496525</v>
      </c>
      <c r="K163" s="54">
        <v>9</v>
      </c>
      <c r="L163" s="125">
        <f t="shared" si="20"/>
        <v>0.020227950476323087</v>
      </c>
      <c r="M163" s="72">
        <v>0.23617465835815904</v>
      </c>
      <c r="N163" s="58"/>
      <c r="O163" s="58"/>
      <c r="P163" s="58"/>
      <c r="Q163" s="58"/>
      <c r="R163" s="58"/>
      <c r="S163" s="58"/>
      <c r="T163" s="58"/>
      <c r="U163" s="58"/>
      <c r="V163" s="58"/>
      <c r="W163" s="58"/>
      <c r="X163" s="58"/>
      <c r="Y163" s="58"/>
      <c r="Z163" s="58"/>
    </row>
    <row r="164" spans="1:13" s="58" customFormat="1" ht="12.75">
      <c r="A164" s="57">
        <v>10</v>
      </c>
      <c r="B164" s="54" t="s">
        <v>85</v>
      </c>
      <c r="C164" s="126">
        <v>20087010</v>
      </c>
      <c r="D164" s="54" t="s">
        <v>53</v>
      </c>
      <c r="E164" s="55">
        <v>7682.648</v>
      </c>
      <c r="F164" s="55">
        <v>15608.341</v>
      </c>
      <c r="G164" s="56">
        <f t="shared" si="18"/>
        <v>1.0316355766917864</v>
      </c>
      <c r="H164" s="55">
        <v>8021.85</v>
      </c>
      <c r="I164" s="55">
        <v>19530.707</v>
      </c>
      <c r="J164" s="56">
        <f t="shared" si="19"/>
        <v>1.434688631674738</v>
      </c>
      <c r="K164" s="54">
        <v>10</v>
      </c>
      <c r="L164" s="125">
        <f t="shared" si="20"/>
        <v>0.015108285275563444</v>
      </c>
      <c r="M164" s="72">
        <v>0.3883678668622129</v>
      </c>
    </row>
    <row r="165" spans="1:13" s="58" customFormat="1" ht="12.75">
      <c r="A165" s="57">
        <v>11</v>
      </c>
      <c r="B165" s="54" t="s">
        <v>68</v>
      </c>
      <c r="C165" s="126" t="s">
        <v>347</v>
      </c>
      <c r="D165" s="54" t="s">
        <v>53</v>
      </c>
      <c r="E165" s="55">
        <v>9747.544</v>
      </c>
      <c r="F165" s="55">
        <v>13988.058</v>
      </c>
      <c r="G165" s="56">
        <f t="shared" si="18"/>
        <v>0.43503409679402333</v>
      </c>
      <c r="H165" s="55">
        <v>14851.279</v>
      </c>
      <c r="I165" s="55">
        <v>17636.512</v>
      </c>
      <c r="J165" s="56">
        <f t="shared" si="19"/>
        <v>0.18754162520278544</v>
      </c>
      <c r="K165" s="54">
        <v>11</v>
      </c>
      <c r="L165" s="125">
        <f t="shared" si="20"/>
        <v>0.013643000970824968</v>
      </c>
      <c r="M165" s="72">
        <v>0.16261341267044233</v>
      </c>
    </row>
    <row r="166" spans="1:13" s="58" customFormat="1" ht="12.75">
      <c r="A166" s="57">
        <v>12</v>
      </c>
      <c r="B166" s="54" t="s">
        <v>61</v>
      </c>
      <c r="C166" s="126" t="s">
        <v>358</v>
      </c>
      <c r="D166" s="54" t="s">
        <v>53</v>
      </c>
      <c r="E166" s="55">
        <v>3365.443</v>
      </c>
      <c r="F166" s="55">
        <v>4706.528</v>
      </c>
      <c r="G166" s="56">
        <f t="shared" si="18"/>
        <v>0.3984869153927135</v>
      </c>
      <c r="H166" s="55">
        <v>11435.274</v>
      </c>
      <c r="I166" s="55">
        <v>16056.461</v>
      </c>
      <c r="J166" s="56">
        <f t="shared" si="19"/>
        <v>0.40411685806566594</v>
      </c>
      <c r="K166" s="54">
        <v>12</v>
      </c>
      <c r="L166" s="125">
        <f t="shared" si="20"/>
        <v>0.012420727693265724</v>
      </c>
      <c r="M166" s="72">
        <v>0.07715692153856037</v>
      </c>
    </row>
    <row r="167" spans="1:13" s="58" customFormat="1" ht="12.75">
      <c r="A167" s="57">
        <v>13</v>
      </c>
      <c r="B167" s="54" t="s">
        <v>178</v>
      </c>
      <c r="C167" s="126" t="s">
        <v>376</v>
      </c>
      <c r="D167" s="54" t="s">
        <v>53</v>
      </c>
      <c r="E167" s="55">
        <v>3011.676</v>
      </c>
      <c r="F167" s="55">
        <v>5218.504</v>
      </c>
      <c r="G167" s="56">
        <f t="shared" si="18"/>
        <v>0.7327574413715154</v>
      </c>
      <c r="H167" s="55">
        <v>5393.634</v>
      </c>
      <c r="I167" s="55">
        <v>15122.719</v>
      </c>
      <c r="J167" s="56">
        <f t="shared" si="19"/>
        <v>1.8038088976745548</v>
      </c>
      <c r="K167" s="54">
        <v>13</v>
      </c>
      <c r="L167" s="125">
        <f t="shared" si="20"/>
        <v>0.011698416897769423</v>
      </c>
      <c r="M167" s="72">
        <v>0.17453312128448054</v>
      </c>
    </row>
    <row r="168" spans="1:13" s="58" customFormat="1" ht="12.75">
      <c r="A168" s="57">
        <v>14</v>
      </c>
      <c r="B168" s="54" t="s">
        <v>81</v>
      </c>
      <c r="C168" s="126">
        <v>44012200</v>
      </c>
      <c r="D168" s="54" t="s">
        <v>53</v>
      </c>
      <c r="E168" s="55">
        <v>50140.343</v>
      </c>
      <c r="F168" s="55">
        <v>141849.549</v>
      </c>
      <c r="G168" s="56">
        <f t="shared" si="18"/>
        <v>1.8290502320656243</v>
      </c>
      <c r="H168" s="55">
        <v>5062.451</v>
      </c>
      <c r="I168" s="55">
        <v>14268.428</v>
      </c>
      <c r="J168" s="56">
        <f t="shared" si="19"/>
        <v>1.8184821937041957</v>
      </c>
      <c r="K168" s="54">
        <v>14</v>
      </c>
      <c r="L168" s="125">
        <f t="shared" si="20"/>
        <v>0.011037566671694844</v>
      </c>
      <c r="M168" s="72">
        <v>0.059200494500987536</v>
      </c>
    </row>
    <row r="169" spans="1:13" s="58" customFormat="1" ht="12.75">
      <c r="A169" s="57">
        <v>15</v>
      </c>
      <c r="B169" s="54" t="s">
        <v>54</v>
      </c>
      <c r="C169" s="126" t="s">
        <v>365</v>
      </c>
      <c r="D169" s="54" t="s">
        <v>53</v>
      </c>
      <c r="E169" s="55">
        <v>3013.416</v>
      </c>
      <c r="F169" s="55">
        <v>3063.867</v>
      </c>
      <c r="G169" s="56">
        <f t="shared" si="18"/>
        <v>0.01674212919822554</v>
      </c>
      <c r="H169" s="55">
        <v>20253.889</v>
      </c>
      <c r="I169" s="55">
        <v>13903.505</v>
      </c>
      <c r="J169" s="56">
        <f t="shared" si="19"/>
        <v>-0.3135389949061141</v>
      </c>
      <c r="K169" s="54">
        <v>15</v>
      </c>
      <c r="L169" s="125">
        <f t="shared" si="20"/>
        <v>0.010755274751201927</v>
      </c>
      <c r="M169" s="72">
        <v>0.054428068740103065</v>
      </c>
    </row>
    <row r="170" spans="1:13" s="58" customFormat="1" ht="12.75">
      <c r="A170" s="57">
        <v>16</v>
      </c>
      <c r="B170" s="54" t="s">
        <v>264</v>
      </c>
      <c r="C170" s="126">
        <v>21069090</v>
      </c>
      <c r="D170" s="54" t="s">
        <v>53</v>
      </c>
      <c r="E170" s="55">
        <v>1150.269</v>
      </c>
      <c r="F170" s="55">
        <v>1571.754</v>
      </c>
      <c r="G170" s="56">
        <f t="shared" si="18"/>
        <v>0.36642298453666045</v>
      </c>
      <c r="H170" s="55">
        <v>9426.815</v>
      </c>
      <c r="I170" s="55">
        <v>13310.484</v>
      </c>
      <c r="J170" s="56">
        <f t="shared" si="19"/>
        <v>0.41198103495188987</v>
      </c>
      <c r="K170" s="54">
        <v>16</v>
      </c>
      <c r="L170" s="125">
        <f t="shared" si="20"/>
        <v>0.010296534038825264</v>
      </c>
      <c r="M170" s="72">
        <v>0.8215713712478129</v>
      </c>
    </row>
    <row r="171" spans="1:13" s="58" customFormat="1" ht="12.75">
      <c r="A171" s="57">
        <v>17</v>
      </c>
      <c r="B171" s="54" t="s">
        <v>230</v>
      </c>
      <c r="C171" s="126" t="s">
        <v>377</v>
      </c>
      <c r="D171" s="54" t="s">
        <v>53</v>
      </c>
      <c r="E171" s="55">
        <v>2307.471</v>
      </c>
      <c r="F171" s="55">
        <v>2962.278</v>
      </c>
      <c r="G171" s="56">
        <f t="shared" si="18"/>
        <v>0.28377691420607226</v>
      </c>
      <c r="H171" s="55">
        <v>7825.682</v>
      </c>
      <c r="I171" s="55">
        <v>12368.722</v>
      </c>
      <c r="J171" s="56">
        <f t="shared" si="19"/>
        <v>0.5805295947369188</v>
      </c>
      <c r="K171" s="54">
        <v>17</v>
      </c>
      <c r="L171" s="125">
        <f t="shared" si="20"/>
        <v>0.009568019246314926</v>
      </c>
      <c r="M171" s="72">
        <v>0.3279865297897829</v>
      </c>
    </row>
    <row r="172" spans="1:13" s="58" customFormat="1" ht="12.75">
      <c r="A172" s="57">
        <v>18</v>
      </c>
      <c r="B172" s="54" t="s">
        <v>226</v>
      </c>
      <c r="C172" s="126" t="s">
        <v>378</v>
      </c>
      <c r="D172" s="54" t="s">
        <v>53</v>
      </c>
      <c r="E172" s="55">
        <v>3272.658</v>
      </c>
      <c r="F172" s="55">
        <v>3235.512</v>
      </c>
      <c r="G172" s="56">
        <f t="shared" si="18"/>
        <v>-0.011350406916946327</v>
      </c>
      <c r="H172" s="55">
        <v>10985.585</v>
      </c>
      <c r="I172" s="55">
        <v>11831.516</v>
      </c>
      <c r="J172" s="56">
        <f t="shared" si="19"/>
        <v>0.07700372806728095</v>
      </c>
      <c r="K172" s="54">
        <v>18</v>
      </c>
      <c r="L172" s="125">
        <f t="shared" si="20"/>
        <v>0.009152455104179962</v>
      </c>
      <c r="M172" s="72">
        <v>0.48383570145265425</v>
      </c>
    </row>
    <row r="173" spans="1:26" s="59" customFormat="1" ht="12.75">
      <c r="A173" s="57">
        <v>19</v>
      </c>
      <c r="B173" s="54" t="s">
        <v>329</v>
      </c>
      <c r="C173" s="126">
        <v>12099190</v>
      </c>
      <c r="D173" s="54" t="s">
        <v>53</v>
      </c>
      <c r="E173" s="55">
        <v>269.256</v>
      </c>
      <c r="F173" s="55">
        <v>354.46</v>
      </c>
      <c r="G173" s="56">
        <f t="shared" si="18"/>
        <v>0.31644234483168443</v>
      </c>
      <c r="H173" s="55">
        <v>8941.057</v>
      </c>
      <c r="I173" s="55">
        <v>11167.16</v>
      </c>
      <c r="J173" s="56">
        <f t="shared" si="19"/>
        <v>0.2489753728222512</v>
      </c>
      <c r="K173" s="54">
        <v>19</v>
      </c>
      <c r="L173" s="125">
        <f t="shared" si="20"/>
        <v>0.00863853208170401</v>
      </c>
      <c r="M173" s="72">
        <v>0.7078389745501718</v>
      </c>
      <c r="N173" s="58"/>
      <c r="O173" s="58"/>
      <c r="P173" s="58"/>
      <c r="Q173" s="58"/>
      <c r="R173" s="58"/>
      <c r="S173" s="58"/>
      <c r="T173" s="58"/>
      <c r="U173" s="58"/>
      <c r="V173" s="58"/>
      <c r="W173" s="58"/>
      <c r="X173" s="58"/>
      <c r="Y173" s="58"/>
      <c r="Z173" s="58"/>
    </row>
    <row r="174" spans="1:26" ht="12.75">
      <c r="A174" s="57">
        <v>20</v>
      </c>
      <c r="B174" s="54" t="s">
        <v>94</v>
      </c>
      <c r="C174" s="126">
        <v>44111400</v>
      </c>
      <c r="D174" s="54" t="s">
        <v>53</v>
      </c>
      <c r="E174" s="55">
        <v>10854.573</v>
      </c>
      <c r="F174" s="55">
        <v>12451.372</v>
      </c>
      <c r="G174" s="56">
        <f t="shared" si="18"/>
        <v>0.14710841227932217</v>
      </c>
      <c r="H174" s="55">
        <v>8914.942</v>
      </c>
      <c r="I174" s="55">
        <v>10094.166</v>
      </c>
      <c r="J174" s="56">
        <f t="shared" si="19"/>
        <v>0.13227500526643923</v>
      </c>
      <c r="K174" s="54">
        <v>20</v>
      </c>
      <c r="L174" s="125">
        <f t="shared" si="20"/>
        <v>0.007808500713614369</v>
      </c>
      <c r="M174" s="72">
        <v>0.1929657807942103</v>
      </c>
      <c r="N174" s="58"/>
      <c r="O174" s="58"/>
      <c r="P174" s="58"/>
      <c r="Q174" s="58"/>
      <c r="R174" s="58"/>
      <c r="S174" s="58"/>
      <c r="T174" s="58"/>
      <c r="U174" s="58"/>
      <c r="V174" s="58"/>
      <c r="W174" s="58"/>
      <c r="X174" s="58"/>
      <c r="Y174" s="58"/>
      <c r="Z174" s="58"/>
    </row>
    <row r="175" spans="1:26" ht="12.75">
      <c r="A175" s="57"/>
      <c r="B175" s="54" t="s">
        <v>155</v>
      </c>
      <c r="C175" s="78"/>
      <c r="G175" s="56"/>
      <c r="H175" s="55">
        <f>+H176-SUM(H155:H174)</f>
        <v>308379.63800000027</v>
      </c>
      <c r="I175" s="55">
        <f>+I176-SUM(I155:I174)</f>
        <v>345584.77599999995</v>
      </c>
      <c r="J175" s="56">
        <f t="shared" si="19"/>
        <v>0.12064719396291546</v>
      </c>
      <c r="L175" s="125">
        <f t="shared" si="20"/>
        <v>0.2673325334663866</v>
      </c>
      <c r="M175" s="72"/>
      <c r="N175" s="58"/>
      <c r="O175" s="58"/>
      <c r="P175" s="58"/>
      <c r="Q175" s="58"/>
      <c r="R175" s="58"/>
      <c r="S175" s="58"/>
      <c r="T175" s="58"/>
      <c r="U175" s="58"/>
      <c r="V175" s="58"/>
      <c r="W175" s="58"/>
      <c r="X175" s="58"/>
      <c r="Y175" s="58"/>
      <c r="Z175" s="58"/>
    </row>
    <row r="176" spans="2:26" s="59" customFormat="1" ht="12.75">
      <c r="B176" s="70" t="s">
        <v>158</v>
      </c>
      <c r="C176" s="70"/>
      <c r="D176" s="70"/>
      <c r="E176" s="99"/>
      <c r="F176" s="71"/>
      <c r="G176" s="71"/>
      <c r="H176" s="71">
        <f>+'Exportacion_regional '!C13</f>
        <v>1168475</v>
      </c>
      <c r="I176" s="71">
        <f>+'Exportacion_regional '!D13</f>
        <v>1292715</v>
      </c>
      <c r="J176" s="100">
        <f>+(I176-H176)/H176</f>
        <v>0.10632662230685296</v>
      </c>
      <c r="K176" s="71"/>
      <c r="L176" s="100">
        <f>SUM(L155:L175)</f>
        <v>1</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22" t="s">
        <v>202</v>
      </c>
      <c r="C178" s="222"/>
      <c r="D178" s="222"/>
      <c r="E178" s="222"/>
      <c r="F178" s="222"/>
      <c r="G178" s="222"/>
      <c r="H178" s="222"/>
      <c r="I178" s="222"/>
      <c r="J178" s="222"/>
      <c r="K178" s="222"/>
      <c r="L178" s="222"/>
      <c r="M178" s="222"/>
    </row>
    <row r="179" spans="13:26" ht="12.75">
      <c r="M179" s="98"/>
      <c r="N179" s="58"/>
      <c r="O179" s="58"/>
      <c r="P179" s="58"/>
      <c r="Q179" s="58"/>
      <c r="R179" s="58"/>
      <c r="S179" s="58"/>
      <c r="T179" s="58"/>
      <c r="U179" s="58"/>
      <c r="V179" s="58"/>
      <c r="W179" s="58"/>
      <c r="X179" s="58"/>
      <c r="Y179" s="58"/>
      <c r="Z179" s="58"/>
    </row>
    <row r="180" spans="2:26" s="83" customFormat="1" ht="15.75" customHeight="1">
      <c r="B180" s="225" t="s">
        <v>144</v>
      </c>
      <c r="C180" s="225"/>
      <c r="D180" s="225"/>
      <c r="E180" s="225"/>
      <c r="F180" s="225"/>
      <c r="G180" s="225"/>
      <c r="H180" s="225"/>
      <c r="I180" s="225"/>
      <c r="J180" s="225"/>
      <c r="K180" s="225"/>
      <c r="L180" s="225"/>
      <c r="M180" s="225"/>
      <c r="N180" s="58"/>
      <c r="O180" s="58"/>
      <c r="P180" s="58"/>
      <c r="Q180" s="58"/>
      <c r="R180" s="58"/>
      <c r="S180" s="58"/>
      <c r="T180" s="58"/>
      <c r="U180" s="58"/>
      <c r="V180" s="58"/>
      <c r="W180" s="58"/>
      <c r="X180" s="58"/>
      <c r="Y180" s="58"/>
      <c r="Z180" s="58"/>
    </row>
    <row r="181" spans="2:26" s="83" customFormat="1" ht="15.75" customHeight="1">
      <c r="B181" s="226" t="s">
        <v>46</v>
      </c>
      <c r="C181" s="226"/>
      <c r="D181" s="226"/>
      <c r="E181" s="226"/>
      <c r="F181" s="226"/>
      <c r="G181" s="226"/>
      <c r="H181" s="226"/>
      <c r="I181" s="226"/>
      <c r="J181" s="226"/>
      <c r="K181" s="226"/>
      <c r="L181" s="226"/>
      <c r="M181" s="226"/>
      <c r="N181" s="58"/>
      <c r="O181" s="58"/>
      <c r="P181" s="58"/>
      <c r="Q181" s="58"/>
      <c r="R181" s="58"/>
      <c r="S181" s="58"/>
      <c r="T181" s="58"/>
      <c r="U181" s="58"/>
      <c r="V181" s="58"/>
      <c r="W181" s="58"/>
      <c r="X181" s="58"/>
      <c r="Y181" s="58"/>
      <c r="Z181" s="58"/>
    </row>
    <row r="182" spans="2:26" s="84" customFormat="1" ht="15.75" customHeight="1">
      <c r="B182" s="226" t="s">
        <v>281</v>
      </c>
      <c r="C182" s="226"/>
      <c r="D182" s="226"/>
      <c r="E182" s="226"/>
      <c r="F182" s="226"/>
      <c r="G182" s="226"/>
      <c r="H182" s="226"/>
      <c r="I182" s="226"/>
      <c r="J182" s="226"/>
      <c r="K182" s="226"/>
      <c r="L182" s="226"/>
      <c r="M182" s="226"/>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216</v>
      </c>
      <c r="C184" s="86" t="s">
        <v>177</v>
      </c>
      <c r="D184" s="86" t="s">
        <v>52</v>
      </c>
      <c r="E184" s="224" t="s">
        <v>168</v>
      </c>
      <c r="F184" s="224"/>
      <c r="G184" s="224"/>
      <c r="H184" s="224" t="s">
        <v>169</v>
      </c>
      <c r="I184" s="224"/>
      <c r="J184" s="224"/>
      <c r="K184" s="224"/>
      <c r="L184" s="224"/>
      <c r="M184" s="224"/>
    </row>
    <row r="185" spans="2:13" s="58" customFormat="1" ht="15.75" customHeight="1">
      <c r="B185" s="88"/>
      <c r="C185" s="88"/>
      <c r="D185" s="88"/>
      <c r="E185" s="223" t="str">
        <f>+E153</f>
        <v>ene - jul</v>
      </c>
      <c r="F185" s="223"/>
      <c r="G185" s="88" t="s">
        <v>122</v>
      </c>
      <c r="H185" s="223" t="str">
        <f>+E185</f>
        <v>ene - jul</v>
      </c>
      <c r="I185" s="223"/>
      <c r="J185" s="88" t="s">
        <v>122</v>
      </c>
      <c r="K185" s="89"/>
      <c r="L185" s="123" t="s">
        <v>211</v>
      </c>
      <c r="M185" s="90" t="s">
        <v>170</v>
      </c>
    </row>
    <row r="186" spans="2:13" s="58" customFormat="1" ht="15.75">
      <c r="B186" s="91"/>
      <c r="C186" s="91"/>
      <c r="D186" s="91"/>
      <c r="E186" s="92">
        <f aca="true" t="shared" si="21" ref="E186:J186">+E154</f>
        <v>2010</v>
      </c>
      <c r="F186" s="92">
        <f t="shared" si="21"/>
        <v>2011</v>
      </c>
      <c r="G186" s="93" t="str">
        <f t="shared" si="21"/>
        <v>11/10</v>
      </c>
      <c r="H186" s="92">
        <f t="shared" si="21"/>
        <v>2010</v>
      </c>
      <c r="I186" s="92">
        <f t="shared" si="21"/>
        <v>2011</v>
      </c>
      <c r="J186" s="93" t="str">
        <f t="shared" si="21"/>
        <v>11/10</v>
      </c>
      <c r="K186" s="91"/>
      <c r="L186" s="92">
        <v>2011</v>
      </c>
      <c r="M186" s="181">
        <f>+M154</f>
        <v>2011</v>
      </c>
    </row>
    <row r="187" spans="1:26" s="57" customFormat="1" ht="12.75">
      <c r="A187" s="57">
        <v>1</v>
      </c>
      <c r="B187" s="54" t="s">
        <v>63</v>
      </c>
      <c r="C187" s="126" t="s">
        <v>353</v>
      </c>
      <c r="D187" s="54" t="s">
        <v>53</v>
      </c>
      <c r="E187" s="55">
        <v>198735.533</v>
      </c>
      <c r="F187" s="55">
        <v>203754.873</v>
      </c>
      <c r="G187" s="56">
        <f aca="true" t="shared" si="22" ref="G187:G206">+(F187-E187)/E187</f>
        <v>0.02525637929076325</v>
      </c>
      <c r="H187" s="55">
        <v>301677.758</v>
      </c>
      <c r="I187" s="55">
        <v>234872.831</v>
      </c>
      <c r="J187" s="56">
        <f aca="true" t="shared" si="23" ref="J187:J207">+(I187-H187)/H187</f>
        <v>-0.22144465486249063</v>
      </c>
      <c r="K187" s="54">
        <v>1</v>
      </c>
      <c r="L187" s="125">
        <f aca="true" t="shared" si="24" ref="L187:L207">+I187/$I$208</f>
        <v>0.14582143220785154</v>
      </c>
      <c r="M187" s="72">
        <v>0.20951541236545504</v>
      </c>
      <c r="N187" s="58"/>
      <c r="O187" s="58"/>
      <c r="P187" s="58"/>
      <c r="Q187" s="58"/>
      <c r="R187" s="58"/>
      <c r="S187" s="58"/>
      <c r="T187" s="58"/>
      <c r="U187" s="58"/>
      <c r="V187" s="58"/>
      <c r="W187" s="58"/>
      <c r="X187" s="58"/>
      <c r="Y187" s="58"/>
      <c r="Z187" s="58"/>
    </row>
    <row r="188" spans="1:26" s="57" customFormat="1" ht="12.75">
      <c r="A188" s="57">
        <v>2</v>
      </c>
      <c r="B188" s="54" t="s">
        <v>58</v>
      </c>
      <c r="C188" s="126" t="s">
        <v>346</v>
      </c>
      <c r="D188" s="54" t="s">
        <v>53</v>
      </c>
      <c r="E188" s="55">
        <v>264883.583</v>
      </c>
      <c r="F188" s="55">
        <v>328274.149</v>
      </c>
      <c r="G188" s="56">
        <f t="shared" si="22"/>
        <v>0.23931481627534462</v>
      </c>
      <c r="H188" s="55">
        <v>194469.972</v>
      </c>
      <c r="I188" s="55">
        <v>221138.825</v>
      </c>
      <c r="J188" s="56">
        <f t="shared" si="23"/>
        <v>0.13713609728909718</v>
      </c>
      <c r="K188" s="54">
        <v>2</v>
      </c>
      <c r="L188" s="125">
        <f t="shared" si="24"/>
        <v>0.13729463744685502</v>
      </c>
      <c r="M188" s="72">
        <v>0.4724963769138283</v>
      </c>
      <c r="N188" s="58"/>
      <c r="O188" s="58"/>
      <c r="P188" s="58"/>
      <c r="Q188" s="58"/>
      <c r="R188" s="58"/>
      <c r="S188" s="58"/>
      <c r="T188" s="58"/>
      <c r="U188" s="58"/>
      <c r="V188" s="58"/>
      <c r="W188" s="58"/>
      <c r="X188" s="58"/>
      <c r="Y188" s="58"/>
      <c r="Z188" s="58"/>
    </row>
    <row r="189" spans="1:26" s="57" customFormat="1" ht="12.75">
      <c r="A189" s="57">
        <v>3</v>
      </c>
      <c r="B189" s="54" t="s">
        <v>61</v>
      </c>
      <c r="C189" s="126" t="s">
        <v>358</v>
      </c>
      <c r="D189" s="54" t="s">
        <v>53</v>
      </c>
      <c r="E189" s="55">
        <v>41393.754</v>
      </c>
      <c r="F189" s="55">
        <v>41829.671</v>
      </c>
      <c r="G189" s="56">
        <f t="shared" si="22"/>
        <v>0.010530984940384997</v>
      </c>
      <c r="H189" s="55">
        <v>146566.107</v>
      </c>
      <c r="I189" s="55">
        <v>181543.844</v>
      </c>
      <c r="J189" s="56">
        <f t="shared" si="23"/>
        <v>0.23864819579331548</v>
      </c>
      <c r="K189" s="54">
        <v>3</v>
      </c>
      <c r="L189" s="125">
        <f t="shared" si="24"/>
        <v>0.11271198643064331</v>
      </c>
      <c r="M189" s="72">
        <v>0.8723817862053566</v>
      </c>
      <c r="N189" s="58"/>
      <c r="O189" s="58"/>
      <c r="P189" s="58"/>
      <c r="Q189" s="58"/>
      <c r="R189" s="58"/>
      <c r="S189" s="58"/>
      <c r="T189" s="58"/>
      <c r="U189" s="58"/>
      <c r="V189" s="58"/>
      <c r="W189" s="58"/>
      <c r="X189" s="58"/>
      <c r="Y189" s="58"/>
      <c r="Z189" s="58"/>
    </row>
    <row r="190" spans="1:26" s="57" customFormat="1" ht="12.75">
      <c r="A190" s="57">
        <v>4</v>
      </c>
      <c r="B190" s="54" t="s">
        <v>69</v>
      </c>
      <c r="C190" s="126">
        <v>22042110</v>
      </c>
      <c r="D190" s="54" t="s">
        <v>70</v>
      </c>
      <c r="E190" s="55">
        <v>36496.569</v>
      </c>
      <c r="F190" s="55">
        <v>38855.163</v>
      </c>
      <c r="G190" s="56">
        <f t="shared" si="22"/>
        <v>0.064625088456945</v>
      </c>
      <c r="H190" s="55">
        <v>109666.396</v>
      </c>
      <c r="I190" s="55">
        <v>122398.063</v>
      </c>
      <c r="J190" s="56">
        <f t="shared" si="23"/>
        <v>0.11609451449466801</v>
      </c>
      <c r="K190" s="54">
        <v>4</v>
      </c>
      <c r="L190" s="125">
        <f t="shared" si="24"/>
        <v>0.07599116837028648</v>
      </c>
      <c r="M190" s="72">
        <v>0.17266947172004193</v>
      </c>
      <c r="N190" s="58"/>
      <c r="O190" s="58"/>
      <c r="P190" s="58"/>
      <c r="Q190" s="58"/>
      <c r="R190" s="58"/>
      <c r="S190" s="58"/>
      <c r="T190" s="58"/>
      <c r="U190" s="58"/>
      <c r="V190" s="58"/>
      <c r="W190" s="58"/>
      <c r="X190" s="58"/>
      <c r="Y190" s="58"/>
      <c r="Z190" s="58"/>
    </row>
    <row r="191" spans="1:26" s="57" customFormat="1" ht="12.75">
      <c r="A191" s="57">
        <v>5</v>
      </c>
      <c r="B191" s="54" t="s">
        <v>75</v>
      </c>
      <c r="C191" s="126" t="s">
        <v>320</v>
      </c>
      <c r="D191" s="54" t="s">
        <v>53</v>
      </c>
      <c r="E191" s="55">
        <v>13637.476</v>
      </c>
      <c r="F191" s="55">
        <v>23482.697</v>
      </c>
      <c r="G191" s="56">
        <f t="shared" si="22"/>
        <v>0.7219239835875787</v>
      </c>
      <c r="H191" s="55">
        <v>84670.775</v>
      </c>
      <c r="I191" s="55">
        <v>86521.64</v>
      </c>
      <c r="J191" s="56">
        <f t="shared" si="23"/>
        <v>0.021859549531700936</v>
      </c>
      <c r="K191" s="54">
        <v>5</v>
      </c>
      <c r="L191" s="125">
        <f t="shared" si="24"/>
        <v>0.05371719414312393</v>
      </c>
      <c r="M191" s="72">
        <v>0.642907059455322</v>
      </c>
      <c r="N191" s="58"/>
      <c r="O191" s="58"/>
      <c r="P191" s="58"/>
      <c r="Q191" s="58"/>
      <c r="R191" s="58"/>
      <c r="S191" s="58"/>
      <c r="T191" s="58"/>
      <c r="U191" s="58"/>
      <c r="V191" s="58"/>
      <c r="W191" s="58"/>
      <c r="X191" s="58"/>
      <c r="Y191" s="58"/>
      <c r="Z191" s="58"/>
    </row>
    <row r="192" spans="1:26" s="57" customFormat="1" ht="12.75">
      <c r="A192" s="57">
        <v>6</v>
      </c>
      <c r="B192" s="54" t="s">
        <v>56</v>
      </c>
      <c r="C192" s="126" t="s">
        <v>354</v>
      </c>
      <c r="D192" s="54" t="s">
        <v>53</v>
      </c>
      <c r="E192" s="55">
        <v>23998.165</v>
      </c>
      <c r="F192" s="55">
        <v>34591.102</v>
      </c>
      <c r="G192" s="56">
        <f t="shared" si="22"/>
        <v>0.4414061241765776</v>
      </c>
      <c r="H192" s="55">
        <v>51990.949</v>
      </c>
      <c r="I192" s="55">
        <v>83043.065</v>
      </c>
      <c r="J192" s="56">
        <f t="shared" si="23"/>
        <v>0.5972600346264116</v>
      </c>
      <c r="K192" s="54">
        <v>6</v>
      </c>
      <c r="L192" s="125">
        <f t="shared" si="24"/>
        <v>0.051557511448523864</v>
      </c>
      <c r="M192" s="72">
        <v>0.7500358046688024</v>
      </c>
      <c r="N192" s="58"/>
      <c r="O192" s="58"/>
      <c r="P192" s="58"/>
      <c r="Q192" s="58"/>
      <c r="R192" s="58"/>
      <c r="S192" s="58"/>
      <c r="T192" s="58"/>
      <c r="U192" s="58"/>
      <c r="V192" s="58"/>
      <c r="W192" s="58"/>
      <c r="X192" s="58"/>
      <c r="Y192" s="58"/>
      <c r="Z192" s="58"/>
    </row>
    <row r="193" spans="1:26" s="57" customFormat="1" ht="12.75">
      <c r="A193" s="57">
        <v>7</v>
      </c>
      <c r="B193" s="54" t="s">
        <v>68</v>
      </c>
      <c r="C193" s="126" t="s">
        <v>347</v>
      </c>
      <c r="D193" s="54" t="s">
        <v>53</v>
      </c>
      <c r="E193" s="55">
        <v>42805.351</v>
      </c>
      <c r="F193" s="55">
        <v>63795.558</v>
      </c>
      <c r="G193" s="56">
        <f t="shared" si="22"/>
        <v>0.49036409022787814</v>
      </c>
      <c r="H193" s="55">
        <v>63051.421</v>
      </c>
      <c r="I193" s="55">
        <v>66600.255</v>
      </c>
      <c r="J193" s="56">
        <f t="shared" si="23"/>
        <v>0.05628475843549985</v>
      </c>
      <c r="K193" s="54">
        <v>7</v>
      </c>
      <c r="L193" s="125">
        <f t="shared" si="24"/>
        <v>0.041348948399690076</v>
      </c>
      <c r="M193" s="72">
        <v>0.6140723715818464</v>
      </c>
      <c r="N193" s="58"/>
      <c r="O193" s="58"/>
      <c r="P193" s="58"/>
      <c r="Q193" s="58"/>
      <c r="R193" s="58"/>
      <c r="S193" s="58"/>
      <c r="T193" s="58"/>
      <c r="U193" s="58"/>
      <c r="V193" s="58"/>
      <c r="W193" s="58"/>
      <c r="X193" s="58"/>
      <c r="Y193" s="58"/>
      <c r="Z193" s="58"/>
    </row>
    <row r="194" spans="1:26" s="57" customFormat="1" ht="12.75">
      <c r="A194" s="57">
        <v>8</v>
      </c>
      <c r="B194" s="54" t="s">
        <v>219</v>
      </c>
      <c r="C194" s="126" t="s">
        <v>352</v>
      </c>
      <c r="D194" s="54" t="s">
        <v>53</v>
      </c>
      <c r="E194" s="55">
        <v>54007.599</v>
      </c>
      <c r="F194" s="55">
        <v>68719.867</v>
      </c>
      <c r="G194" s="56">
        <f t="shared" si="22"/>
        <v>0.2724110731158405</v>
      </c>
      <c r="H194" s="55">
        <v>50019.012</v>
      </c>
      <c r="I194" s="55">
        <v>55264.687</v>
      </c>
      <c r="J194" s="56">
        <f t="shared" si="23"/>
        <v>0.10487362285364604</v>
      </c>
      <c r="K194" s="54">
        <v>8</v>
      </c>
      <c r="L194" s="125">
        <f t="shared" si="24"/>
        <v>0.03431123035622045</v>
      </c>
      <c r="M194" s="72">
        <v>0.5647485273433236</v>
      </c>
      <c r="N194" s="58"/>
      <c r="O194" s="58"/>
      <c r="P194" s="58"/>
      <c r="Q194" s="58"/>
      <c r="R194" s="58"/>
      <c r="S194" s="58"/>
      <c r="T194" s="58"/>
      <c r="U194" s="58"/>
      <c r="V194" s="58"/>
      <c r="W194" s="58"/>
      <c r="X194" s="58"/>
      <c r="Y194" s="58"/>
      <c r="Z194" s="58"/>
    </row>
    <row r="195" spans="1:26" s="57" customFormat="1" ht="12.75">
      <c r="A195" s="57">
        <v>9</v>
      </c>
      <c r="B195" s="54" t="s">
        <v>231</v>
      </c>
      <c r="C195" s="126">
        <v>20097000</v>
      </c>
      <c r="D195" s="54" t="s">
        <v>53</v>
      </c>
      <c r="E195" s="55">
        <v>15368.4</v>
      </c>
      <c r="F195" s="55">
        <v>28357.595</v>
      </c>
      <c r="G195" s="56">
        <f t="shared" si="22"/>
        <v>0.8451885036828819</v>
      </c>
      <c r="H195" s="55">
        <v>15213.401</v>
      </c>
      <c r="I195" s="55">
        <v>49147.308</v>
      </c>
      <c r="J195" s="56">
        <f t="shared" si="23"/>
        <v>2.2305273488814237</v>
      </c>
      <c r="K195" s="54">
        <v>9</v>
      </c>
      <c r="L195" s="125">
        <f t="shared" si="24"/>
        <v>0.030513239063058764</v>
      </c>
      <c r="M195" s="72">
        <v>0.7910422268110371</v>
      </c>
      <c r="N195" s="58"/>
      <c r="O195" s="58"/>
      <c r="P195" s="58"/>
      <c r="Q195" s="58"/>
      <c r="R195" s="58"/>
      <c r="S195" s="58"/>
      <c r="T195" s="58"/>
      <c r="U195" s="58"/>
      <c r="V195" s="58"/>
      <c r="W195" s="58"/>
      <c r="X195" s="58"/>
      <c r="Y195" s="58"/>
      <c r="Z195" s="58"/>
    </row>
    <row r="196" spans="1:13" s="58" customFormat="1" ht="12.75">
      <c r="A196" s="57">
        <v>10</v>
      </c>
      <c r="B196" s="54" t="s">
        <v>296</v>
      </c>
      <c r="C196" s="126" t="s">
        <v>361</v>
      </c>
      <c r="D196" s="54" t="s">
        <v>53</v>
      </c>
      <c r="E196" s="55">
        <v>68072.021</v>
      </c>
      <c r="F196" s="55">
        <v>58508.808</v>
      </c>
      <c r="G196" s="56">
        <f t="shared" si="22"/>
        <v>-0.14048669129421024</v>
      </c>
      <c r="H196" s="55">
        <v>54298.37</v>
      </c>
      <c r="I196" s="55">
        <v>48783.241</v>
      </c>
      <c r="J196" s="56">
        <f t="shared" si="23"/>
        <v>-0.10157080221745148</v>
      </c>
      <c r="K196" s="54">
        <v>10</v>
      </c>
      <c r="L196" s="125">
        <f t="shared" si="24"/>
        <v>0.030287207081694283</v>
      </c>
      <c r="M196" s="72">
        <v>0.4253567097965236</v>
      </c>
    </row>
    <row r="197" spans="1:13" s="58" customFormat="1" ht="12.75">
      <c r="A197" s="57">
        <v>11</v>
      </c>
      <c r="B197" s="54" t="s">
        <v>74</v>
      </c>
      <c r="C197" s="126" t="s">
        <v>350</v>
      </c>
      <c r="D197" s="54" t="s">
        <v>53</v>
      </c>
      <c r="E197" s="55">
        <v>34295.711</v>
      </c>
      <c r="F197" s="55">
        <v>40784.032</v>
      </c>
      <c r="G197" s="56">
        <f t="shared" si="22"/>
        <v>0.1891875342663109</v>
      </c>
      <c r="H197" s="55">
        <v>48725.943</v>
      </c>
      <c r="I197" s="55">
        <v>44846.56</v>
      </c>
      <c r="J197" s="56">
        <f t="shared" si="23"/>
        <v>-0.07961637602375395</v>
      </c>
      <c r="K197" s="54">
        <v>11</v>
      </c>
      <c r="L197" s="125">
        <f t="shared" si="24"/>
        <v>0.027843108038304126</v>
      </c>
      <c r="M197" s="72">
        <v>0.7038151370060455</v>
      </c>
    </row>
    <row r="198" spans="1:13" s="58" customFormat="1" ht="12.75">
      <c r="A198" s="57">
        <v>12</v>
      </c>
      <c r="B198" s="54" t="s">
        <v>54</v>
      </c>
      <c r="C198" s="126" t="s">
        <v>365</v>
      </c>
      <c r="D198" s="54" t="s">
        <v>53</v>
      </c>
      <c r="E198" s="55">
        <v>6246.972</v>
      </c>
      <c r="F198" s="55">
        <v>8045.768</v>
      </c>
      <c r="G198" s="56">
        <f t="shared" si="22"/>
        <v>0.28794686449691154</v>
      </c>
      <c r="H198" s="55">
        <v>36418.804</v>
      </c>
      <c r="I198" s="55">
        <v>36513.221</v>
      </c>
      <c r="J198" s="56">
        <f t="shared" si="23"/>
        <v>0.0025925343402271334</v>
      </c>
      <c r="K198" s="54">
        <v>12</v>
      </c>
      <c r="L198" s="125">
        <f t="shared" si="24"/>
        <v>0.02266933198732467</v>
      </c>
      <c r="M198" s="72">
        <v>0.14293835277583422</v>
      </c>
    </row>
    <row r="199" spans="1:13" s="58" customFormat="1" ht="12.75">
      <c r="A199" s="57">
        <v>13</v>
      </c>
      <c r="B199" s="54" t="s">
        <v>298</v>
      </c>
      <c r="C199" s="126">
        <v>10051000</v>
      </c>
      <c r="D199" s="54" t="s">
        <v>53</v>
      </c>
      <c r="E199" s="55">
        <v>19725.963</v>
      </c>
      <c r="F199" s="55">
        <v>11328.127</v>
      </c>
      <c r="G199" s="56">
        <f t="shared" si="22"/>
        <v>-0.4257250203703616</v>
      </c>
      <c r="H199" s="55">
        <v>59017.751</v>
      </c>
      <c r="I199" s="55">
        <v>32553.204</v>
      </c>
      <c r="J199" s="56">
        <f t="shared" si="23"/>
        <v>-0.4484167314339036</v>
      </c>
      <c r="K199" s="54">
        <v>13</v>
      </c>
      <c r="L199" s="125">
        <f t="shared" si="24"/>
        <v>0.02021074472523543</v>
      </c>
      <c r="M199" s="72">
        <v>0.22476790647879816</v>
      </c>
    </row>
    <row r="200" spans="1:13" s="58" customFormat="1" ht="12.75">
      <c r="A200" s="57">
        <v>14</v>
      </c>
      <c r="B200" s="54" t="s">
        <v>230</v>
      </c>
      <c r="C200" s="126" t="s">
        <v>377</v>
      </c>
      <c r="D200" s="54" t="s">
        <v>53</v>
      </c>
      <c r="E200" s="55">
        <v>86.044</v>
      </c>
      <c r="F200" s="55">
        <v>6042.967</v>
      </c>
      <c r="G200" s="56">
        <f t="shared" si="22"/>
        <v>69.23112593556785</v>
      </c>
      <c r="H200" s="55">
        <v>311.418</v>
      </c>
      <c r="I200" s="55">
        <v>22621.093</v>
      </c>
      <c r="J200" s="56">
        <f t="shared" si="23"/>
        <v>71.63900288358411</v>
      </c>
      <c r="K200" s="54">
        <v>14</v>
      </c>
      <c r="L200" s="125">
        <f t="shared" si="24"/>
        <v>0.014044366755076093</v>
      </c>
      <c r="M200" s="72">
        <v>0.5998529025975319</v>
      </c>
    </row>
    <row r="201" spans="1:13" s="58" customFormat="1" ht="12.75">
      <c r="A201" s="57">
        <v>15</v>
      </c>
      <c r="B201" s="54" t="s">
        <v>67</v>
      </c>
      <c r="C201" s="126" t="s">
        <v>349</v>
      </c>
      <c r="D201" s="54" t="s">
        <v>53</v>
      </c>
      <c r="E201" s="55">
        <v>19311.179</v>
      </c>
      <c r="F201" s="55">
        <v>20333.629</v>
      </c>
      <c r="G201" s="56">
        <f t="shared" si="22"/>
        <v>0.05294601639806667</v>
      </c>
      <c r="H201" s="55">
        <v>25916.31</v>
      </c>
      <c r="I201" s="55">
        <v>19515.1</v>
      </c>
      <c r="J201" s="56">
        <f t="shared" si="23"/>
        <v>-0.24699542488880563</v>
      </c>
      <c r="K201" s="54">
        <v>15</v>
      </c>
      <c r="L201" s="125">
        <f t="shared" si="24"/>
        <v>0.012116002602614534</v>
      </c>
      <c r="M201" s="72">
        <v>0.5878911610120654</v>
      </c>
    </row>
    <row r="202" spans="1:13" s="58" customFormat="1" ht="12.75">
      <c r="A202" s="57">
        <v>16</v>
      </c>
      <c r="B202" s="54" t="s">
        <v>77</v>
      </c>
      <c r="C202" s="126">
        <v>22042990</v>
      </c>
      <c r="D202" s="54" t="s">
        <v>70</v>
      </c>
      <c r="E202" s="55">
        <v>37956.924</v>
      </c>
      <c r="F202" s="55">
        <v>18120.416</v>
      </c>
      <c r="G202" s="56">
        <f t="shared" si="22"/>
        <v>-0.5226057833348139</v>
      </c>
      <c r="H202" s="55">
        <v>27479.334</v>
      </c>
      <c r="I202" s="55">
        <v>18655.377</v>
      </c>
      <c r="J202" s="56">
        <f t="shared" si="23"/>
        <v>-0.32111247674343196</v>
      </c>
      <c r="K202" s="54">
        <v>16</v>
      </c>
      <c r="L202" s="125">
        <f t="shared" si="24"/>
        <v>0.011582241253427107</v>
      </c>
      <c r="M202" s="72">
        <v>0.16878243912792767</v>
      </c>
    </row>
    <row r="203" spans="1:13" s="58" customFormat="1" ht="12.75">
      <c r="A203" s="57">
        <v>17</v>
      </c>
      <c r="B203" s="54" t="s">
        <v>83</v>
      </c>
      <c r="C203" s="126" t="s">
        <v>371</v>
      </c>
      <c r="D203" s="54" t="s">
        <v>53</v>
      </c>
      <c r="E203" s="55">
        <v>42118.356</v>
      </c>
      <c r="F203" s="55">
        <v>39624.049</v>
      </c>
      <c r="G203" s="56">
        <f t="shared" si="22"/>
        <v>-0.0592213760670051</v>
      </c>
      <c r="H203" s="55">
        <v>19853.591</v>
      </c>
      <c r="I203" s="55">
        <v>18251.285</v>
      </c>
      <c r="J203" s="56">
        <f t="shared" si="23"/>
        <v>-0.08070610500639408</v>
      </c>
      <c r="K203" s="54">
        <v>17</v>
      </c>
      <c r="L203" s="125">
        <f t="shared" si="24"/>
        <v>0.011331359642587515</v>
      </c>
      <c r="M203" s="72">
        <v>0.48476828498904756</v>
      </c>
    </row>
    <row r="204" spans="1:13" s="58" customFormat="1" ht="12.75">
      <c r="A204" s="57">
        <v>18</v>
      </c>
      <c r="B204" s="54" t="s">
        <v>65</v>
      </c>
      <c r="C204" s="126">
        <v>20029010</v>
      </c>
      <c r="D204" s="54" t="s">
        <v>53</v>
      </c>
      <c r="E204" s="55">
        <v>16364.783</v>
      </c>
      <c r="F204" s="55">
        <v>16379.195</v>
      </c>
      <c r="G204" s="56">
        <f t="shared" si="22"/>
        <v>0.0008806716227156977</v>
      </c>
      <c r="H204" s="55">
        <v>17489.138</v>
      </c>
      <c r="I204" s="55">
        <v>16552.259</v>
      </c>
      <c r="J204" s="56">
        <f t="shared" si="23"/>
        <v>-0.053569192489647054</v>
      </c>
      <c r="K204" s="54">
        <v>18</v>
      </c>
      <c r="L204" s="125">
        <f t="shared" si="24"/>
        <v>0.010276514756427066</v>
      </c>
      <c r="M204" s="72">
        <v>0.34538603651477884</v>
      </c>
    </row>
    <row r="205" spans="1:26" s="59" customFormat="1" ht="12.75">
      <c r="A205" s="57">
        <v>19</v>
      </c>
      <c r="B205" s="54" t="s">
        <v>341</v>
      </c>
      <c r="C205" s="126" t="s">
        <v>379</v>
      </c>
      <c r="D205" s="54" t="s">
        <v>53</v>
      </c>
      <c r="E205" s="55">
        <v>10706.795</v>
      </c>
      <c r="F205" s="55">
        <v>11880.053</v>
      </c>
      <c r="G205" s="56">
        <f t="shared" si="22"/>
        <v>0.10958069151412722</v>
      </c>
      <c r="H205" s="55">
        <v>10459.395</v>
      </c>
      <c r="I205" s="55">
        <v>13101.673</v>
      </c>
      <c r="J205" s="56">
        <f t="shared" si="23"/>
        <v>0.2526224509161381</v>
      </c>
      <c r="K205" s="54">
        <v>19</v>
      </c>
      <c r="L205" s="125">
        <f t="shared" si="24"/>
        <v>0.008134209108157509</v>
      </c>
      <c r="M205" s="72">
        <v>0.8908082637957022</v>
      </c>
      <c r="N205" s="58"/>
      <c r="O205" s="58"/>
      <c r="P205" s="58"/>
      <c r="Q205" s="58"/>
      <c r="R205" s="58"/>
      <c r="S205" s="58"/>
      <c r="T205" s="58"/>
      <c r="U205" s="58"/>
      <c r="V205" s="58"/>
      <c r="W205" s="58"/>
      <c r="X205" s="58"/>
      <c r="Y205" s="58"/>
      <c r="Z205" s="58"/>
    </row>
    <row r="206" spans="1:26" ht="12.75">
      <c r="A206" s="57">
        <v>20</v>
      </c>
      <c r="B206" s="54" t="s">
        <v>318</v>
      </c>
      <c r="C206" s="126" t="s">
        <v>369</v>
      </c>
      <c r="D206" s="54" t="s">
        <v>53</v>
      </c>
      <c r="E206" s="55">
        <v>800.65</v>
      </c>
      <c r="F206" s="55">
        <v>3057.056</v>
      </c>
      <c r="G206" s="56">
        <f t="shared" si="22"/>
        <v>2.8182176981202773</v>
      </c>
      <c r="H206" s="55">
        <v>3638.362</v>
      </c>
      <c r="I206" s="55">
        <v>12070.478</v>
      </c>
      <c r="J206" s="56">
        <f t="shared" si="23"/>
        <v>2.317558285844014</v>
      </c>
      <c r="K206" s="54">
        <v>20</v>
      </c>
      <c r="L206" s="125">
        <f t="shared" si="24"/>
        <v>0.007493988904120475</v>
      </c>
      <c r="M206" s="72">
        <v>0.17797282879793608</v>
      </c>
      <c r="N206" s="58"/>
      <c r="O206" s="58"/>
      <c r="P206" s="58"/>
      <c r="Q206" s="58"/>
      <c r="R206" s="58"/>
      <c r="S206" s="58"/>
      <c r="T206" s="58"/>
      <c r="U206" s="58"/>
      <c r="V206" s="58"/>
      <c r="W206" s="58"/>
      <c r="X206" s="58"/>
      <c r="Y206" s="58"/>
      <c r="Z206" s="58"/>
    </row>
    <row r="207" spans="1:26" ht="12.75">
      <c r="A207" s="57"/>
      <c r="B207" s="54" t="s">
        <v>155</v>
      </c>
      <c r="C207" s="126"/>
      <c r="G207" s="56"/>
      <c r="H207" s="55">
        <f>+H208-SUM(H187:H206)</f>
        <v>187981.79300000006</v>
      </c>
      <c r="I207" s="55">
        <f>+I208-SUM(I187:I206)</f>
        <v>226693.99100000015</v>
      </c>
      <c r="J207" s="56">
        <f t="shared" si="23"/>
        <v>0.20593589082321434</v>
      </c>
      <c r="L207" s="125">
        <f t="shared" si="24"/>
        <v>0.14074357727877787</v>
      </c>
      <c r="M207" s="72"/>
      <c r="N207" s="58"/>
      <c r="O207" s="58"/>
      <c r="P207" s="58"/>
      <c r="Q207" s="58"/>
      <c r="R207" s="58"/>
      <c r="S207" s="58"/>
      <c r="T207" s="58"/>
      <c r="U207" s="58"/>
      <c r="V207" s="58"/>
      <c r="W207" s="58"/>
      <c r="X207" s="58"/>
      <c r="Y207" s="58"/>
      <c r="Z207" s="58"/>
    </row>
    <row r="208" spans="2:26" s="59" customFormat="1" ht="12.75">
      <c r="B208" s="70" t="s">
        <v>158</v>
      </c>
      <c r="C208" s="70"/>
      <c r="D208" s="70"/>
      <c r="E208" s="99"/>
      <c r="F208" s="71"/>
      <c r="G208" s="71"/>
      <c r="H208" s="71">
        <f>+'Exportacion_regional '!C14</f>
        <v>1508916</v>
      </c>
      <c r="I208" s="71">
        <f>+'Exportacion_regional '!D14</f>
        <v>1610688</v>
      </c>
      <c r="J208" s="100">
        <f>+(I208-H208)/H208</f>
        <v>0.06744709447046754</v>
      </c>
      <c r="K208" s="71"/>
      <c r="L208" s="100">
        <f>SUM(L187:L207)</f>
        <v>1.0000000000000002</v>
      </c>
      <c r="M208" s="101"/>
      <c r="N208" s="58"/>
      <c r="O208" s="58"/>
      <c r="P208" s="58"/>
      <c r="Q208" s="58"/>
      <c r="R208" s="58"/>
      <c r="S208" s="58"/>
      <c r="T208" s="58"/>
      <c r="U208" s="58"/>
      <c r="V208" s="58"/>
      <c r="W208" s="58"/>
      <c r="X208" s="58"/>
      <c r="Y208" s="58"/>
      <c r="Z208" s="58"/>
    </row>
    <row r="209" spans="5:13" s="58" customFormat="1" ht="12.75">
      <c r="E209" s="102"/>
      <c r="F209" s="97"/>
      <c r="G209" s="97"/>
      <c r="H209" s="97"/>
      <c r="I209" s="102"/>
      <c r="J209" s="97"/>
      <c r="K209" s="97"/>
      <c r="L209" s="97"/>
      <c r="M209" s="98"/>
    </row>
    <row r="210" spans="2:13" s="58" customFormat="1" ht="21" customHeight="1">
      <c r="B210" s="222" t="s">
        <v>202</v>
      </c>
      <c r="C210" s="222"/>
      <c r="D210" s="222"/>
      <c r="E210" s="222"/>
      <c r="F210" s="222"/>
      <c r="G210" s="222"/>
      <c r="H210" s="222"/>
      <c r="I210" s="222"/>
      <c r="J210" s="222"/>
      <c r="K210" s="222"/>
      <c r="L210" s="222"/>
      <c r="M210" s="222"/>
    </row>
    <row r="211" spans="13:26" ht="12.75">
      <c r="M211" s="98"/>
      <c r="N211" s="58"/>
      <c r="O211" s="58"/>
      <c r="P211" s="58"/>
      <c r="Q211" s="58"/>
      <c r="R211" s="58"/>
      <c r="S211" s="58"/>
      <c r="T211" s="58"/>
      <c r="U211" s="58"/>
      <c r="V211" s="58"/>
      <c r="W211" s="58"/>
      <c r="X211" s="58"/>
      <c r="Y211" s="58"/>
      <c r="Z211" s="58"/>
    </row>
    <row r="212" spans="2:26" s="83" customFormat="1" ht="15.75" customHeight="1">
      <c r="B212" s="225" t="s">
        <v>145</v>
      </c>
      <c r="C212" s="225"/>
      <c r="D212" s="225"/>
      <c r="E212" s="225"/>
      <c r="F212" s="225"/>
      <c r="G212" s="225"/>
      <c r="H212" s="225"/>
      <c r="I212" s="225"/>
      <c r="J212" s="225"/>
      <c r="K212" s="225"/>
      <c r="L212" s="225"/>
      <c r="M212" s="225"/>
      <c r="N212" s="58"/>
      <c r="O212" s="58"/>
      <c r="P212" s="58"/>
      <c r="Q212" s="58"/>
      <c r="R212" s="58"/>
      <c r="S212" s="58"/>
      <c r="T212" s="58"/>
      <c r="U212" s="58"/>
      <c r="V212" s="58"/>
      <c r="W212" s="58"/>
      <c r="X212" s="58"/>
      <c r="Y212" s="58"/>
      <c r="Z212" s="58"/>
    </row>
    <row r="213" spans="2:26" s="83" customFormat="1" ht="15.75" customHeight="1">
      <c r="B213" s="226" t="s">
        <v>46</v>
      </c>
      <c r="C213" s="226"/>
      <c r="D213" s="226"/>
      <c r="E213" s="226"/>
      <c r="F213" s="226"/>
      <c r="G213" s="226"/>
      <c r="H213" s="226"/>
      <c r="I213" s="226"/>
      <c r="J213" s="226"/>
      <c r="K213" s="226"/>
      <c r="L213" s="226"/>
      <c r="M213" s="226"/>
      <c r="N213" s="58"/>
      <c r="O213" s="58"/>
      <c r="P213" s="58"/>
      <c r="Q213" s="58"/>
      <c r="R213" s="58"/>
      <c r="S213" s="58"/>
      <c r="T213" s="58"/>
      <c r="U213" s="58"/>
      <c r="V213" s="58"/>
      <c r="W213" s="58"/>
      <c r="X213" s="58"/>
      <c r="Y213" s="58"/>
      <c r="Z213" s="58"/>
    </row>
    <row r="214" spans="2:26" s="84" customFormat="1" ht="15.75" customHeight="1">
      <c r="B214" s="226" t="s">
        <v>36</v>
      </c>
      <c r="C214" s="226"/>
      <c r="D214" s="226"/>
      <c r="E214" s="226"/>
      <c r="F214" s="226"/>
      <c r="G214" s="226"/>
      <c r="H214" s="226"/>
      <c r="I214" s="226"/>
      <c r="J214" s="226"/>
      <c r="K214" s="226"/>
      <c r="L214" s="226"/>
      <c r="M214" s="226"/>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216</v>
      </c>
      <c r="C216" s="86" t="s">
        <v>177</v>
      </c>
      <c r="D216" s="86" t="s">
        <v>52</v>
      </c>
      <c r="E216" s="224" t="s">
        <v>168</v>
      </c>
      <c r="F216" s="224"/>
      <c r="G216" s="224"/>
      <c r="H216" s="224" t="s">
        <v>169</v>
      </c>
      <c r="I216" s="224"/>
      <c r="J216" s="224"/>
      <c r="K216" s="224"/>
      <c r="L216" s="224"/>
      <c r="M216" s="224"/>
    </row>
    <row r="217" spans="2:13" s="58" customFormat="1" ht="15.75" customHeight="1">
      <c r="B217" s="88"/>
      <c r="C217" s="88"/>
      <c r="D217" s="88"/>
      <c r="E217" s="223" t="str">
        <f>+E185</f>
        <v>ene - jul</v>
      </c>
      <c r="F217" s="223"/>
      <c r="G217" s="88" t="s">
        <v>122</v>
      </c>
      <c r="H217" s="223" t="str">
        <f>+E217</f>
        <v>ene - jul</v>
      </c>
      <c r="I217" s="223"/>
      <c r="J217" s="88" t="s">
        <v>122</v>
      </c>
      <c r="K217" s="89"/>
      <c r="L217" s="123" t="s">
        <v>211</v>
      </c>
      <c r="M217" s="90" t="s">
        <v>170</v>
      </c>
    </row>
    <row r="218" spans="2:13" s="58" customFormat="1" ht="15.75">
      <c r="B218" s="91"/>
      <c r="C218" s="91"/>
      <c r="D218" s="91"/>
      <c r="E218" s="92">
        <f aca="true" t="shared" si="25" ref="E218:J218">+E186</f>
        <v>2010</v>
      </c>
      <c r="F218" s="92">
        <f t="shared" si="25"/>
        <v>2011</v>
      </c>
      <c r="G218" s="93" t="str">
        <f t="shared" si="25"/>
        <v>11/10</v>
      </c>
      <c r="H218" s="92">
        <f t="shared" si="25"/>
        <v>2010</v>
      </c>
      <c r="I218" s="92">
        <f t="shared" si="25"/>
        <v>2011</v>
      </c>
      <c r="J218" s="93" t="str">
        <f t="shared" si="25"/>
        <v>11/10</v>
      </c>
      <c r="K218" s="91"/>
      <c r="L218" s="92">
        <v>2011</v>
      </c>
      <c r="M218" s="181">
        <f>+M186</f>
        <v>2011</v>
      </c>
    </row>
    <row r="219" spans="1:26" s="57" customFormat="1" ht="12.75">
      <c r="A219" s="57">
        <v>1</v>
      </c>
      <c r="B219" s="54" t="s">
        <v>58</v>
      </c>
      <c r="C219" s="126" t="s">
        <v>346</v>
      </c>
      <c r="D219" s="54" t="s">
        <v>53</v>
      </c>
      <c r="E219" s="55">
        <v>232950.752</v>
      </c>
      <c r="F219" s="55">
        <v>240284.232</v>
      </c>
      <c r="G219" s="56">
        <f aca="true" t="shared" si="26" ref="G219:G238">+(F219-E219)/E219</f>
        <v>0.03148081702693959</v>
      </c>
      <c r="H219" s="55">
        <v>179535.587</v>
      </c>
      <c r="I219" s="55">
        <v>175646.257</v>
      </c>
      <c r="J219" s="56">
        <f aca="true" t="shared" si="27" ref="J219:J238">+(I219-H219)/H219</f>
        <v>-0.021663281720297533</v>
      </c>
      <c r="K219" s="54">
        <v>1</v>
      </c>
      <c r="L219" s="125">
        <f aca="true" t="shared" si="28" ref="L219:L239">+I219/$I$240</f>
        <v>0.16544055975013375</v>
      </c>
      <c r="M219" s="72">
        <v>0.3752946595921144</v>
      </c>
      <c r="N219" s="58"/>
      <c r="O219" s="58"/>
      <c r="P219" s="58"/>
      <c r="Q219" s="58"/>
      <c r="R219" s="58"/>
      <c r="S219" s="58"/>
      <c r="T219" s="58"/>
      <c r="U219" s="58"/>
      <c r="V219" s="58"/>
      <c r="W219" s="58"/>
      <c r="X219" s="58"/>
      <c r="Y219" s="58"/>
      <c r="Z219" s="58"/>
    </row>
    <row r="220" spans="1:26" s="57" customFormat="1" ht="12.75">
      <c r="A220" s="57">
        <v>2</v>
      </c>
      <c r="B220" s="54" t="s">
        <v>87</v>
      </c>
      <c r="C220" s="126">
        <v>47031100</v>
      </c>
      <c r="D220" s="54" t="s">
        <v>53</v>
      </c>
      <c r="E220" s="55">
        <v>123759.768</v>
      </c>
      <c r="F220" s="55">
        <v>229535.09</v>
      </c>
      <c r="G220" s="56">
        <f t="shared" si="26"/>
        <v>0.854682613820026</v>
      </c>
      <c r="H220" s="55">
        <v>78550.236</v>
      </c>
      <c r="I220" s="55">
        <v>165139.809</v>
      </c>
      <c r="J220" s="56">
        <f t="shared" si="27"/>
        <v>1.102346439799366</v>
      </c>
      <c r="K220" s="54">
        <v>2</v>
      </c>
      <c r="L220" s="125">
        <f t="shared" si="28"/>
        <v>0.1555445752424441</v>
      </c>
      <c r="M220" s="72">
        <v>0.9947192478174204</v>
      </c>
      <c r="N220" s="58"/>
      <c r="O220" s="58"/>
      <c r="P220" s="58"/>
      <c r="Q220" s="58"/>
      <c r="R220" s="58"/>
      <c r="S220" s="58"/>
      <c r="T220" s="58"/>
      <c r="U220" s="58"/>
      <c r="V220" s="58"/>
      <c r="W220" s="58"/>
      <c r="X220" s="58"/>
      <c r="Y220" s="58"/>
      <c r="Z220" s="58"/>
    </row>
    <row r="221" spans="1:26" s="57" customFormat="1" ht="12.75">
      <c r="A221" s="57">
        <v>3</v>
      </c>
      <c r="B221" s="54" t="s">
        <v>69</v>
      </c>
      <c r="C221" s="126">
        <v>22042110</v>
      </c>
      <c r="D221" s="54" t="s">
        <v>70</v>
      </c>
      <c r="E221" s="55">
        <v>30055.519</v>
      </c>
      <c r="F221" s="55">
        <v>47104.684</v>
      </c>
      <c r="G221" s="56">
        <f t="shared" si="26"/>
        <v>0.5672557176603739</v>
      </c>
      <c r="H221" s="55">
        <v>91684.839</v>
      </c>
      <c r="I221" s="55">
        <v>150083.032</v>
      </c>
      <c r="J221" s="56">
        <f t="shared" si="27"/>
        <v>0.6369449260853258</v>
      </c>
      <c r="K221" s="54">
        <v>3</v>
      </c>
      <c r="L221" s="125">
        <f t="shared" si="28"/>
        <v>0.1413626526813904</v>
      </c>
      <c r="M221" s="72">
        <v>0.21172522844239905</v>
      </c>
      <c r="N221" s="58"/>
      <c r="O221" s="58"/>
      <c r="P221" s="58"/>
      <c r="Q221" s="58"/>
      <c r="R221" s="58"/>
      <c r="S221" s="58"/>
      <c r="T221" s="58"/>
      <c r="U221" s="58"/>
      <c r="V221" s="58"/>
      <c r="W221" s="58"/>
      <c r="X221" s="58"/>
      <c r="Y221" s="58"/>
      <c r="Z221" s="58"/>
    </row>
    <row r="222" spans="1:26" s="57" customFormat="1" ht="12.75">
      <c r="A222" s="57">
        <v>4</v>
      </c>
      <c r="B222" s="54" t="s">
        <v>54</v>
      </c>
      <c r="C222" s="126" t="s">
        <v>365</v>
      </c>
      <c r="D222" s="54" t="s">
        <v>53</v>
      </c>
      <c r="E222" s="55">
        <v>14287.441</v>
      </c>
      <c r="F222" s="55">
        <v>24062.939</v>
      </c>
      <c r="G222" s="56">
        <f t="shared" si="26"/>
        <v>0.684202160484862</v>
      </c>
      <c r="H222" s="55">
        <v>78738.873</v>
      </c>
      <c r="I222" s="55">
        <v>108583.807</v>
      </c>
      <c r="J222" s="56">
        <f t="shared" si="27"/>
        <v>0.3790368449901485</v>
      </c>
      <c r="K222" s="54">
        <v>4</v>
      </c>
      <c r="L222" s="125">
        <f t="shared" si="28"/>
        <v>0.1022746861601525</v>
      </c>
      <c r="M222" s="72">
        <v>0.4250731676262989</v>
      </c>
      <c r="N222" s="58"/>
      <c r="O222" s="58"/>
      <c r="P222" s="58"/>
      <c r="Q222" s="58"/>
      <c r="R222" s="58"/>
      <c r="S222" s="58"/>
      <c r="T222" s="58"/>
      <c r="U222" s="58"/>
      <c r="V222" s="58"/>
      <c r="W222" s="58"/>
      <c r="X222" s="58"/>
      <c r="Y222" s="58"/>
      <c r="Z222" s="58"/>
    </row>
    <row r="223" spans="1:26" s="57" customFormat="1" ht="12.75">
      <c r="A223" s="57">
        <v>5</v>
      </c>
      <c r="B223" s="54" t="s">
        <v>77</v>
      </c>
      <c r="C223" s="77">
        <v>22042990</v>
      </c>
      <c r="D223" s="54" t="s">
        <v>70</v>
      </c>
      <c r="E223" s="55">
        <v>79294.957</v>
      </c>
      <c r="F223" s="55">
        <v>44169.634</v>
      </c>
      <c r="G223" s="56">
        <f t="shared" si="26"/>
        <v>-0.4429704527111352</v>
      </c>
      <c r="H223" s="55">
        <v>57092.769</v>
      </c>
      <c r="I223" s="55">
        <v>49393.17</v>
      </c>
      <c r="J223" s="56">
        <f t="shared" si="27"/>
        <v>-0.13486119406820157</v>
      </c>
      <c r="K223" s="54">
        <v>5</v>
      </c>
      <c r="L223" s="125">
        <f t="shared" si="28"/>
        <v>0.046523244116915705</v>
      </c>
      <c r="M223" s="72">
        <v>0.4468791871030204</v>
      </c>
      <c r="N223" s="58"/>
      <c r="O223" s="58"/>
      <c r="P223" s="58"/>
      <c r="Q223" s="58"/>
      <c r="R223" s="58"/>
      <c r="S223" s="58"/>
      <c r="T223" s="58"/>
      <c r="U223" s="58"/>
      <c r="V223" s="58"/>
      <c r="W223" s="58"/>
      <c r="X223" s="58"/>
      <c r="Y223" s="58"/>
      <c r="Z223" s="58"/>
    </row>
    <row r="224" spans="1:26" s="57" customFormat="1" ht="12.75">
      <c r="A224" s="57">
        <v>6</v>
      </c>
      <c r="B224" s="54" t="s">
        <v>89</v>
      </c>
      <c r="C224" s="126" t="s">
        <v>356</v>
      </c>
      <c r="D224" s="54" t="s">
        <v>53</v>
      </c>
      <c r="E224" s="55">
        <v>15260.008</v>
      </c>
      <c r="F224" s="55">
        <v>17193.503</v>
      </c>
      <c r="G224" s="56">
        <f t="shared" si="26"/>
        <v>0.12670340670856797</v>
      </c>
      <c r="H224" s="55">
        <v>41877.082</v>
      </c>
      <c r="I224" s="55">
        <v>40637.047</v>
      </c>
      <c r="J224" s="56">
        <f t="shared" si="27"/>
        <v>-0.029611303863053388</v>
      </c>
      <c r="K224" s="54">
        <v>6</v>
      </c>
      <c r="L224" s="125">
        <f t="shared" si="28"/>
        <v>0.038275884252247365</v>
      </c>
      <c r="M224" s="72">
        <v>0.4141348144484649</v>
      </c>
      <c r="N224" s="58"/>
      <c r="O224" s="58"/>
      <c r="P224" s="58"/>
      <c r="Q224" s="58"/>
      <c r="R224" s="58"/>
      <c r="S224" s="58"/>
      <c r="T224" s="58"/>
      <c r="U224" s="58"/>
      <c r="V224" s="58"/>
      <c r="W224" s="58"/>
      <c r="X224" s="58"/>
      <c r="Y224" s="58"/>
      <c r="Z224" s="58"/>
    </row>
    <row r="225" spans="1:26" s="57" customFormat="1" ht="12.75">
      <c r="A225" s="57">
        <v>7</v>
      </c>
      <c r="B225" s="54" t="s">
        <v>75</v>
      </c>
      <c r="C225" s="126" t="s">
        <v>320</v>
      </c>
      <c r="D225" s="54" t="s">
        <v>53</v>
      </c>
      <c r="E225" s="55">
        <v>7414.068</v>
      </c>
      <c r="F225" s="55">
        <v>9639.075</v>
      </c>
      <c r="G225" s="56">
        <f t="shared" si="26"/>
        <v>0.3001060956009576</v>
      </c>
      <c r="H225" s="55">
        <v>46618.631</v>
      </c>
      <c r="I225" s="55">
        <v>34576.569</v>
      </c>
      <c r="J225" s="56">
        <f t="shared" si="27"/>
        <v>-0.2583100734982972</v>
      </c>
      <c r="K225" s="54">
        <v>7</v>
      </c>
      <c r="L225" s="125">
        <f t="shared" si="28"/>
        <v>0.03256754244184733</v>
      </c>
      <c r="M225" s="72">
        <v>0.2569243983568047</v>
      </c>
      <c r="N225" s="58"/>
      <c r="O225" s="58"/>
      <c r="P225" s="58"/>
      <c r="Q225" s="58"/>
      <c r="R225" s="58"/>
      <c r="S225" s="58"/>
      <c r="T225" s="58"/>
      <c r="U225" s="58"/>
      <c r="V225" s="58"/>
      <c r="W225" s="58"/>
      <c r="X225" s="58"/>
      <c r="Y225" s="58"/>
      <c r="Z225" s="58"/>
    </row>
    <row r="226" spans="1:26" s="57" customFormat="1" ht="12.75">
      <c r="A226" s="57">
        <v>8</v>
      </c>
      <c r="B226" s="54" t="s">
        <v>88</v>
      </c>
      <c r="C226" s="126">
        <v>20079990</v>
      </c>
      <c r="D226" s="54" t="s">
        <v>53</v>
      </c>
      <c r="E226" s="55">
        <v>36131.5</v>
      </c>
      <c r="F226" s="55">
        <v>41085.806</v>
      </c>
      <c r="G226" s="56">
        <f t="shared" si="26"/>
        <v>0.13711874679988367</v>
      </c>
      <c r="H226" s="55">
        <v>27240.26</v>
      </c>
      <c r="I226" s="55">
        <v>33562.717</v>
      </c>
      <c r="J226" s="56">
        <f t="shared" si="27"/>
        <v>0.23209973032562828</v>
      </c>
      <c r="K226" s="54">
        <v>8</v>
      </c>
      <c r="L226" s="125">
        <f t="shared" si="28"/>
        <v>0.03161259899330123</v>
      </c>
      <c r="M226" s="72">
        <v>0.6222727733629632</v>
      </c>
      <c r="N226" s="58"/>
      <c r="O226" s="58"/>
      <c r="P226" s="58"/>
      <c r="Q226" s="58"/>
      <c r="R226" s="58"/>
      <c r="S226" s="58"/>
      <c r="T226" s="58"/>
      <c r="U226" s="58"/>
      <c r="V226" s="58"/>
      <c r="W226" s="58"/>
      <c r="X226" s="58"/>
      <c r="Y226" s="58"/>
      <c r="Z226" s="58"/>
    </row>
    <row r="227" spans="1:26" s="57" customFormat="1" ht="12.75">
      <c r="A227" s="57">
        <v>9</v>
      </c>
      <c r="B227" s="54" t="s">
        <v>296</v>
      </c>
      <c r="C227" s="126" t="s">
        <v>361</v>
      </c>
      <c r="D227" s="54" t="s">
        <v>53</v>
      </c>
      <c r="E227" s="55">
        <v>37112.631</v>
      </c>
      <c r="F227" s="55">
        <v>37187.497</v>
      </c>
      <c r="G227" s="56">
        <f t="shared" si="26"/>
        <v>0.0020172646881327764</v>
      </c>
      <c r="H227" s="55">
        <v>26881.805</v>
      </c>
      <c r="I227" s="55">
        <v>30388.318</v>
      </c>
      <c r="J227" s="56">
        <f t="shared" si="27"/>
        <v>0.13044187322986678</v>
      </c>
      <c r="K227" s="54">
        <v>9</v>
      </c>
      <c r="L227" s="125">
        <f t="shared" si="28"/>
        <v>0.028622644317351235</v>
      </c>
      <c r="M227" s="72">
        <v>0.2649654819106929</v>
      </c>
      <c r="N227" s="58"/>
      <c r="O227" s="58"/>
      <c r="P227" s="58"/>
      <c r="Q227" s="58"/>
      <c r="R227" s="58"/>
      <c r="S227" s="58"/>
      <c r="T227" s="58"/>
      <c r="U227" s="58"/>
      <c r="V227" s="58"/>
      <c r="W227" s="58"/>
      <c r="X227" s="58"/>
      <c r="Y227" s="58"/>
      <c r="Z227" s="58"/>
    </row>
    <row r="228" spans="1:13" s="58" customFormat="1" ht="12.75">
      <c r="A228" s="57">
        <v>10</v>
      </c>
      <c r="B228" s="54" t="s">
        <v>178</v>
      </c>
      <c r="C228" s="126" t="s">
        <v>376</v>
      </c>
      <c r="D228" s="54" t="s">
        <v>53</v>
      </c>
      <c r="E228" s="55">
        <v>3599.891</v>
      </c>
      <c r="F228" s="55">
        <v>10380.431</v>
      </c>
      <c r="G228" s="56">
        <f t="shared" si="26"/>
        <v>1.8835403627498724</v>
      </c>
      <c r="H228" s="55">
        <v>5286.503</v>
      </c>
      <c r="I228" s="55">
        <v>29417.717</v>
      </c>
      <c r="J228" s="56">
        <f t="shared" si="27"/>
        <v>4.564683685982965</v>
      </c>
      <c r="K228" s="54">
        <v>10</v>
      </c>
      <c r="L228" s="125">
        <f t="shared" si="28"/>
        <v>0.027708438825719044</v>
      </c>
      <c r="M228" s="72">
        <v>0.3395134148213377</v>
      </c>
    </row>
    <row r="229" spans="1:13" s="58" customFormat="1" ht="12.75">
      <c r="A229" s="57">
        <v>11</v>
      </c>
      <c r="B229" s="54" t="s">
        <v>65</v>
      </c>
      <c r="C229" s="126">
        <v>20029010</v>
      </c>
      <c r="D229" s="54" t="s">
        <v>53</v>
      </c>
      <c r="E229" s="55">
        <v>33211.177</v>
      </c>
      <c r="F229" s="55">
        <v>29473.202</v>
      </c>
      <c r="G229" s="56">
        <f t="shared" si="26"/>
        <v>-0.11255171715233103</v>
      </c>
      <c r="H229" s="55">
        <v>34936.55</v>
      </c>
      <c r="I229" s="55">
        <v>29376.113</v>
      </c>
      <c r="J229" s="56">
        <f t="shared" si="27"/>
        <v>-0.15915815957786333</v>
      </c>
      <c r="K229" s="54">
        <v>11</v>
      </c>
      <c r="L229" s="125">
        <f t="shared" si="28"/>
        <v>0.02766925217201287</v>
      </c>
      <c r="M229" s="72">
        <v>0.612973687596374</v>
      </c>
    </row>
    <row r="230" spans="1:13" s="58" customFormat="1" ht="12.75">
      <c r="A230" s="57">
        <v>12</v>
      </c>
      <c r="B230" s="54" t="s">
        <v>219</v>
      </c>
      <c r="C230" s="126" t="s">
        <v>352</v>
      </c>
      <c r="D230" s="54" t="s">
        <v>53</v>
      </c>
      <c r="E230" s="55">
        <v>21064.367</v>
      </c>
      <c r="F230" s="55">
        <v>27211.626</v>
      </c>
      <c r="G230" s="56">
        <f t="shared" si="26"/>
        <v>0.2918321257885415</v>
      </c>
      <c r="H230" s="55">
        <v>19675.707</v>
      </c>
      <c r="I230" s="55">
        <v>23416.878</v>
      </c>
      <c r="J230" s="56">
        <f t="shared" si="27"/>
        <v>0.19014162998056447</v>
      </c>
      <c r="K230" s="54">
        <v>12</v>
      </c>
      <c r="L230" s="125">
        <f t="shared" si="28"/>
        <v>0.022056270768813436</v>
      </c>
      <c r="M230" s="72">
        <v>0.23929652158309112</v>
      </c>
    </row>
    <row r="231" spans="1:25" s="58" customFormat="1" ht="12.75">
      <c r="A231" s="57">
        <v>13</v>
      </c>
      <c r="B231" s="54" t="s">
        <v>90</v>
      </c>
      <c r="C231" s="126">
        <v>20079910</v>
      </c>
      <c r="D231" s="54" t="s">
        <v>53</v>
      </c>
      <c r="E231" s="55">
        <v>13933.682</v>
      </c>
      <c r="F231" s="55">
        <v>16378.467</v>
      </c>
      <c r="G231" s="56">
        <f t="shared" si="26"/>
        <v>0.1754586476137463</v>
      </c>
      <c r="H231" s="55">
        <v>11855.753</v>
      </c>
      <c r="I231" s="55">
        <v>16945.876</v>
      </c>
      <c r="J231" s="56">
        <f t="shared" si="27"/>
        <v>0.4293378075605994</v>
      </c>
      <c r="K231" s="54">
        <v>13</v>
      </c>
      <c r="L231" s="125">
        <f t="shared" si="28"/>
        <v>0.01596125792134789</v>
      </c>
      <c r="M231" s="72">
        <v>0.4967468209553767</v>
      </c>
      <c r="N231" s="120"/>
      <c r="O231" s="120"/>
      <c r="P231" s="120"/>
      <c r="Q231" s="120"/>
      <c r="R231" s="121"/>
      <c r="S231" s="121"/>
      <c r="T231" s="121"/>
      <c r="U231" s="121"/>
      <c r="V231" s="122"/>
      <c r="W231" s="122"/>
      <c r="X231" s="122"/>
      <c r="Y231" s="122"/>
    </row>
    <row r="232" spans="1:25" s="58" customFormat="1" ht="12.75">
      <c r="A232" s="57">
        <v>14</v>
      </c>
      <c r="B232" s="54" t="s">
        <v>91</v>
      </c>
      <c r="C232" s="126" t="s">
        <v>380</v>
      </c>
      <c r="D232" s="54" t="s">
        <v>53</v>
      </c>
      <c r="E232" s="55">
        <v>5396.991</v>
      </c>
      <c r="F232" s="55">
        <v>5683.645</v>
      </c>
      <c r="G232" s="56">
        <f t="shared" si="26"/>
        <v>0.05311367019140859</v>
      </c>
      <c r="H232" s="55">
        <v>6668.866</v>
      </c>
      <c r="I232" s="55">
        <v>12091.951</v>
      </c>
      <c r="J232" s="56">
        <f t="shared" si="27"/>
        <v>0.8131944771419908</v>
      </c>
      <c r="K232" s="54">
        <v>14</v>
      </c>
      <c r="L232" s="125">
        <f t="shared" si="28"/>
        <v>0.011389363918590018</v>
      </c>
      <c r="M232" s="72">
        <v>0.447115244532208</v>
      </c>
      <c r="N232" s="120"/>
      <c r="O232" s="120"/>
      <c r="P232" s="120"/>
      <c r="Q232" s="120"/>
      <c r="R232" s="121"/>
      <c r="S232" s="121"/>
      <c r="T232" s="121"/>
      <c r="U232" s="121"/>
      <c r="V232" s="122"/>
      <c r="W232" s="122"/>
      <c r="X232" s="122"/>
      <c r="Y232" s="122"/>
    </row>
    <row r="233" spans="1:25" s="58" customFormat="1" ht="12.75">
      <c r="A233" s="57">
        <v>15</v>
      </c>
      <c r="B233" s="54" t="s">
        <v>120</v>
      </c>
      <c r="C233" s="126">
        <v>22042190</v>
      </c>
      <c r="D233" s="54" t="s">
        <v>70</v>
      </c>
      <c r="E233" s="55">
        <v>812.167</v>
      </c>
      <c r="F233" s="55">
        <v>5708.52</v>
      </c>
      <c r="G233" s="56">
        <f t="shared" si="26"/>
        <v>6.0287514759895435</v>
      </c>
      <c r="H233" s="55">
        <v>1472.519</v>
      </c>
      <c r="I233" s="55">
        <v>11838.388</v>
      </c>
      <c r="J233" s="56">
        <f t="shared" si="27"/>
        <v>7.039548555909975</v>
      </c>
      <c r="K233" s="54">
        <v>15</v>
      </c>
      <c r="L233" s="125">
        <f t="shared" si="28"/>
        <v>0.011150533866823398</v>
      </c>
      <c r="M233" s="72">
        <v>0.22713315758175007</v>
      </c>
      <c r="N233" s="120"/>
      <c r="O233" s="120"/>
      <c r="P233" s="120"/>
      <c r="Q233" s="120"/>
      <c r="R233" s="121"/>
      <c r="S233" s="121"/>
      <c r="T233" s="121"/>
      <c r="U233" s="121"/>
      <c r="V233" s="122"/>
      <c r="W233" s="122"/>
      <c r="X233" s="122"/>
      <c r="Y233" s="122"/>
    </row>
    <row r="234" spans="1:25" s="58" customFormat="1" ht="12.75">
      <c r="A234" s="57">
        <v>16</v>
      </c>
      <c r="B234" s="54" t="s">
        <v>92</v>
      </c>
      <c r="C234" s="126" t="s">
        <v>381</v>
      </c>
      <c r="D234" s="54" t="s">
        <v>53</v>
      </c>
      <c r="E234" s="55">
        <v>1995.126</v>
      </c>
      <c r="F234" s="55">
        <v>1957.315</v>
      </c>
      <c r="G234" s="56">
        <f t="shared" si="26"/>
        <v>-0.0189516852569712</v>
      </c>
      <c r="H234" s="55">
        <v>9778.437</v>
      </c>
      <c r="I234" s="55">
        <v>10308.511</v>
      </c>
      <c r="J234" s="56">
        <f t="shared" si="27"/>
        <v>0.054208458877425966</v>
      </c>
      <c r="K234" s="54">
        <v>16</v>
      </c>
      <c r="L234" s="125">
        <f t="shared" si="28"/>
        <v>0.009709548379561605</v>
      </c>
      <c r="M234" s="72">
        <v>0.6375442503230392</v>
      </c>
      <c r="N234" s="120"/>
      <c r="O234" s="120"/>
      <c r="P234" s="120"/>
      <c r="Q234" s="120"/>
      <c r="R234" s="121"/>
      <c r="S234" s="121"/>
      <c r="T234" s="121"/>
      <c r="U234" s="121"/>
      <c r="V234" s="122"/>
      <c r="W234" s="122"/>
      <c r="X234" s="122"/>
      <c r="Y234" s="122"/>
    </row>
    <row r="235" spans="1:25" s="58" customFormat="1" ht="12.75">
      <c r="A235" s="57">
        <v>17</v>
      </c>
      <c r="B235" s="54" t="s">
        <v>61</v>
      </c>
      <c r="C235" s="126" t="s">
        <v>358</v>
      </c>
      <c r="D235" s="54" t="s">
        <v>53</v>
      </c>
      <c r="E235" s="55">
        <v>2006.249</v>
      </c>
      <c r="F235" s="55">
        <v>2146.303</v>
      </c>
      <c r="G235" s="56">
        <f t="shared" si="26"/>
        <v>0.06980888214772935</v>
      </c>
      <c r="H235" s="55">
        <v>7511.194</v>
      </c>
      <c r="I235" s="55">
        <v>9327.632</v>
      </c>
      <c r="J235" s="56">
        <f t="shared" si="27"/>
        <v>0.24183079281403183</v>
      </c>
      <c r="K235" s="54">
        <v>17</v>
      </c>
      <c r="L235" s="125">
        <f t="shared" si="28"/>
        <v>0.008785662077747888</v>
      </c>
      <c r="M235" s="72">
        <v>0.04482254030726727</v>
      </c>
      <c r="N235" s="120"/>
      <c r="O235" s="120"/>
      <c r="P235" s="120"/>
      <c r="Q235" s="120"/>
      <c r="R235" s="121"/>
      <c r="S235" s="121"/>
      <c r="T235" s="121"/>
      <c r="U235" s="121"/>
      <c r="V235" s="122"/>
      <c r="W235" s="122"/>
      <c r="X235" s="122"/>
      <c r="Y235" s="122"/>
    </row>
    <row r="236" spans="1:25" s="58" customFormat="1" ht="12.75">
      <c r="A236" s="57">
        <v>18</v>
      </c>
      <c r="B236" s="54" t="s">
        <v>100</v>
      </c>
      <c r="C236" s="126">
        <v>47032100</v>
      </c>
      <c r="D236" s="54" t="s">
        <v>53</v>
      </c>
      <c r="E236" s="55">
        <v>0</v>
      </c>
      <c r="F236" s="55">
        <v>10045.55</v>
      </c>
      <c r="G236" s="56"/>
      <c r="H236" s="55">
        <v>0</v>
      </c>
      <c r="I236" s="55">
        <v>8798.701</v>
      </c>
      <c r="J236" s="56"/>
      <c r="K236" s="54">
        <v>18</v>
      </c>
      <c r="L236" s="125">
        <f t="shared" si="28"/>
        <v>0.008287463925371672</v>
      </c>
      <c r="M236" s="72">
        <v>0.011190885698666816</v>
      </c>
      <c r="N236" s="120"/>
      <c r="O236" s="120"/>
      <c r="P236" s="120"/>
      <c r="Q236" s="120"/>
      <c r="R236" s="121"/>
      <c r="S236" s="121"/>
      <c r="T236" s="121"/>
      <c r="U236" s="121"/>
      <c r="V236" s="122"/>
      <c r="W236" s="122"/>
      <c r="X236" s="122"/>
      <c r="Y236" s="122"/>
    </row>
    <row r="237" spans="1:26" s="59" customFormat="1" ht="12.75">
      <c r="A237" s="57">
        <v>19</v>
      </c>
      <c r="B237" s="54" t="s">
        <v>233</v>
      </c>
      <c r="C237" s="126">
        <v>20086010</v>
      </c>
      <c r="D237" s="54" t="s">
        <v>53</v>
      </c>
      <c r="E237" s="55">
        <v>2412.317</v>
      </c>
      <c r="F237" s="55">
        <v>2912.163</v>
      </c>
      <c r="G237" s="56">
        <f t="shared" si="26"/>
        <v>0.20720576939100457</v>
      </c>
      <c r="H237" s="55">
        <v>6157.405</v>
      </c>
      <c r="I237" s="55">
        <v>8654.698</v>
      </c>
      <c r="J237" s="56">
        <f t="shared" si="27"/>
        <v>0.40557556308217513</v>
      </c>
      <c r="K237" s="54">
        <v>19</v>
      </c>
      <c r="L237" s="125">
        <f t="shared" si="28"/>
        <v>0.008151828032340951</v>
      </c>
      <c r="M237" s="72">
        <v>0.9337336678564858</v>
      </c>
      <c r="N237" s="120"/>
      <c r="O237" s="120"/>
      <c r="P237" s="120"/>
      <c r="Q237" s="120"/>
      <c r="R237" s="121"/>
      <c r="S237" s="121"/>
      <c r="T237" s="121"/>
      <c r="U237" s="121"/>
      <c r="V237" s="122"/>
      <c r="W237" s="122"/>
      <c r="X237" s="122"/>
      <c r="Y237" s="122"/>
      <c r="Z237" s="58"/>
    </row>
    <row r="238" spans="1:26" ht="12.75">
      <c r="A238" s="57">
        <v>20</v>
      </c>
      <c r="B238" s="54" t="s">
        <v>68</v>
      </c>
      <c r="C238" s="126" t="s">
        <v>347</v>
      </c>
      <c r="D238" s="54" t="s">
        <v>53</v>
      </c>
      <c r="E238" s="55">
        <v>7849.198</v>
      </c>
      <c r="F238" s="55">
        <v>8939.806</v>
      </c>
      <c r="G238" s="56">
        <f t="shared" si="26"/>
        <v>0.13894515082942233</v>
      </c>
      <c r="H238" s="55">
        <v>11090.555</v>
      </c>
      <c r="I238" s="55">
        <v>8651.976</v>
      </c>
      <c r="J238" s="56">
        <f t="shared" si="27"/>
        <v>-0.21987889695330845</v>
      </c>
      <c r="K238" s="54">
        <v>20</v>
      </c>
      <c r="L238" s="125">
        <f t="shared" si="28"/>
        <v>0.008149264190609672</v>
      </c>
      <c r="M238" s="72">
        <v>0.07977355974371594</v>
      </c>
      <c r="N238" s="120"/>
      <c r="O238" s="120"/>
      <c r="P238" s="120"/>
      <c r="Q238" s="120"/>
      <c r="R238" s="121"/>
      <c r="S238" s="121"/>
      <c r="T238" s="121"/>
      <c r="U238" s="121"/>
      <c r="V238" s="122"/>
      <c r="W238" s="122"/>
      <c r="X238" s="122"/>
      <c r="Y238" s="122"/>
      <c r="Z238" s="58"/>
    </row>
    <row r="239" spans="1:26" ht="12.75">
      <c r="A239" s="57"/>
      <c r="B239" s="54" t="s">
        <v>155</v>
      </c>
      <c r="C239" s="126"/>
      <c r="G239" s="56"/>
      <c r="H239" s="55">
        <f>+H240-SUM(H219:H238)</f>
        <v>108185.42899999954</v>
      </c>
      <c r="I239" s="55">
        <f>+I240-SUM(I219:I238)</f>
        <v>104848.83299999987</v>
      </c>
      <c r="J239" s="56">
        <f>+(I239-H239)/H239</f>
        <v>-0.030841454628790024</v>
      </c>
      <c r="K239" s="54">
        <v>21</v>
      </c>
      <c r="L239" s="125">
        <f t="shared" si="28"/>
        <v>0.0987567279652778</v>
      </c>
      <c r="M239" s="72"/>
      <c r="N239" s="120"/>
      <c r="O239" s="120"/>
      <c r="P239" s="120"/>
      <c r="Q239" s="120"/>
      <c r="R239" s="121"/>
      <c r="S239" s="121"/>
      <c r="T239" s="121"/>
      <c r="U239" s="121"/>
      <c r="V239" s="122"/>
      <c r="W239" s="122"/>
      <c r="X239" s="122"/>
      <c r="Y239" s="122"/>
      <c r="Z239" s="58"/>
    </row>
    <row r="240" spans="2:26" s="59" customFormat="1" ht="12.75">
      <c r="B240" s="70" t="s">
        <v>158</v>
      </c>
      <c r="C240" s="70"/>
      <c r="D240" s="70"/>
      <c r="E240" s="99"/>
      <c r="F240" s="71"/>
      <c r="G240" s="71"/>
      <c r="H240" s="71">
        <f>+'Exportacion_regional '!C15</f>
        <v>850839</v>
      </c>
      <c r="I240" s="71">
        <f>+'Exportacion_regional '!D15</f>
        <v>1061688</v>
      </c>
      <c r="J240" s="100">
        <f>+(I240-H240)/H240</f>
        <v>0.24781304101010884</v>
      </c>
      <c r="K240" s="71"/>
      <c r="L240" s="100">
        <f>SUM(L219:L239)</f>
        <v>1</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22" t="s">
        <v>202</v>
      </c>
      <c r="C242" s="222"/>
      <c r="D242" s="222"/>
      <c r="E242" s="222"/>
      <c r="F242" s="222"/>
      <c r="G242" s="222"/>
      <c r="H242" s="222"/>
      <c r="I242" s="222"/>
      <c r="J242" s="222"/>
      <c r="K242" s="222"/>
      <c r="L242" s="222"/>
      <c r="M242" s="222"/>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25" t="s">
        <v>146</v>
      </c>
      <c r="C244" s="225"/>
      <c r="D244" s="225"/>
      <c r="E244" s="225"/>
      <c r="F244" s="225"/>
      <c r="G244" s="225"/>
      <c r="H244" s="225"/>
      <c r="I244" s="225"/>
      <c r="J244" s="225"/>
      <c r="K244" s="225"/>
      <c r="L244" s="225"/>
      <c r="M244" s="225"/>
      <c r="N244" s="120"/>
      <c r="O244" s="120"/>
      <c r="P244" s="120"/>
      <c r="Q244" s="120"/>
      <c r="R244" s="121"/>
      <c r="S244" s="121"/>
      <c r="T244" s="121"/>
      <c r="U244" s="121"/>
      <c r="V244" s="122"/>
      <c r="W244" s="122"/>
      <c r="X244" s="122"/>
      <c r="Y244" s="122"/>
      <c r="Z244" s="58"/>
    </row>
    <row r="245" spans="2:26" s="83" customFormat="1" ht="15.75" customHeight="1">
      <c r="B245" s="226" t="s">
        <v>46</v>
      </c>
      <c r="C245" s="226"/>
      <c r="D245" s="226"/>
      <c r="E245" s="226"/>
      <c r="F245" s="226"/>
      <c r="G245" s="226"/>
      <c r="H245" s="226"/>
      <c r="I245" s="226"/>
      <c r="J245" s="226"/>
      <c r="K245" s="226"/>
      <c r="L245" s="226"/>
      <c r="M245" s="226"/>
      <c r="N245" s="120"/>
      <c r="O245" s="120"/>
      <c r="P245" s="120"/>
      <c r="Q245" s="120"/>
      <c r="R245" s="121"/>
      <c r="S245" s="121"/>
      <c r="T245" s="121"/>
      <c r="U245" s="121"/>
      <c r="V245" s="122"/>
      <c r="W245" s="122"/>
      <c r="X245" s="122"/>
      <c r="Y245" s="122"/>
      <c r="Z245" s="58"/>
    </row>
    <row r="246" spans="2:26" s="84" customFormat="1" ht="15.75" customHeight="1">
      <c r="B246" s="226" t="s">
        <v>37</v>
      </c>
      <c r="C246" s="226"/>
      <c r="D246" s="226"/>
      <c r="E246" s="226"/>
      <c r="F246" s="226"/>
      <c r="G246" s="226"/>
      <c r="H246" s="226"/>
      <c r="I246" s="226"/>
      <c r="J246" s="226"/>
      <c r="K246" s="226"/>
      <c r="L246" s="226"/>
      <c r="M246" s="226"/>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216</v>
      </c>
      <c r="C248" s="86" t="s">
        <v>177</v>
      </c>
      <c r="D248" s="86" t="s">
        <v>52</v>
      </c>
      <c r="E248" s="224" t="s">
        <v>168</v>
      </c>
      <c r="F248" s="224"/>
      <c r="G248" s="224"/>
      <c r="H248" s="224" t="s">
        <v>169</v>
      </c>
      <c r="I248" s="224"/>
      <c r="J248" s="224"/>
      <c r="K248" s="224"/>
      <c r="L248" s="224"/>
      <c r="M248" s="224"/>
      <c r="N248" s="120"/>
      <c r="O248" s="120"/>
      <c r="P248" s="120"/>
      <c r="Q248" s="120"/>
      <c r="R248" s="121"/>
      <c r="S248" s="121"/>
      <c r="T248" s="121"/>
      <c r="U248" s="121"/>
      <c r="V248" s="122"/>
      <c r="W248" s="122"/>
      <c r="X248" s="122"/>
      <c r="Y248" s="122"/>
    </row>
    <row r="249" spans="2:25" s="58" customFormat="1" ht="15.75" customHeight="1">
      <c r="B249" s="88"/>
      <c r="C249" s="88"/>
      <c r="D249" s="88"/>
      <c r="E249" s="223" t="str">
        <f>+E217</f>
        <v>ene - jul</v>
      </c>
      <c r="F249" s="223"/>
      <c r="G249" s="88" t="s">
        <v>122</v>
      </c>
      <c r="H249" s="223" t="str">
        <f>+E249</f>
        <v>ene - jul</v>
      </c>
      <c r="I249" s="223"/>
      <c r="J249" s="88" t="s">
        <v>122</v>
      </c>
      <c r="K249" s="89"/>
      <c r="L249" s="123" t="s">
        <v>211</v>
      </c>
      <c r="M249" s="90" t="s">
        <v>170</v>
      </c>
      <c r="N249" s="120"/>
      <c r="O249" s="120"/>
      <c r="P249" s="120"/>
      <c r="Q249" s="120"/>
      <c r="R249" s="121"/>
      <c r="S249" s="121"/>
      <c r="T249" s="121"/>
      <c r="U249" s="121"/>
      <c r="V249" s="122"/>
      <c r="W249" s="122"/>
      <c r="X249" s="122"/>
      <c r="Y249" s="122"/>
    </row>
    <row r="250" spans="2:25" s="58" customFormat="1" ht="15.75">
      <c r="B250" s="91"/>
      <c r="C250" s="91"/>
      <c r="D250" s="91"/>
      <c r="E250" s="92">
        <f aca="true" t="shared" si="29" ref="E250:J250">+E218</f>
        <v>2010</v>
      </c>
      <c r="F250" s="92">
        <f t="shared" si="29"/>
        <v>2011</v>
      </c>
      <c r="G250" s="93" t="str">
        <f t="shared" si="29"/>
        <v>11/10</v>
      </c>
      <c r="H250" s="92">
        <f t="shared" si="29"/>
        <v>2010</v>
      </c>
      <c r="I250" s="92">
        <f t="shared" si="29"/>
        <v>2011</v>
      </c>
      <c r="J250" s="93" t="str">
        <f t="shared" si="29"/>
        <v>11/10</v>
      </c>
      <c r="K250" s="91"/>
      <c r="L250" s="92">
        <v>2011</v>
      </c>
      <c r="M250" s="181">
        <f>+M218</f>
        <v>2011</v>
      </c>
      <c r="N250" s="120"/>
      <c r="O250" s="120"/>
      <c r="P250" s="120"/>
      <c r="Q250" s="120"/>
      <c r="R250" s="121"/>
      <c r="S250" s="121"/>
      <c r="T250" s="121"/>
      <c r="U250" s="121"/>
      <c r="V250" s="122"/>
      <c r="W250" s="122"/>
      <c r="X250" s="122"/>
      <c r="Y250" s="122"/>
    </row>
    <row r="251" spans="1:26" s="57" customFormat="1" ht="12.75">
      <c r="A251" s="57">
        <v>1</v>
      </c>
      <c r="B251" s="54" t="s">
        <v>102</v>
      </c>
      <c r="C251" s="54">
        <v>47032900</v>
      </c>
      <c r="D251" s="54" t="s">
        <v>53</v>
      </c>
      <c r="E251" s="103">
        <v>724941.632</v>
      </c>
      <c r="F251" s="103">
        <v>993418.129</v>
      </c>
      <c r="G251" s="56">
        <f aca="true" t="shared" si="30" ref="G251:G270">+(F251-E251)/E251</f>
        <v>0.3703422250137787</v>
      </c>
      <c r="H251" s="55">
        <v>491709.355</v>
      </c>
      <c r="I251" s="55">
        <v>693160.145</v>
      </c>
      <c r="J251" s="56">
        <f aca="true" t="shared" si="31" ref="J251:J271">+(I251-H251)/H251</f>
        <v>0.4096948491045082</v>
      </c>
      <c r="K251" s="54">
        <v>1</v>
      </c>
      <c r="L251" s="125">
        <f aca="true" t="shared" si="32" ref="L251:L271">+I251/$I$272</f>
        <v>0.2693695895647092</v>
      </c>
      <c r="M251" s="72">
        <v>0.9598696363925093</v>
      </c>
      <c r="N251" s="58"/>
      <c r="O251" s="58"/>
      <c r="P251" s="58"/>
      <c r="Q251" s="58"/>
      <c r="R251" s="97"/>
      <c r="S251" s="97"/>
      <c r="T251" s="97"/>
      <c r="U251" s="97"/>
      <c r="V251" s="58"/>
      <c r="W251" s="58"/>
      <c r="X251" s="58"/>
      <c r="Y251" s="58"/>
      <c r="Z251" s="58"/>
    </row>
    <row r="252" spans="1:26" s="57" customFormat="1" ht="12.75">
      <c r="A252" s="57">
        <v>2</v>
      </c>
      <c r="B252" s="54" t="s">
        <v>100</v>
      </c>
      <c r="C252" s="54">
        <v>47032100</v>
      </c>
      <c r="D252" s="54" t="s">
        <v>53</v>
      </c>
      <c r="E252" s="103">
        <v>591158.374</v>
      </c>
      <c r="F252" s="103">
        <v>523728.563</v>
      </c>
      <c r="G252" s="56">
        <f t="shared" si="30"/>
        <v>-0.11406386844145412</v>
      </c>
      <c r="H252" s="55">
        <v>427798.133</v>
      </c>
      <c r="I252" s="55">
        <v>423014.695</v>
      </c>
      <c r="J252" s="56">
        <f t="shared" si="31"/>
        <v>-0.011181530799247236</v>
      </c>
      <c r="K252" s="54">
        <v>2</v>
      </c>
      <c r="L252" s="125">
        <f t="shared" si="32"/>
        <v>0.16438812241865208</v>
      </c>
      <c r="M252" s="72">
        <v>0.5380236356027334</v>
      </c>
      <c r="N252" s="58"/>
      <c r="O252" s="58"/>
      <c r="P252" s="58"/>
      <c r="Q252" s="58"/>
      <c r="R252" s="97"/>
      <c r="S252" s="97"/>
      <c r="T252" s="97"/>
      <c r="U252" s="97"/>
      <c r="V252" s="58"/>
      <c r="W252" s="58"/>
      <c r="X252" s="58"/>
      <c r="Y252" s="58"/>
      <c r="Z252" s="58"/>
    </row>
    <row r="253" spans="1:26" s="57" customFormat="1" ht="12.75">
      <c r="A253" s="57">
        <v>3</v>
      </c>
      <c r="B253" s="54" t="s">
        <v>93</v>
      </c>
      <c r="C253" s="54">
        <v>44071012</v>
      </c>
      <c r="D253" s="54" t="s">
        <v>72</v>
      </c>
      <c r="E253" s="103">
        <v>999.362</v>
      </c>
      <c r="F253" s="103">
        <v>1556.614</v>
      </c>
      <c r="G253" s="56">
        <f t="shared" si="30"/>
        <v>0.5576077537468906</v>
      </c>
      <c r="H253" s="55">
        <v>174595.441</v>
      </c>
      <c r="I253" s="55">
        <v>246697.656</v>
      </c>
      <c r="J253" s="56">
        <f t="shared" si="31"/>
        <v>0.4129673408826293</v>
      </c>
      <c r="K253" s="54">
        <v>3</v>
      </c>
      <c r="L253" s="125">
        <f t="shared" si="32"/>
        <v>0.095869398756756</v>
      </c>
      <c r="M253" s="72">
        <v>0.9863852551699942</v>
      </c>
      <c r="N253" s="58"/>
      <c r="O253" s="58"/>
      <c r="P253" s="58"/>
      <c r="Q253" s="58"/>
      <c r="R253" s="97"/>
      <c r="S253" s="97"/>
      <c r="T253" s="97"/>
      <c r="U253" s="97"/>
      <c r="V253" s="58"/>
      <c r="W253" s="58"/>
      <c r="X253" s="58"/>
      <c r="Y253" s="58"/>
      <c r="Z253" s="58"/>
    </row>
    <row r="254" spans="1:26" s="57" customFormat="1" ht="12.75">
      <c r="A254" s="57">
        <v>4</v>
      </c>
      <c r="B254" s="54" t="s">
        <v>66</v>
      </c>
      <c r="C254" s="54">
        <v>44123910</v>
      </c>
      <c r="D254" s="54" t="s">
        <v>72</v>
      </c>
      <c r="E254" s="103">
        <v>547.327</v>
      </c>
      <c r="F254" s="103">
        <v>579.083</v>
      </c>
      <c r="G254" s="56">
        <f t="shared" si="30"/>
        <v>0.05802015979478442</v>
      </c>
      <c r="H254" s="55">
        <v>151741.323</v>
      </c>
      <c r="I254" s="55">
        <v>209391.742</v>
      </c>
      <c r="J254" s="56">
        <f t="shared" si="31"/>
        <v>0.3799256383180473</v>
      </c>
      <c r="K254" s="54">
        <v>4</v>
      </c>
      <c r="L254" s="125">
        <f t="shared" si="32"/>
        <v>0.08137191384651735</v>
      </c>
      <c r="M254" s="72">
        <v>0.9161988271343657</v>
      </c>
      <c r="N254" s="58"/>
      <c r="O254" s="58"/>
      <c r="P254" s="58"/>
      <c r="Q254" s="58"/>
      <c r="R254" s="97"/>
      <c r="S254" s="97"/>
      <c r="T254" s="97"/>
      <c r="U254" s="97"/>
      <c r="V254" s="58"/>
      <c r="W254" s="58"/>
      <c r="X254" s="58"/>
      <c r="Y254" s="58"/>
      <c r="Z254" s="58"/>
    </row>
    <row r="255" spans="1:26" s="57" customFormat="1" ht="12.75">
      <c r="A255" s="57">
        <v>5</v>
      </c>
      <c r="B255" s="54" t="s">
        <v>81</v>
      </c>
      <c r="C255" s="126">
        <v>44012200</v>
      </c>
      <c r="D255" s="54" t="s">
        <v>53</v>
      </c>
      <c r="E255" s="103">
        <v>1298231.878</v>
      </c>
      <c r="F255" s="103">
        <v>1986717.5</v>
      </c>
      <c r="G255" s="56">
        <f t="shared" si="30"/>
        <v>0.5303256172238284</v>
      </c>
      <c r="H255" s="55">
        <v>97114.431</v>
      </c>
      <c r="I255" s="55">
        <v>161820.291</v>
      </c>
      <c r="J255" s="56">
        <f t="shared" si="31"/>
        <v>0.666284704896227</v>
      </c>
      <c r="K255" s="54">
        <v>5</v>
      </c>
      <c r="L255" s="125">
        <f t="shared" si="32"/>
        <v>0.06288512933748058</v>
      </c>
      <c r="M255" s="72">
        <v>0.6714013097654278</v>
      </c>
      <c r="N255" s="58"/>
      <c r="O255" s="58"/>
      <c r="P255" s="58"/>
      <c r="Q255" s="58"/>
      <c r="R255" s="97"/>
      <c r="S255" s="97"/>
      <c r="T255" s="97"/>
      <c r="U255" s="97"/>
      <c r="V255" s="58"/>
      <c r="W255" s="58"/>
      <c r="X255" s="58"/>
      <c r="Y255" s="58"/>
      <c r="Z255" s="58"/>
    </row>
    <row r="256" spans="1:26" s="57" customFormat="1" ht="12.75">
      <c r="A256" s="57">
        <v>6</v>
      </c>
      <c r="B256" s="54" t="s">
        <v>97</v>
      </c>
      <c r="C256" s="126">
        <v>44091020</v>
      </c>
      <c r="D256" s="54" t="s">
        <v>53</v>
      </c>
      <c r="E256" s="103">
        <v>65915.427</v>
      </c>
      <c r="F256" s="103">
        <v>71995.968</v>
      </c>
      <c r="G256" s="56">
        <f t="shared" si="30"/>
        <v>0.09224761602469779</v>
      </c>
      <c r="H256" s="55">
        <v>94675.162</v>
      </c>
      <c r="I256" s="55">
        <v>105094.918</v>
      </c>
      <c r="J256" s="56">
        <f t="shared" si="31"/>
        <v>0.1100579685303312</v>
      </c>
      <c r="K256" s="54">
        <v>6</v>
      </c>
      <c r="L256" s="125">
        <f t="shared" si="32"/>
        <v>0.040841030938091175</v>
      </c>
      <c r="M256" s="72">
        <v>0.9789952239863081</v>
      </c>
      <c r="N256" s="58"/>
      <c r="O256" s="58"/>
      <c r="P256" s="58"/>
      <c r="Q256" s="58"/>
      <c r="R256" s="97"/>
      <c r="S256" s="97"/>
      <c r="T256" s="97"/>
      <c r="U256" s="97"/>
      <c r="V256" s="58"/>
      <c r="W256" s="58"/>
      <c r="X256" s="58"/>
      <c r="Y256" s="58"/>
      <c r="Z256" s="58"/>
    </row>
    <row r="257" spans="1:26" s="57" customFormat="1" ht="12.75">
      <c r="A257" s="57">
        <v>7</v>
      </c>
      <c r="B257" s="54" t="s">
        <v>60</v>
      </c>
      <c r="C257" s="126">
        <v>48010000</v>
      </c>
      <c r="D257" s="54" t="s">
        <v>53</v>
      </c>
      <c r="E257" s="103">
        <v>103925.623</v>
      </c>
      <c r="F257" s="103">
        <v>120020.953</v>
      </c>
      <c r="G257" s="56">
        <f t="shared" si="30"/>
        <v>0.1548735483644874</v>
      </c>
      <c r="H257" s="55">
        <v>58337.122</v>
      </c>
      <c r="I257" s="55">
        <v>79906.655</v>
      </c>
      <c r="J257" s="56">
        <f t="shared" si="31"/>
        <v>0.3697394088107397</v>
      </c>
      <c r="K257" s="54">
        <v>7</v>
      </c>
      <c r="L257" s="125">
        <f t="shared" si="32"/>
        <v>0.031052597319828328</v>
      </c>
      <c r="M257" s="72">
        <v>0.9988093783814428</v>
      </c>
      <c r="N257" s="58"/>
      <c r="O257" s="58"/>
      <c r="P257" s="58"/>
      <c r="Q257" s="58"/>
      <c r="R257" s="97"/>
      <c r="S257" s="97"/>
      <c r="T257" s="97"/>
      <c r="U257" s="97"/>
      <c r="V257" s="58"/>
      <c r="W257" s="58"/>
      <c r="X257" s="58"/>
      <c r="Y257" s="58"/>
      <c r="Z257" s="58"/>
    </row>
    <row r="258" spans="1:26" s="57" customFormat="1" ht="12.75">
      <c r="A258" s="57">
        <v>8</v>
      </c>
      <c r="B258" s="54" t="s">
        <v>101</v>
      </c>
      <c r="C258" s="126">
        <v>44071013</v>
      </c>
      <c r="D258" s="54" t="s">
        <v>72</v>
      </c>
      <c r="E258" s="103">
        <v>156.877</v>
      </c>
      <c r="F258" s="103">
        <v>214.487</v>
      </c>
      <c r="G258" s="56">
        <f t="shared" si="30"/>
        <v>0.36723037793940466</v>
      </c>
      <c r="H258" s="55">
        <v>43108.114</v>
      </c>
      <c r="I258" s="55">
        <v>51499.45</v>
      </c>
      <c r="J258" s="56">
        <f t="shared" si="31"/>
        <v>0.19465792449189484</v>
      </c>
      <c r="K258" s="54">
        <v>8</v>
      </c>
      <c r="L258" s="125">
        <f t="shared" si="32"/>
        <v>0.020013247745668154</v>
      </c>
      <c r="M258" s="72">
        <v>0.9703683827164729</v>
      </c>
      <c r="N258" s="58"/>
      <c r="O258" s="58"/>
      <c r="P258" s="58"/>
      <c r="Q258" s="58"/>
      <c r="R258" s="97"/>
      <c r="S258" s="97"/>
      <c r="T258" s="97"/>
      <c r="U258" s="97"/>
      <c r="V258" s="58"/>
      <c r="W258" s="58"/>
      <c r="X258" s="58"/>
      <c r="Y258" s="58"/>
      <c r="Z258" s="58"/>
    </row>
    <row r="259" spans="1:26" s="57" customFormat="1" ht="12.75">
      <c r="A259" s="57">
        <v>9</v>
      </c>
      <c r="B259" s="54" t="s">
        <v>54</v>
      </c>
      <c r="C259" s="126" t="s">
        <v>365</v>
      </c>
      <c r="D259" s="54" t="s">
        <v>53</v>
      </c>
      <c r="E259" s="103">
        <v>10806.664</v>
      </c>
      <c r="F259" s="103">
        <v>10337.31</v>
      </c>
      <c r="G259" s="56">
        <f t="shared" si="30"/>
        <v>-0.0434319046099704</v>
      </c>
      <c r="H259" s="55">
        <v>57345.653</v>
      </c>
      <c r="I259" s="55">
        <v>44445.681</v>
      </c>
      <c r="J259" s="56">
        <f t="shared" si="31"/>
        <v>-0.2249511745903391</v>
      </c>
      <c r="K259" s="54">
        <v>9</v>
      </c>
      <c r="L259" s="125">
        <f t="shared" si="32"/>
        <v>0.017272076208152434</v>
      </c>
      <c r="M259" s="72">
        <v>0.17399156404580662</v>
      </c>
      <c r="N259" s="58"/>
      <c r="O259" s="58"/>
      <c r="P259" s="58"/>
      <c r="Q259" s="58"/>
      <c r="R259" s="97"/>
      <c r="S259" s="97"/>
      <c r="T259" s="97"/>
      <c r="U259" s="97"/>
      <c r="V259" s="58"/>
      <c r="W259" s="58"/>
      <c r="X259" s="58"/>
      <c r="Y259" s="58"/>
      <c r="Z259" s="58"/>
    </row>
    <row r="260" spans="1:21" s="58" customFormat="1" ht="12.75">
      <c r="A260" s="57">
        <v>10</v>
      </c>
      <c r="B260" s="54" t="s">
        <v>94</v>
      </c>
      <c r="C260" s="126">
        <v>44111400</v>
      </c>
      <c r="D260" s="54" t="s">
        <v>53</v>
      </c>
      <c r="E260" s="103">
        <v>30895.668</v>
      </c>
      <c r="F260" s="103">
        <v>87120.383</v>
      </c>
      <c r="G260" s="56">
        <f t="shared" si="30"/>
        <v>1.8198251936161405</v>
      </c>
      <c r="H260" s="55">
        <v>17510.056</v>
      </c>
      <c r="I260" s="55">
        <v>42166.44</v>
      </c>
      <c r="J260" s="56">
        <f t="shared" si="31"/>
        <v>1.408127078519909</v>
      </c>
      <c r="K260" s="54">
        <v>10</v>
      </c>
      <c r="L260" s="125">
        <f t="shared" si="32"/>
        <v>0.016386338305998442</v>
      </c>
      <c r="M260" s="72">
        <v>0.8060774924755767</v>
      </c>
      <c r="R260" s="97"/>
      <c r="S260" s="97"/>
      <c r="T260" s="97"/>
      <c r="U260" s="97"/>
    </row>
    <row r="261" spans="1:21" s="58" customFormat="1" ht="12.75">
      <c r="A261" s="57">
        <v>11</v>
      </c>
      <c r="B261" s="54" t="s">
        <v>89</v>
      </c>
      <c r="C261" s="126" t="s">
        <v>356</v>
      </c>
      <c r="D261" s="54" t="s">
        <v>53</v>
      </c>
      <c r="E261" s="103">
        <v>11976.168</v>
      </c>
      <c r="F261" s="103">
        <v>14310.387</v>
      </c>
      <c r="G261" s="56">
        <f t="shared" si="30"/>
        <v>0.1949053319893309</v>
      </c>
      <c r="H261" s="55">
        <v>37023.849</v>
      </c>
      <c r="I261" s="55">
        <v>40928.26</v>
      </c>
      <c r="J261" s="56">
        <f t="shared" si="31"/>
        <v>0.10545664768673835</v>
      </c>
      <c r="K261" s="54">
        <v>11</v>
      </c>
      <c r="L261" s="125">
        <f t="shared" si="32"/>
        <v>0.01590516805867092</v>
      </c>
      <c r="M261" s="72">
        <v>0.4171025852542516</v>
      </c>
      <c r="R261" s="97"/>
      <c r="S261" s="97"/>
      <c r="T261" s="97"/>
      <c r="U261" s="97"/>
    </row>
    <row r="262" spans="1:21" s="58" customFormat="1" ht="12.75">
      <c r="A262" s="57">
        <v>12</v>
      </c>
      <c r="B262" s="54" t="s">
        <v>103</v>
      </c>
      <c r="C262" s="126">
        <v>44182000</v>
      </c>
      <c r="D262" s="54" t="s">
        <v>53</v>
      </c>
      <c r="E262" s="103">
        <v>19523.908</v>
      </c>
      <c r="F262" s="103">
        <v>21856.584</v>
      </c>
      <c r="G262" s="56">
        <f t="shared" si="30"/>
        <v>0.11947792419427501</v>
      </c>
      <c r="H262" s="55">
        <v>34555.356</v>
      </c>
      <c r="I262" s="55">
        <v>40809.754</v>
      </c>
      <c r="J262" s="56">
        <f t="shared" si="31"/>
        <v>0.18099648575462515</v>
      </c>
      <c r="K262" s="54">
        <v>12</v>
      </c>
      <c r="L262" s="125">
        <f t="shared" si="32"/>
        <v>0.015859115335052548</v>
      </c>
      <c r="M262" s="72">
        <v>0.9921094852048746</v>
      </c>
      <c r="R262" s="97"/>
      <c r="S262" s="97"/>
      <c r="T262" s="97"/>
      <c r="U262" s="97"/>
    </row>
    <row r="263" spans="1:21" s="58" customFormat="1" ht="12.75">
      <c r="A263" s="57">
        <v>13</v>
      </c>
      <c r="B263" s="54" t="s">
        <v>98</v>
      </c>
      <c r="C263" s="126">
        <v>44119320</v>
      </c>
      <c r="D263" s="54" t="s">
        <v>53</v>
      </c>
      <c r="E263" s="103">
        <v>48701.092</v>
      </c>
      <c r="F263" s="103">
        <v>44190.571</v>
      </c>
      <c r="G263" s="56">
        <f t="shared" si="30"/>
        <v>-0.09261642428880226</v>
      </c>
      <c r="H263" s="55">
        <v>43745.319</v>
      </c>
      <c r="I263" s="55">
        <v>39817.677</v>
      </c>
      <c r="J263" s="56">
        <f t="shared" si="31"/>
        <v>-0.08978428069069515</v>
      </c>
      <c r="K263" s="54">
        <v>13</v>
      </c>
      <c r="L263" s="125">
        <f t="shared" si="32"/>
        <v>0.015473583396676911</v>
      </c>
      <c r="M263" s="72">
        <v>0.9846607757007747</v>
      </c>
      <c r="R263" s="97"/>
      <c r="S263" s="97"/>
      <c r="T263" s="97"/>
      <c r="U263" s="97"/>
    </row>
    <row r="264" spans="1:21" s="58" customFormat="1" ht="12.75">
      <c r="A264" s="57">
        <v>14</v>
      </c>
      <c r="B264" s="54" t="s">
        <v>178</v>
      </c>
      <c r="C264" s="126" t="s">
        <v>376</v>
      </c>
      <c r="D264" s="54" t="s">
        <v>53</v>
      </c>
      <c r="E264" s="103">
        <v>5432.535</v>
      </c>
      <c r="F264" s="103">
        <v>11318.406</v>
      </c>
      <c r="G264" s="56">
        <f t="shared" si="30"/>
        <v>1.0834483348933788</v>
      </c>
      <c r="H264" s="55">
        <v>10931.275</v>
      </c>
      <c r="I264" s="55">
        <v>34545.339</v>
      </c>
      <c r="J264" s="56">
        <f t="shared" si="31"/>
        <v>2.160229616398819</v>
      </c>
      <c r="K264" s="54">
        <v>14</v>
      </c>
      <c r="L264" s="125">
        <f t="shared" si="32"/>
        <v>0.013424695367913487</v>
      </c>
      <c r="M264" s="72">
        <v>0.39869191786877056</v>
      </c>
      <c r="R264" s="97"/>
      <c r="S264" s="97"/>
      <c r="T264" s="97"/>
      <c r="U264" s="97"/>
    </row>
    <row r="265" spans="1:21" s="58" customFormat="1" ht="12.75">
      <c r="A265" s="57">
        <v>15</v>
      </c>
      <c r="B265" s="54" t="s">
        <v>95</v>
      </c>
      <c r="C265" s="77">
        <v>44119310</v>
      </c>
      <c r="D265" s="54" t="s">
        <v>53</v>
      </c>
      <c r="E265" s="103">
        <v>56461.292</v>
      </c>
      <c r="F265" s="103">
        <v>64771.609</v>
      </c>
      <c r="G265" s="56">
        <f t="shared" si="30"/>
        <v>0.14718609343902359</v>
      </c>
      <c r="H265" s="55">
        <v>29698.511</v>
      </c>
      <c r="I265" s="55">
        <v>33122.89</v>
      </c>
      <c r="J265" s="56">
        <f t="shared" si="31"/>
        <v>0.11530473699506352</v>
      </c>
      <c r="K265" s="54">
        <v>15</v>
      </c>
      <c r="L265" s="125">
        <f t="shared" si="32"/>
        <v>0.012871916178182763</v>
      </c>
      <c r="M265" s="72">
        <v>0.9999997282846529</v>
      </c>
      <c r="R265" s="97"/>
      <c r="S265" s="97"/>
      <c r="T265" s="97"/>
      <c r="U265" s="97"/>
    </row>
    <row r="266" spans="1:21" s="58" customFormat="1" ht="12.75">
      <c r="A266" s="57">
        <v>16</v>
      </c>
      <c r="B266" s="54" t="s">
        <v>291</v>
      </c>
      <c r="C266" s="126">
        <v>11082000</v>
      </c>
      <c r="D266" s="54" t="s">
        <v>53</v>
      </c>
      <c r="E266" s="103">
        <v>7937</v>
      </c>
      <c r="F266" s="103">
        <v>9763.73</v>
      </c>
      <c r="G266" s="56">
        <f t="shared" si="30"/>
        <v>0.2301537104699508</v>
      </c>
      <c r="H266" s="55">
        <v>25626.189</v>
      </c>
      <c r="I266" s="55">
        <v>31318.037</v>
      </c>
      <c r="J266" s="56">
        <f t="shared" si="31"/>
        <v>0.2221105916295241</v>
      </c>
      <c r="K266" s="54">
        <v>16</v>
      </c>
      <c r="L266" s="125">
        <f t="shared" si="32"/>
        <v>0.012170530624870788</v>
      </c>
      <c r="M266" s="72">
        <v>1</v>
      </c>
      <c r="R266" s="97"/>
      <c r="S266" s="97"/>
      <c r="T266" s="97"/>
      <c r="U266" s="97"/>
    </row>
    <row r="267" spans="1:21" s="58" customFormat="1" ht="12.75">
      <c r="A267" s="57">
        <v>17</v>
      </c>
      <c r="B267" s="54" t="s">
        <v>96</v>
      </c>
      <c r="C267" s="126" t="s">
        <v>382</v>
      </c>
      <c r="D267" s="54" t="s">
        <v>53</v>
      </c>
      <c r="E267" s="103">
        <v>15035.582</v>
      </c>
      <c r="F267" s="103">
        <v>15738.978</v>
      </c>
      <c r="G267" s="56">
        <f t="shared" si="30"/>
        <v>0.04678209330373768</v>
      </c>
      <c r="H267" s="55">
        <v>27372.728</v>
      </c>
      <c r="I267" s="55">
        <v>31013.867</v>
      </c>
      <c r="J267" s="56">
        <f t="shared" si="31"/>
        <v>0.13302068394498345</v>
      </c>
      <c r="K267" s="54">
        <v>17</v>
      </c>
      <c r="L267" s="125">
        <f t="shared" si="32"/>
        <v>0.012052326846640147</v>
      </c>
      <c r="M267" s="72">
        <v>0.9880088017071784</v>
      </c>
      <c r="R267" s="97"/>
      <c r="S267" s="97"/>
      <c r="T267" s="97"/>
      <c r="U267" s="97"/>
    </row>
    <row r="268" spans="1:21" s="58" customFormat="1" ht="12.75">
      <c r="A268" s="57">
        <v>18</v>
      </c>
      <c r="B268" s="54" t="s">
        <v>99</v>
      </c>
      <c r="C268" s="126">
        <v>44071015</v>
      </c>
      <c r="D268" s="54" t="s">
        <v>72</v>
      </c>
      <c r="E268" s="103">
        <v>53.446</v>
      </c>
      <c r="F268" s="103">
        <v>67.087</v>
      </c>
      <c r="G268" s="56">
        <f t="shared" si="30"/>
        <v>0.2552295775174944</v>
      </c>
      <c r="H268" s="55">
        <v>20771.623</v>
      </c>
      <c r="I268" s="55">
        <v>29294.894</v>
      </c>
      <c r="J268" s="56">
        <f t="shared" si="31"/>
        <v>0.4103324521150803</v>
      </c>
      <c r="K268" s="54">
        <v>18</v>
      </c>
      <c r="L268" s="125">
        <f t="shared" si="32"/>
        <v>0.011384315197639733</v>
      </c>
      <c r="M268" s="72">
        <v>0.994158656214349</v>
      </c>
      <c r="R268" s="97"/>
      <c r="S268" s="97"/>
      <c r="T268" s="97"/>
      <c r="U268" s="97"/>
    </row>
    <row r="269" spans="1:26" s="59" customFormat="1" ht="12.75">
      <c r="A269" s="57">
        <v>19</v>
      </c>
      <c r="B269" s="54" t="s">
        <v>71</v>
      </c>
      <c r="C269" s="126">
        <v>44071016</v>
      </c>
      <c r="D269" s="54" t="s">
        <v>72</v>
      </c>
      <c r="E269" s="103">
        <v>55.831</v>
      </c>
      <c r="F269" s="103">
        <v>44.612</v>
      </c>
      <c r="G269" s="56">
        <f t="shared" si="30"/>
        <v>-0.20094571116404866</v>
      </c>
      <c r="H269" s="55">
        <v>22135.09</v>
      </c>
      <c r="I269" s="55">
        <v>28157.769</v>
      </c>
      <c r="J269" s="56">
        <f t="shared" si="31"/>
        <v>0.2720873960756428</v>
      </c>
      <c r="K269" s="54">
        <v>19</v>
      </c>
      <c r="L269" s="125">
        <f t="shared" si="32"/>
        <v>0.010942416025070067</v>
      </c>
      <c r="M269" s="72">
        <v>0.9948887427687304</v>
      </c>
      <c r="N269" s="58"/>
      <c r="O269" s="58"/>
      <c r="P269" s="58"/>
      <c r="Q269" s="58"/>
      <c r="R269" s="97"/>
      <c r="S269" s="97"/>
      <c r="T269" s="97"/>
      <c r="U269" s="97"/>
      <c r="V269" s="58"/>
      <c r="W269" s="58"/>
      <c r="X269" s="58"/>
      <c r="Y269" s="58"/>
      <c r="Z269" s="58"/>
    </row>
    <row r="270" spans="1:26" ht="12.75">
      <c r="A270" s="57">
        <v>20</v>
      </c>
      <c r="B270" s="54" t="s">
        <v>299</v>
      </c>
      <c r="C270" s="126">
        <v>44119220</v>
      </c>
      <c r="D270" s="54" t="s">
        <v>53</v>
      </c>
      <c r="E270" s="103">
        <v>16759.898</v>
      </c>
      <c r="F270" s="103">
        <v>17570.976</v>
      </c>
      <c r="G270" s="56">
        <f t="shared" si="30"/>
        <v>0.04839396993943505</v>
      </c>
      <c r="H270" s="55">
        <v>14023.166</v>
      </c>
      <c r="I270" s="55">
        <v>15425.249</v>
      </c>
      <c r="J270" s="56">
        <f t="shared" si="31"/>
        <v>0.0999833418501928</v>
      </c>
      <c r="K270" s="54">
        <v>20</v>
      </c>
      <c r="L270" s="125">
        <f t="shared" si="32"/>
        <v>0.00599441993605019</v>
      </c>
      <c r="M270" s="72">
        <v>0.9999992868839812</v>
      </c>
      <c r="N270" s="58"/>
      <c r="O270" s="58"/>
      <c r="P270" s="58"/>
      <c r="Q270" s="58"/>
      <c r="R270" s="97"/>
      <c r="S270" s="97"/>
      <c r="T270" s="97"/>
      <c r="U270" s="97"/>
      <c r="V270" s="58"/>
      <c r="W270" s="58"/>
      <c r="X270" s="58"/>
      <c r="Y270" s="58"/>
      <c r="Z270" s="58"/>
    </row>
    <row r="271" spans="1:26" ht="12.75">
      <c r="A271" s="57"/>
      <c r="B271" s="54" t="s">
        <v>155</v>
      </c>
      <c r="C271" s="78"/>
      <c r="E271" s="103"/>
      <c r="F271" s="103"/>
      <c r="G271" s="56"/>
      <c r="H271" s="55">
        <f>+H272-SUM(H251:H270)</f>
        <v>150164.10400000028</v>
      </c>
      <c r="I271" s="55">
        <f>+I272-SUM(I251:I270)</f>
        <v>191636.59099999955</v>
      </c>
      <c r="J271" s="56">
        <f t="shared" si="31"/>
        <v>0.2761810971815154</v>
      </c>
      <c r="L271" s="125">
        <f t="shared" si="32"/>
        <v>0.07447206859137857</v>
      </c>
      <c r="M271" s="72"/>
      <c r="N271" s="58"/>
      <c r="O271" s="58"/>
      <c r="P271" s="58"/>
      <c r="Q271" s="58"/>
      <c r="R271" s="97"/>
      <c r="S271" s="97"/>
      <c r="T271" s="97"/>
      <c r="U271" s="97"/>
      <c r="V271" s="58"/>
      <c r="W271" s="58"/>
      <c r="X271" s="58"/>
      <c r="Y271" s="58"/>
      <c r="Z271" s="58"/>
    </row>
    <row r="272" spans="2:26" s="59" customFormat="1" ht="12.75">
      <c r="B272" s="70" t="s">
        <v>158</v>
      </c>
      <c r="C272" s="70"/>
      <c r="D272" s="70"/>
      <c r="E272" s="99"/>
      <c r="F272" s="71"/>
      <c r="G272" s="71"/>
      <c r="H272" s="71">
        <f>+'Exportacion_regional '!C16</f>
        <v>2029982</v>
      </c>
      <c r="I272" s="71">
        <f>+'Exportacion_regional '!D16</f>
        <v>2573268</v>
      </c>
      <c r="J272" s="100">
        <f>+(I272-H272)/H272</f>
        <v>0.267630944510838</v>
      </c>
      <c r="K272" s="71"/>
      <c r="L272" s="100">
        <f>SUM(L251:L271)</f>
        <v>0.9999999999999999</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22" t="s">
        <v>202</v>
      </c>
      <c r="C274" s="222"/>
      <c r="D274" s="222"/>
      <c r="E274" s="222"/>
      <c r="F274" s="222"/>
      <c r="G274" s="222"/>
      <c r="H274" s="222"/>
      <c r="I274" s="222"/>
      <c r="J274" s="222"/>
      <c r="K274" s="222"/>
      <c r="L274" s="222"/>
      <c r="M274" s="222"/>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25" t="s">
        <v>147</v>
      </c>
      <c r="C276" s="225"/>
      <c r="D276" s="225"/>
      <c r="E276" s="225"/>
      <c r="F276" s="225"/>
      <c r="G276" s="225"/>
      <c r="H276" s="225"/>
      <c r="I276" s="225"/>
      <c r="J276" s="225"/>
      <c r="K276" s="225"/>
      <c r="L276" s="225"/>
      <c r="M276" s="225"/>
      <c r="N276" s="58"/>
      <c r="O276" s="58"/>
      <c r="P276" s="58"/>
      <c r="Q276" s="58"/>
      <c r="R276" s="97"/>
      <c r="S276" s="97"/>
      <c r="T276" s="97"/>
      <c r="U276" s="97"/>
      <c r="V276" s="58"/>
      <c r="W276" s="58"/>
      <c r="X276" s="58"/>
      <c r="Y276" s="58"/>
      <c r="Z276" s="58"/>
    </row>
    <row r="277" spans="2:26" s="83" customFormat="1" ht="15.75" customHeight="1">
      <c r="B277" s="226" t="s">
        <v>46</v>
      </c>
      <c r="C277" s="226"/>
      <c r="D277" s="226"/>
      <c r="E277" s="226"/>
      <c r="F277" s="226"/>
      <c r="G277" s="226"/>
      <c r="H277" s="226"/>
      <c r="I277" s="226"/>
      <c r="J277" s="226"/>
      <c r="K277" s="226"/>
      <c r="L277" s="226"/>
      <c r="M277" s="226"/>
      <c r="N277" s="24"/>
      <c r="O277" s="58"/>
      <c r="P277" s="58"/>
      <c r="Q277" s="58"/>
      <c r="R277" s="97"/>
      <c r="S277" s="58"/>
      <c r="T277" s="97"/>
      <c r="U277" s="97"/>
      <c r="V277" s="58"/>
      <c r="W277" s="58"/>
      <c r="X277" s="58"/>
      <c r="Y277" s="58"/>
      <c r="Z277" s="58"/>
    </row>
    <row r="278" spans="2:26" s="84" customFormat="1" ht="15.75" customHeight="1">
      <c r="B278" s="226" t="s">
        <v>38</v>
      </c>
      <c r="C278" s="226"/>
      <c r="D278" s="226"/>
      <c r="E278" s="226"/>
      <c r="F278" s="226"/>
      <c r="G278" s="226"/>
      <c r="H278" s="226"/>
      <c r="I278" s="226"/>
      <c r="J278" s="226"/>
      <c r="K278" s="226"/>
      <c r="L278" s="226"/>
      <c r="M278" s="226"/>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216</v>
      </c>
      <c r="C280" s="86" t="s">
        <v>177</v>
      </c>
      <c r="D280" s="86" t="s">
        <v>52</v>
      </c>
      <c r="E280" s="224" t="s">
        <v>168</v>
      </c>
      <c r="F280" s="224"/>
      <c r="G280" s="224"/>
      <c r="H280" s="224" t="s">
        <v>169</v>
      </c>
      <c r="I280" s="224"/>
      <c r="J280" s="224"/>
      <c r="K280" s="224"/>
      <c r="L280" s="224"/>
      <c r="M280" s="224"/>
      <c r="R280" s="97"/>
      <c r="S280" s="97"/>
      <c r="T280" s="97"/>
      <c r="U280" s="97"/>
    </row>
    <row r="281" spans="2:21" s="58" customFormat="1" ht="15.75" customHeight="1">
      <c r="B281" s="88"/>
      <c r="C281" s="88"/>
      <c r="D281" s="88"/>
      <c r="E281" s="223" t="str">
        <f>+E249</f>
        <v>ene - jul</v>
      </c>
      <c r="F281" s="223"/>
      <c r="G281" s="88" t="s">
        <v>122</v>
      </c>
      <c r="H281" s="223" t="str">
        <f>+E281</f>
        <v>ene - jul</v>
      </c>
      <c r="I281" s="223"/>
      <c r="J281" s="88" t="s">
        <v>122</v>
      </c>
      <c r="K281" s="89"/>
      <c r="L281" s="123" t="s">
        <v>211</v>
      </c>
      <c r="M281" s="90" t="s">
        <v>170</v>
      </c>
      <c r="R281" s="97"/>
      <c r="S281" s="97"/>
      <c r="T281" s="97"/>
      <c r="U281" s="97"/>
    </row>
    <row r="282" spans="2:21" s="58" customFormat="1" ht="15.75">
      <c r="B282" s="91"/>
      <c r="C282" s="91"/>
      <c r="D282" s="91"/>
      <c r="E282" s="92">
        <f aca="true" t="shared" si="33" ref="E282:J282">+E250</f>
        <v>2010</v>
      </c>
      <c r="F282" s="92">
        <f t="shared" si="33"/>
        <v>2011</v>
      </c>
      <c r="G282" s="93" t="str">
        <f t="shared" si="33"/>
        <v>11/10</v>
      </c>
      <c r="H282" s="92">
        <f t="shared" si="33"/>
        <v>2010</v>
      </c>
      <c r="I282" s="92">
        <f t="shared" si="33"/>
        <v>2011</v>
      </c>
      <c r="J282" s="93" t="str">
        <f t="shared" si="33"/>
        <v>11/10</v>
      </c>
      <c r="K282" s="91"/>
      <c r="L282" s="92">
        <v>2011</v>
      </c>
      <c r="M282" s="181">
        <f>+M250</f>
        <v>2011</v>
      </c>
      <c r="R282" s="97"/>
      <c r="S282" s="97"/>
      <c r="T282" s="97"/>
      <c r="U282" s="97"/>
    </row>
    <row r="283" spans="1:26" s="57" customFormat="1" ht="12.75">
      <c r="A283" s="57">
        <v>1</v>
      </c>
      <c r="B283" s="54" t="s">
        <v>100</v>
      </c>
      <c r="C283" s="78">
        <v>47032100</v>
      </c>
      <c r="D283" s="54" t="s">
        <v>53</v>
      </c>
      <c r="E283" s="55">
        <v>225608.166</v>
      </c>
      <c r="F283" s="55">
        <v>227546.286</v>
      </c>
      <c r="G283" s="56">
        <f aca="true" t="shared" si="34" ref="G283:G302">+(F283-E283)/E283</f>
        <v>0.008590646492822407</v>
      </c>
      <c r="H283" s="55">
        <v>155281.395</v>
      </c>
      <c r="I283" s="55">
        <v>178218.283</v>
      </c>
      <c r="J283" s="56">
        <f aca="true" t="shared" si="35" ref="J283:J303">+(I283-H283)/H283</f>
        <v>0.1477117590294704</v>
      </c>
      <c r="K283" s="54">
        <v>1</v>
      </c>
      <c r="L283" s="125">
        <f aca="true" t="shared" si="36" ref="L283:L303">+I283/$I$304</f>
        <v>0.6370808923937056</v>
      </c>
      <c r="M283" s="72">
        <v>0.22667214563441304</v>
      </c>
      <c r="N283" s="58"/>
      <c r="O283" s="58"/>
      <c r="P283" s="58"/>
      <c r="Q283" s="58"/>
      <c r="R283" s="97"/>
      <c r="S283" s="97"/>
      <c r="T283" s="97"/>
      <c r="U283" s="97"/>
      <c r="V283" s="58"/>
      <c r="W283" s="58"/>
      <c r="X283" s="58"/>
      <c r="Y283" s="58"/>
      <c r="Z283" s="58"/>
    </row>
    <row r="284" spans="1:26" s="57" customFormat="1" ht="12.75">
      <c r="A284" s="57">
        <v>2</v>
      </c>
      <c r="B284" s="54" t="s">
        <v>58</v>
      </c>
      <c r="C284" s="126" t="s">
        <v>346</v>
      </c>
      <c r="D284" s="54" t="s">
        <v>53</v>
      </c>
      <c r="E284" s="55">
        <v>17573.12</v>
      </c>
      <c r="F284" s="55">
        <v>23872.919</v>
      </c>
      <c r="G284" s="56">
        <f t="shared" si="34"/>
        <v>0.35849063797436104</v>
      </c>
      <c r="H284" s="55">
        <v>14812.305</v>
      </c>
      <c r="I284" s="55">
        <v>20085.85</v>
      </c>
      <c r="J284" s="56">
        <f t="shared" si="35"/>
        <v>0.35602460251797396</v>
      </c>
      <c r="K284" s="54">
        <v>2</v>
      </c>
      <c r="L284" s="125">
        <f t="shared" si="36"/>
        <v>0.0718013383760751</v>
      </c>
      <c r="M284" s="72">
        <v>0.0429164410737672</v>
      </c>
      <c r="N284" s="58"/>
      <c r="O284" s="58"/>
      <c r="P284" s="58"/>
      <c r="Q284" s="58"/>
      <c r="R284" s="97"/>
      <c r="S284" s="97"/>
      <c r="T284" s="97"/>
      <c r="U284" s="97"/>
      <c r="V284" s="58"/>
      <c r="W284" s="58"/>
      <c r="X284" s="58"/>
      <c r="Y284" s="58"/>
      <c r="Z284" s="58"/>
    </row>
    <row r="285" spans="1:26" s="57" customFormat="1" ht="12.75">
      <c r="A285" s="57">
        <v>3</v>
      </c>
      <c r="B285" s="54" t="s">
        <v>54</v>
      </c>
      <c r="C285" s="126" t="s">
        <v>365</v>
      </c>
      <c r="D285" s="54" t="s">
        <v>53</v>
      </c>
      <c r="E285" s="55">
        <v>3299.761</v>
      </c>
      <c r="F285" s="55">
        <v>3618.124</v>
      </c>
      <c r="G285" s="56">
        <f t="shared" si="34"/>
        <v>0.09648062389973087</v>
      </c>
      <c r="H285" s="55">
        <v>21425.135</v>
      </c>
      <c r="I285" s="55">
        <v>18042.821</v>
      </c>
      <c r="J285" s="56">
        <f t="shared" si="35"/>
        <v>-0.15786663654628075</v>
      </c>
      <c r="K285" s="54">
        <v>3</v>
      </c>
      <c r="L285" s="125">
        <f t="shared" si="36"/>
        <v>0.06449807679933653</v>
      </c>
      <c r="M285" s="72">
        <v>0.07063225435984488</v>
      </c>
      <c r="N285" s="58"/>
      <c r="O285" s="58"/>
      <c r="P285" s="58"/>
      <c r="Q285" s="58"/>
      <c r="R285" s="97"/>
      <c r="S285" s="97"/>
      <c r="T285" s="97"/>
      <c r="U285" s="97"/>
      <c r="V285" s="58"/>
      <c r="W285" s="58"/>
      <c r="X285" s="58"/>
      <c r="Y285" s="58"/>
      <c r="Z285" s="58"/>
    </row>
    <row r="286" spans="1:26" s="57" customFormat="1" ht="12.75">
      <c r="A286" s="57">
        <v>4</v>
      </c>
      <c r="B286" s="54" t="s">
        <v>66</v>
      </c>
      <c r="C286" s="126">
        <v>44123910</v>
      </c>
      <c r="D286" s="54" t="s">
        <v>72</v>
      </c>
      <c r="E286" s="55">
        <v>34.133</v>
      </c>
      <c r="F286" s="55">
        <v>44.229</v>
      </c>
      <c r="G286" s="56">
        <f t="shared" si="34"/>
        <v>0.2957841385169776</v>
      </c>
      <c r="H286" s="55">
        <v>12471.291</v>
      </c>
      <c r="I286" s="55">
        <v>17050.699</v>
      </c>
      <c r="J286" s="56">
        <f t="shared" si="35"/>
        <v>0.3671959863658062</v>
      </c>
      <c r="K286" s="54">
        <v>4</v>
      </c>
      <c r="L286" s="125">
        <f t="shared" si="36"/>
        <v>0.06095151603977951</v>
      </c>
      <c r="M286" s="72">
        <v>0.0746057617956161</v>
      </c>
      <c r="N286" s="58"/>
      <c r="O286" s="58"/>
      <c r="P286" s="58"/>
      <c r="Q286" s="58"/>
      <c r="R286" s="97"/>
      <c r="S286" s="97"/>
      <c r="T286" s="97"/>
      <c r="U286" s="97"/>
      <c r="V286" s="58"/>
      <c r="W286" s="58"/>
      <c r="X286" s="58"/>
      <c r="Y286" s="58"/>
      <c r="Z286" s="58"/>
    </row>
    <row r="287" spans="1:26" s="57" customFormat="1" ht="12.75">
      <c r="A287" s="57">
        <v>5</v>
      </c>
      <c r="B287" s="54" t="s">
        <v>104</v>
      </c>
      <c r="C287" s="126">
        <v>10040000</v>
      </c>
      <c r="D287" s="54" t="s">
        <v>53</v>
      </c>
      <c r="E287" s="55">
        <v>20221.645</v>
      </c>
      <c r="F287" s="55">
        <v>66173.085</v>
      </c>
      <c r="G287" s="56">
        <f t="shared" si="34"/>
        <v>2.2723888190105206</v>
      </c>
      <c r="H287" s="55">
        <v>4049.102</v>
      </c>
      <c r="I287" s="55">
        <v>16468.719</v>
      </c>
      <c r="J287" s="56">
        <f t="shared" si="35"/>
        <v>3.0672521956720287</v>
      </c>
      <c r="K287" s="54">
        <v>5</v>
      </c>
      <c r="L287" s="125">
        <f t="shared" si="36"/>
        <v>0.058871099084156116</v>
      </c>
      <c r="M287" s="72">
        <v>0.9476622455484318</v>
      </c>
      <c r="N287" s="58"/>
      <c r="O287" s="58"/>
      <c r="P287" s="58"/>
      <c r="Q287" s="58"/>
      <c r="R287" s="97"/>
      <c r="S287" s="97"/>
      <c r="T287" s="97"/>
      <c r="U287" s="97"/>
      <c r="V287" s="58"/>
      <c r="W287" s="58"/>
      <c r="X287" s="58"/>
      <c r="Y287" s="58"/>
      <c r="Z287" s="58"/>
    </row>
    <row r="288" spans="1:26" s="57" customFormat="1" ht="12.75">
      <c r="A288" s="57">
        <v>6</v>
      </c>
      <c r="B288" s="54" t="s">
        <v>300</v>
      </c>
      <c r="C288" s="126">
        <v>12051000</v>
      </c>
      <c r="D288" s="54" t="s">
        <v>53</v>
      </c>
      <c r="E288" s="55">
        <v>2265.576</v>
      </c>
      <c r="F288" s="55">
        <v>2360.025</v>
      </c>
      <c r="G288" s="56">
        <f t="shared" si="34"/>
        <v>0.04168873610949272</v>
      </c>
      <c r="H288" s="55">
        <v>6624.386</v>
      </c>
      <c r="I288" s="55">
        <v>5510.85</v>
      </c>
      <c r="J288" s="56">
        <f t="shared" si="35"/>
        <v>-0.16809648471571553</v>
      </c>
      <c r="K288" s="54">
        <v>6</v>
      </c>
      <c r="L288" s="125">
        <f t="shared" si="36"/>
        <v>0.019699759063708706</v>
      </c>
      <c r="M288" s="72">
        <v>0.38530412446745693</v>
      </c>
      <c r="N288" s="58"/>
      <c r="O288" s="58"/>
      <c r="P288" s="58"/>
      <c r="Q288" s="58"/>
      <c r="R288" s="97"/>
      <c r="S288" s="58"/>
      <c r="T288" s="97"/>
      <c r="U288" s="97"/>
      <c r="V288" s="58"/>
      <c r="W288" s="58"/>
      <c r="X288" s="58"/>
      <c r="Y288" s="58"/>
      <c r="Z288" s="58"/>
    </row>
    <row r="289" spans="1:26" s="57" customFormat="1" ht="12.75">
      <c r="A289" s="57">
        <v>7</v>
      </c>
      <c r="B289" s="54" t="s">
        <v>108</v>
      </c>
      <c r="C289" s="126">
        <v>12149000</v>
      </c>
      <c r="D289" s="54" t="s">
        <v>53</v>
      </c>
      <c r="E289" s="55">
        <v>3519.321</v>
      </c>
      <c r="F289" s="55">
        <v>6101.55</v>
      </c>
      <c r="G289" s="56">
        <f t="shared" si="34"/>
        <v>0.7337293188089408</v>
      </c>
      <c r="H289" s="55">
        <v>3042.538</v>
      </c>
      <c r="I289" s="55">
        <v>4400.052</v>
      </c>
      <c r="J289" s="56">
        <f t="shared" si="35"/>
        <v>0.44617815784059217</v>
      </c>
      <c r="K289" s="54">
        <v>7</v>
      </c>
      <c r="L289" s="125">
        <f t="shared" si="36"/>
        <v>0.01572896454590301</v>
      </c>
      <c r="M289" s="72">
        <v>0.6641749331568662</v>
      </c>
      <c r="N289" s="58"/>
      <c r="O289" s="58"/>
      <c r="P289" s="58"/>
      <c r="Q289" s="58"/>
      <c r="R289" s="97"/>
      <c r="S289" s="97"/>
      <c r="T289" s="97"/>
      <c r="U289" s="97"/>
      <c r="V289" s="58"/>
      <c r="W289" s="58"/>
      <c r="X289" s="58"/>
      <c r="Y289" s="58"/>
      <c r="Z289" s="58"/>
    </row>
    <row r="290" spans="1:26" s="57" customFormat="1" ht="12.75">
      <c r="A290" s="57">
        <v>8</v>
      </c>
      <c r="B290" s="54" t="s">
        <v>212</v>
      </c>
      <c r="C290" s="126">
        <v>15141100</v>
      </c>
      <c r="D290" s="54" t="s">
        <v>53</v>
      </c>
      <c r="E290" s="55">
        <v>1541.54</v>
      </c>
      <c r="F290" s="55">
        <v>2361.97</v>
      </c>
      <c r="G290" s="56">
        <f t="shared" si="34"/>
        <v>0.5322145387080451</v>
      </c>
      <c r="H290" s="55">
        <v>1283.125</v>
      </c>
      <c r="I290" s="55">
        <v>3026.745</v>
      </c>
      <c r="J290" s="56">
        <f t="shared" si="35"/>
        <v>1.358885533365806</v>
      </c>
      <c r="K290" s="54">
        <v>8</v>
      </c>
      <c r="L290" s="125">
        <f t="shared" si="36"/>
        <v>0.010819773219609497</v>
      </c>
      <c r="M290" s="72">
        <v>0.9575452507512001</v>
      </c>
      <c r="N290" s="58"/>
      <c r="O290" s="58"/>
      <c r="P290" s="58"/>
      <c r="Q290" s="58"/>
      <c r="R290" s="97"/>
      <c r="S290" s="97"/>
      <c r="T290" s="97"/>
      <c r="U290" s="97"/>
      <c r="V290" s="58"/>
      <c r="W290" s="58"/>
      <c r="X290" s="58"/>
      <c r="Y290" s="58"/>
      <c r="Z290" s="58"/>
    </row>
    <row r="291" spans="1:26" s="57" customFormat="1" ht="12.75">
      <c r="A291" s="57">
        <v>9</v>
      </c>
      <c r="B291" s="54" t="s">
        <v>180</v>
      </c>
      <c r="C291" s="126">
        <v>44101200</v>
      </c>
      <c r="D291" s="54" t="s">
        <v>53</v>
      </c>
      <c r="E291" s="55">
        <v>26.24</v>
      </c>
      <c r="F291" s="55">
        <v>4833.557</v>
      </c>
      <c r="G291" s="56">
        <f t="shared" si="34"/>
        <v>183.20567835365856</v>
      </c>
      <c r="H291" s="55">
        <v>13.787</v>
      </c>
      <c r="I291" s="55">
        <v>1847.589</v>
      </c>
      <c r="J291" s="56">
        <f t="shared" si="35"/>
        <v>133.00950170450423</v>
      </c>
      <c r="K291" s="54">
        <v>9</v>
      </c>
      <c r="L291" s="125">
        <f t="shared" si="36"/>
        <v>0.006604617826425778</v>
      </c>
      <c r="M291" s="72">
        <v>0.5603539628688984</v>
      </c>
      <c r="N291" s="58"/>
      <c r="O291" s="58"/>
      <c r="P291" s="58"/>
      <c r="Q291" s="58"/>
      <c r="R291" s="97"/>
      <c r="S291" s="97"/>
      <c r="T291" s="97"/>
      <c r="U291" s="97"/>
      <c r="V291" s="58"/>
      <c r="W291" s="58"/>
      <c r="X291" s="58"/>
      <c r="Y291" s="58"/>
      <c r="Z291" s="58"/>
    </row>
    <row r="292" spans="1:21" s="58" customFormat="1" ht="12.75">
      <c r="A292" s="57">
        <v>10</v>
      </c>
      <c r="B292" s="54" t="s">
        <v>280</v>
      </c>
      <c r="C292" s="126">
        <v>12092200</v>
      </c>
      <c r="D292" s="54" t="s">
        <v>53</v>
      </c>
      <c r="E292" s="55">
        <v>170</v>
      </c>
      <c r="F292" s="55">
        <v>480</v>
      </c>
      <c r="G292" s="56">
        <f t="shared" si="34"/>
        <v>1.8235294117647058</v>
      </c>
      <c r="H292" s="55">
        <v>643.063</v>
      </c>
      <c r="I292" s="55">
        <v>1698.262</v>
      </c>
      <c r="J292" s="56">
        <f t="shared" si="35"/>
        <v>1.6408952155543082</v>
      </c>
      <c r="K292" s="54">
        <v>10</v>
      </c>
      <c r="L292" s="125">
        <f t="shared" si="36"/>
        <v>0.006070815251195744</v>
      </c>
      <c r="M292" s="72">
        <v>0.6056176096986573</v>
      </c>
      <c r="R292" s="97"/>
      <c r="S292" s="97"/>
      <c r="T292" s="97"/>
      <c r="U292" s="97"/>
    </row>
    <row r="293" spans="1:21" s="58" customFormat="1" ht="12.75">
      <c r="A293" s="57">
        <v>11</v>
      </c>
      <c r="B293" s="54" t="s">
        <v>309</v>
      </c>
      <c r="C293" s="126">
        <v>33012400</v>
      </c>
      <c r="D293" s="54" t="s">
        <v>53</v>
      </c>
      <c r="E293" s="55">
        <v>29.37</v>
      </c>
      <c r="F293" s="55">
        <v>28.25</v>
      </c>
      <c r="G293" s="56">
        <f t="shared" si="34"/>
        <v>-0.038134150493701086</v>
      </c>
      <c r="H293" s="55">
        <v>1110.49</v>
      </c>
      <c r="I293" s="55">
        <v>1125.2</v>
      </c>
      <c r="J293" s="56">
        <f t="shared" si="35"/>
        <v>0.013246404740249832</v>
      </c>
      <c r="K293" s="54">
        <v>11</v>
      </c>
      <c r="L293" s="125">
        <f t="shared" si="36"/>
        <v>0.004022277670138914</v>
      </c>
      <c r="M293" s="72">
        <v>1</v>
      </c>
      <c r="R293" s="97"/>
      <c r="S293" s="97"/>
      <c r="T293" s="97"/>
      <c r="U293" s="97"/>
    </row>
    <row r="294" spans="1:21" s="58" customFormat="1" ht="12.75">
      <c r="A294" s="57">
        <v>12</v>
      </c>
      <c r="B294" s="54" t="s">
        <v>215</v>
      </c>
      <c r="C294" s="126" t="s">
        <v>383</v>
      </c>
      <c r="D294" s="54" t="s">
        <v>53</v>
      </c>
      <c r="E294" s="55">
        <v>400</v>
      </c>
      <c r="F294" s="55">
        <v>250</v>
      </c>
      <c r="G294" s="56">
        <f t="shared" si="34"/>
        <v>-0.375</v>
      </c>
      <c r="H294" s="55">
        <v>1341.875</v>
      </c>
      <c r="I294" s="55">
        <v>1067.175</v>
      </c>
      <c r="J294" s="56">
        <f t="shared" si="35"/>
        <v>-0.20471355379599446</v>
      </c>
      <c r="K294" s="54">
        <v>12</v>
      </c>
      <c r="L294" s="125">
        <f t="shared" si="36"/>
        <v>0.003814854401555719</v>
      </c>
      <c r="M294" s="72">
        <v>0.14071552461405834</v>
      </c>
      <c r="R294" s="97"/>
      <c r="S294" s="97"/>
      <c r="T294" s="97"/>
      <c r="U294" s="97"/>
    </row>
    <row r="295" spans="1:21" s="58" customFormat="1" ht="12.75">
      <c r="A295" s="57">
        <v>13</v>
      </c>
      <c r="B295" s="54" t="s">
        <v>93</v>
      </c>
      <c r="C295" s="126">
        <v>44071012</v>
      </c>
      <c r="D295" s="54" t="s">
        <v>72</v>
      </c>
      <c r="E295" s="55">
        <v>9.545</v>
      </c>
      <c r="F295" s="55">
        <v>4.295</v>
      </c>
      <c r="G295" s="56">
        <f t="shared" si="34"/>
        <v>-0.5500261917234154</v>
      </c>
      <c r="H295" s="55">
        <v>2109.522</v>
      </c>
      <c r="I295" s="55">
        <v>1034.272</v>
      </c>
      <c r="J295" s="56">
        <f t="shared" si="35"/>
        <v>-0.509712626841531</v>
      </c>
      <c r="K295" s="54">
        <v>13</v>
      </c>
      <c r="L295" s="125">
        <f t="shared" si="36"/>
        <v>0.0036972353096782033</v>
      </c>
      <c r="M295" s="72">
        <v>0.00413538850419876</v>
      </c>
      <c r="R295" s="97"/>
      <c r="S295" s="97"/>
      <c r="T295" s="97"/>
      <c r="U295" s="97"/>
    </row>
    <row r="296" spans="1:21" s="58" customFormat="1" ht="12.75">
      <c r="A296" s="57">
        <v>14</v>
      </c>
      <c r="B296" s="54" t="s">
        <v>342</v>
      </c>
      <c r="C296" s="126" t="s">
        <v>384</v>
      </c>
      <c r="D296" s="54" t="s">
        <v>53</v>
      </c>
      <c r="E296" s="55">
        <v>100.457</v>
      </c>
      <c r="F296" s="55">
        <v>47.777</v>
      </c>
      <c r="G296" s="56">
        <f t="shared" si="34"/>
        <v>-0.5244034761141583</v>
      </c>
      <c r="H296" s="55">
        <v>978.866</v>
      </c>
      <c r="I296" s="55">
        <v>541.884</v>
      </c>
      <c r="J296" s="56">
        <f t="shared" si="35"/>
        <v>-0.44641656774267363</v>
      </c>
      <c r="K296" s="54">
        <v>14</v>
      </c>
      <c r="L296" s="125">
        <f t="shared" si="36"/>
        <v>0.001937084885358652</v>
      </c>
      <c r="M296" s="72">
        <v>0.09985908010099352</v>
      </c>
      <c r="R296" s="97"/>
      <c r="T296" s="97"/>
      <c r="U296" s="97"/>
    </row>
    <row r="297" spans="1:21" s="58" customFormat="1" ht="12.75">
      <c r="A297" s="57">
        <v>15</v>
      </c>
      <c r="B297" s="54" t="s">
        <v>301</v>
      </c>
      <c r="C297" s="126">
        <v>44071090</v>
      </c>
      <c r="D297" s="54" t="s">
        <v>72</v>
      </c>
      <c r="E297" s="55">
        <v>1.343</v>
      </c>
      <c r="F297" s="55">
        <v>1.789</v>
      </c>
      <c r="G297" s="56">
        <f t="shared" si="34"/>
        <v>0.3320923306031273</v>
      </c>
      <c r="H297" s="55">
        <v>344.708</v>
      </c>
      <c r="I297" s="55">
        <v>487.031</v>
      </c>
      <c r="J297" s="56">
        <f t="shared" si="35"/>
        <v>0.412879886744723</v>
      </c>
      <c r="K297" s="54">
        <v>15</v>
      </c>
      <c r="L297" s="125">
        <f t="shared" si="36"/>
        <v>0.0017410006363005914</v>
      </c>
      <c r="M297" s="72">
        <v>0.37962428162431433</v>
      </c>
      <c r="R297" s="97"/>
      <c r="S297" s="97"/>
      <c r="T297" s="97"/>
      <c r="U297" s="97"/>
    </row>
    <row r="298" spans="1:21" s="58" customFormat="1" ht="12.75">
      <c r="A298" s="57">
        <v>16</v>
      </c>
      <c r="B298" s="54" t="s">
        <v>101</v>
      </c>
      <c r="C298" s="126">
        <v>44071013</v>
      </c>
      <c r="D298" s="54" t="s">
        <v>72</v>
      </c>
      <c r="E298" s="55">
        <v>1.875</v>
      </c>
      <c r="F298" s="55">
        <v>1.808</v>
      </c>
      <c r="G298" s="56">
        <f t="shared" si="34"/>
        <v>-0.035733333333333304</v>
      </c>
      <c r="H298" s="55">
        <v>470.56</v>
      </c>
      <c r="I298" s="55">
        <v>483.699</v>
      </c>
      <c r="J298" s="56">
        <f t="shared" si="35"/>
        <v>0.027922050323019403</v>
      </c>
      <c r="K298" s="54">
        <v>16</v>
      </c>
      <c r="L298" s="125">
        <f t="shared" si="36"/>
        <v>0.0017290896611878088</v>
      </c>
      <c r="M298" s="72">
        <v>0.009114004447650903</v>
      </c>
      <c r="R298" s="97"/>
      <c r="S298" s="97"/>
      <c r="T298" s="97"/>
      <c r="U298" s="97"/>
    </row>
    <row r="299" spans="1:21" s="58" customFormat="1" ht="12.75">
      <c r="A299" s="57">
        <v>17</v>
      </c>
      <c r="B299" s="54" t="s">
        <v>343</v>
      </c>
      <c r="C299" s="126" t="s">
        <v>385</v>
      </c>
      <c r="D299" s="54" t="s">
        <v>53</v>
      </c>
      <c r="E299" s="55">
        <v>0</v>
      </c>
      <c r="F299" s="55">
        <v>481.88</v>
      </c>
      <c r="G299" s="56"/>
      <c r="H299" s="55">
        <v>0</v>
      </c>
      <c r="I299" s="55">
        <v>477.136</v>
      </c>
      <c r="J299" s="56"/>
      <c r="K299" s="54">
        <v>17</v>
      </c>
      <c r="L299" s="125">
        <f t="shared" si="36"/>
        <v>0.0017056287579269472</v>
      </c>
      <c r="M299" s="72">
        <v>0.9588360596439051</v>
      </c>
      <c r="R299" s="97"/>
      <c r="S299" s="97"/>
      <c r="T299" s="97"/>
      <c r="U299" s="97"/>
    </row>
    <row r="300" spans="1:21" s="58" customFormat="1" ht="12.75">
      <c r="A300" s="57">
        <v>18</v>
      </c>
      <c r="B300" s="54" t="s">
        <v>344</v>
      </c>
      <c r="C300" s="126">
        <v>11042200</v>
      </c>
      <c r="D300" s="54" t="s">
        <v>53</v>
      </c>
      <c r="E300" s="55">
        <v>603.15</v>
      </c>
      <c r="F300" s="55">
        <v>645.68</v>
      </c>
      <c r="G300" s="56">
        <f t="shared" si="34"/>
        <v>0.07051313935173667</v>
      </c>
      <c r="H300" s="55">
        <v>269.211</v>
      </c>
      <c r="I300" s="55">
        <v>455.835</v>
      </c>
      <c r="J300" s="56">
        <f t="shared" si="35"/>
        <v>0.6932257597200707</v>
      </c>
      <c r="K300" s="54">
        <v>18</v>
      </c>
      <c r="L300" s="125">
        <f t="shared" si="36"/>
        <v>0.0016294835955988018</v>
      </c>
      <c r="M300" s="72">
        <v>0.24598085835223824</v>
      </c>
      <c r="R300" s="97"/>
      <c r="S300" s="97"/>
      <c r="T300" s="97"/>
      <c r="U300" s="97"/>
    </row>
    <row r="301" spans="1:26" s="59" customFormat="1" ht="12.75">
      <c r="A301" s="57">
        <v>19</v>
      </c>
      <c r="B301" s="54" t="s">
        <v>330</v>
      </c>
      <c r="C301" s="126" t="s">
        <v>386</v>
      </c>
      <c r="D301" s="54" t="s">
        <v>53</v>
      </c>
      <c r="E301" s="55">
        <v>55.648</v>
      </c>
      <c r="F301" s="55">
        <v>52.628</v>
      </c>
      <c r="G301" s="56">
        <f t="shared" si="34"/>
        <v>-0.05426969522714209</v>
      </c>
      <c r="H301" s="55">
        <v>425.723</v>
      </c>
      <c r="I301" s="55">
        <v>433.959</v>
      </c>
      <c r="J301" s="56">
        <f t="shared" si="35"/>
        <v>0.019345912717894004</v>
      </c>
      <c r="K301" s="54">
        <v>19</v>
      </c>
      <c r="L301" s="125">
        <f t="shared" si="36"/>
        <v>0.0015512829678775444</v>
      </c>
      <c r="M301" s="72">
        <v>0.24074553843610458</v>
      </c>
      <c r="N301" s="58"/>
      <c r="O301" s="58"/>
      <c r="P301" s="58"/>
      <c r="Q301" s="58"/>
      <c r="R301" s="97"/>
      <c r="S301" s="97"/>
      <c r="T301" s="97"/>
      <c r="U301" s="97"/>
      <c r="V301" s="58"/>
      <c r="W301" s="58"/>
      <c r="X301" s="58"/>
      <c r="Y301" s="58"/>
      <c r="Z301" s="58"/>
    </row>
    <row r="302" spans="1:26" ht="12.75">
      <c r="A302" s="57">
        <v>20</v>
      </c>
      <c r="B302" s="54" t="s">
        <v>331</v>
      </c>
      <c r="C302" s="126">
        <v>12119090</v>
      </c>
      <c r="D302" s="54" t="s">
        <v>53</v>
      </c>
      <c r="E302" s="55">
        <v>28.136</v>
      </c>
      <c r="F302" s="55">
        <v>52.806</v>
      </c>
      <c r="G302" s="56">
        <f t="shared" si="34"/>
        <v>0.8768126243957918</v>
      </c>
      <c r="H302" s="55">
        <v>240.9</v>
      </c>
      <c r="I302" s="55">
        <v>410.608</v>
      </c>
      <c r="J302" s="56">
        <f t="shared" si="35"/>
        <v>0.7044748858447488</v>
      </c>
      <c r="K302" s="54">
        <v>20</v>
      </c>
      <c r="L302" s="125">
        <f t="shared" si="36"/>
        <v>0.0014678096245826513</v>
      </c>
      <c r="M302" s="72">
        <v>0.1844625868554324</v>
      </c>
      <c r="N302" s="58"/>
      <c r="O302" s="58"/>
      <c r="P302" s="58"/>
      <c r="Q302" s="58"/>
      <c r="R302" s="97"/>
      <c r="S302" s="97"/>
      <c r="T302" s="97"/>
      <c r="U302" s="97"/>
      <c r="V302" s="58"/>
      <c r="W302" s="58"/>
      <c r="X302" s="58"/>
      <c r="Y302" s="58"/>
      <c r="Z302" s="58"/>
    </row>
    <row r="303" spans="1:26" ht="12.75">
      <c r="A303" s="57"/>
      <c r="B303" s="54" t="s">
        <v>155</v>
      </c>
      <c r="C303" s="126"/>
      <c r="G303" s="56"/>
      <c r="H303" s="55">
        <f>+H304-SUM(H283:H302)</f>
        <v>19235.017999999982</v>
      </c>
      <c r="I303" s="55">
        <f>+I304-SUM(I283:I302)</f>
        <v>6875.330999999947</v>
      </c>
      <c r="J303" s="56">
        <f t="shared" si="35"/>
        <v>-0.6425617589752215</v>
      </c>
      <c r="L303" s="125">
        <f t="shared" si="36"/>
        <v>0.02457739988989836</v>
      </c>
      <c r="M303" s="72"/>
      <c r="N303" s="58"/>
      <c r="O303" s="58"/>
      <c r="P303" s="58"/>
      <c r="Q303" s="58"/>
      <c r="R303" s="97"/>
      <c r="S303" s="97"/>
      <c r="T303" s="97"/>
      <c r="U303" s="97"/>
      <c r="V303" s="58"/>
      <c r="W303" s="58"/>
      <c r="X303" s="58"/>
      <c r="Y303" s="58"/>
      <c r="Z303" s="58"/>
    </row>
    <row r="304" spans="2:26" s="59" customFormat="1" ht="13.5" customHeight="1">
      <c r="B304" s="70" t="s">
        <v>158</v>
      </c>
      <c r="C304" s="70"/>
      <c r="D304" s="70"/>
      <c r="E304" s="99"/>
      <c r="F304" s="71"/>
      <c r="G304" s="71"/>
      <c r="H304" s="71">
        <f>+'Exportacion_regional '!C17</f>
        <v>246173</v>
      </c>
      <c r="I304" s="71">
        <f>+'Exportacion_regional '!D17</f>
        <v>279742</v>
      </c>
      <c r="J304" s="100">
        <f>+(I304-H304)/H304</f>
        <v>0.13636345171891312</v>
      </c>
      <c r="K304" s="71"/>
      <c r="L304" s="100">
        <f>SUM(L283:L303)</f>
        <v>0.9999999999999997</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22" t="s">
        <v>202</v>
      </c>
      <c r="C306" s="222"/>
      <c r="D306" s="222"/>
      <c r="E306" s="222"/>
      <c r="F306" s="222"/>
      <c r="G306" s="222"/>
      <c r="H306" s="222"/>
      <c r="I306" s="222"/>
      <c r="J306" s="222"/>
      <c r="K306" s="222"/>
      <c r="L306" s="222"/>
      <c r="M306" s="222"/>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25" t="s">
        <v>51</v>
      </c>
      <c r="C308" s="225"/>
      <c r="D308" s="225"/>
      <c r="E308" s="225"/>
      <c r="F308" s="225"/>
      <c r="G308" s="225"/>
      <c r="H308" s="225"/>
      <c r="I308" s="225"/>
      <c r="J308" s="225"/>
      <c r="K308" s="225"/>
      <c r="L308" s="225"/>
      <c r="M308" s="225"/>
      <c r="N308" s="58"/>
      <c r="O308" s="58"/>
      <c r="P308" s="58"/>
      <c r="Q308" s="58"/>
      <c r="R308" s="97"/>
      <c r="S308" s="97"/>
      <c r="T308" s="97"/>
      <c r="U308" s="97"/>
      <c r="V308" s="58"/>
      <c r="W308" s="58"/>
      <c r="X308" s="58"/>
      <c r="Y308" s="58"/>
      <c r="Z308" s="58"/>
    </row>
    <row r="309" spans="2:26" s="83" customFormat="1" ht="15.75" customHeight="1">
      <c r="B309" s="226" t="s">
        <v>46</v>
      </c>
      <c r="C309" s="226"/>
      <c r="D309" s="226"/>
      <c r="E309" s="226"/>
      <c r="F309" s="226"/>
      <c r="G309" s="226"/>
      <c r="H309" s="226"/>
      <c r="I309" s="226"/>
      <c r="J309" s="226"/>
      <c r="K309" s="226"/>
      <c r="L309" s="226"/>
      <c r="M309" s="226"/>
      <c r="N309" s="58"/>
      <c r="O309" s="58"/>
      <c r="P309" s="58"/>
      <c r="Q309" s="58"/>
      <c r="R309" s="97"/>
      <c r="S309" s="97"/>
      <c r="T309" s="97"/>
      <c r="U309" s="97"/>
      <c r="V309" s="58"/>
      <c r="W309" s="58"/>
      <c r="X309" s="58"/>
      <c r="Y309" s="58"/>
      <c r="Z309" s="58"/>
    </row>
    <row r="310" spans="2:26" s="84" customFormat="1" ht="15.75" customHeight="1">
      <c r="B310" s="226" t="s">
        <v>39</v>
      </c>
      <c r="C310" s="226"/>
      <c r="D310" s="226"/>
      <c r="E310" s="226"/>
      <c r="F310" s="226"/>
      <c r="G310" s="226"/>
      <c r="H310" s="226"/>
      <c r="I310" s="226"/>
      <c r="J310" s="226"/>
      <c r="K310" s="226"/>
      <c r="L310" s="226"/>
      <c r="M310" s="226"/>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216</v>
      </c>
      <c r="C312" s="86" t="s">
        <v>177</v>
      </c>
      <c r="D312" s="86" t="s">
        <v>52</v>
      </c>
      <c r="E312" s="224" t="s">
        <v>168</v>
      </c>
      <c r="F312" s="224"/>
      <c r="G312" s="224"/>
      <c r="H312" s="224" t="s">
        <v>169</v>
      </c>
      <c r="I312" s="224"/>
      <c r="J312" s="224"/>
      <c r="K312" s="224"/>
      <c r="L312" s="224"/>
      <c r="M312" s="224"/>
      <c r="R312" s="97"/>
      <c r="S312" s="97"/>
      <c r="T312" s="97"/>
      <c r="U312" s="97"/>
    </row>
    <row r="313" spans="2:21" s="58" customFormat="1" ht="15.75" customHeight="1">
      <c r="B313" s="88"/>
      <c r="C313" s="88"/>
      <c r="D313" s="88"/>
      <c r="E313" s="223" t="str">
        <f>+E249</f>
        <v>ene - jul</v>
      </c>
      <c r="F313" s="223"/>
      <c r="G313" s="88" t="s">
        <v>122</v>
      </c>
      <c r="H313" s="223" t="str">
        <f>+E313</f>
        <v>ene - jul</v>
      </c>
      <c r="I313" s="223"/>
      <c r="J313" s="88" t="s">
        <v>122</v>
      </c>
      <c r="K313" s="89"/>
      <c r="L313" s="123" t="s">
        <v>211</v>
      </c>
      <c r="M313" s="90" t="s">
        <v>170</v>
      </c>
      <c r="T313" s="97"/>
      <c r="U313" s="97"/>
    </row>
    <row r="314" spans="2:21" s="58" customFormat="1" ht="15.75">
      <c r="B314" s="91"/>
      <c r="C314" s="91"/>
      <c r="D314" s="91"/>
      <c r="E314" s="92">
        <f aca="true" t="shared" si="37" ref="E314:J314">+E282</f>
        <v>2010</v>
      </c>
      <c r="F314" s="92">
        <f t="shared" si="37"/>
        <v>2011</v>
      </c>
      <c r="G314" s="93" t="str">
        <f t="shared" si="37"/>
        <v>11/10</v>
      </c>
      <c r="H314" s="92">
        <f t="shared" si="37"/>
        <v>2010</v>
      </c>
      <c r="I314" s="92">
        <f t="shared" si="37"/>
        <v>2011</v>
      </c>
      <c r="J314" s="93" t="str">
        <f t="shared" si="37"/>
        <v>11/10</v>
      </c>
      <c r="K314" s="91"/>
      <c r="L314" s="92">
        <v>2011</v>
      </c>
      <c r="M314" s="181">
        <f>+M250</f>
        <v>2011</v>
      </c>
      <c r="R314" s="97"/>
      <c r="T314" s="97"/>
      <c r="U314" s="97"/>
    </row>
    <row r="315" spans="1:21" s="58" customFormat="1" ht="12.75">
      <c r="A315" s="57"/>
      <c r="B315" s="54" t="s">
        <v>100</v>
      </c>
      <c r="C315" s="126">
        <v>47032100</v>
      </c>
      <c r="D315" s="54" t="s">
        <v>53</v>
      </c>
      <c r="E315" s="55">
        <v>0</v>
      </c>
      <c r="F315" s="55">
        <v>148258.764</v>
      </c>
      <c r="G315" s="56"/>
      <c r="H315" s="55">
        <v>0</v>
      </c>
      <c r="I315" s="55">
        <v>122198.144</v>
      </c>
      <c r="J315" s="56"/>
      <c r="K315" s="54"/>
      <c r="L315" s="125">
        <f aca="true" t="shared" si="38" ref="L315:L329">+I315/$I$330</f>
        <v>0.6117523516778389</v>
      </c>
      <c r="M315" s="72">
        <v>0.15542129026696422</v>
      </c>
      <c r="R315" s="97"/>
      <c r="T315" s="97"/>
      <c r="U315" s="97"/>
    </row>
    <row r="316" spans="1:21" s="58" customFormat="1" ht="12.75">
      <c r="A316" s="57"/>
      <c r="B316" s="54" t="s">
        <v>102</v>
      </c>
      <c r="C316" s="126">
        <v>47032900</v>
      </c>
      <c r="D316" s="54" t="s">
        <v>53</v>
      </c>
      <c r="E316" s="55">
        <v>0</v>
      </c>
      <c r="F316" s="55">
        <v>24240.887</v>
      </c>
      <c r="G316" s="56"/>
      <c r="H316" s="55">
        <v>0</v>
      </c>
      <c r="I316" s="55">
        <v>17905.657</v>
      </c>
      <c r="J316" s="56"/>
      <c r="K316" s="54"/>
      <c r="L316" s="125">
        <f t="shared" si="38"/>
        <v>0.08963988665889032</v>
      </c>
      <c r="M316" s="72">
        <v>0.024795275086046658</v>
      </c>
      <c r="R316" s="97"/>
      <c r="S316" s="97"/>
      <c r="T316" s="97"/>
      <c r="U316" s="97"/>
    </row>
    <row r="317" spans="1:21" s="58" customFormat="1" ht="12.75">
      <c r="A317" s="57"/>
      <c r="B317" s="54" t="s">
        <v>81</v>
      </c>
      <c r="C317" s="126">
        <v>44012200</v>
      </c>
      <c r="D317" s="54" t="s">
        <v>53</v>
      </c>
      <c r="E317" s="55">
        <v>73988.39</v>
      </c>
      <c r="F317" s="55">
        <v>244904.79</v>
      </c>
      <c r="G317" s="56">
        <f>+(F317-E317)/E317</f>
        <v>2.310043508177432</v>
      </c>
      <c r="H317" s="55">
        <v>4713.376</v>
      </c>
      <c r="I317" s="55">
        <v>17066.118</v>
      </c>
      <c r="J317" s="56">
        <f>+(I317-H317)/H317</f>
        <v>2.6207843380201363</v>
      </c>
      <c r="K317" s="54"/>
      <c r="L317" s="125">
        <f t="shared" si="38"/>
        <v>0.08543695901397239</v>
      </c>
      <c r="M317" s="72">
        <v>0.07080826456931376</v>
      </c>
      <c r="R317" s="97"/>
      <c r="S317" s="97"/>
      <c r="T317" s="97"/>
      <c r="U317" s="97"/>
    </row>
    <row r="318" spans="1:21" s="58" customFormat="1" ht="12.75">
      <c r="A318" s="57"/>
      <c r="B318" s="54" t="s">
        <v>105</v>
      </c>
      <c r="C318" s="126" t="s">
        <v>387</v>
      </c>
      <c r="D318" s="54" t="s">
        <v>53</v>
      </c>
      <c r="E318" s="55">
        <v>0</v>
      </c>
      <c r="F318" s="55">
        <v>3350.631</v>
      </c>
      <c r="G318" s="56"/>
      <c r="H318" s="55">
        <v>0</v>
      </c>
      <c r="I318" s="55">
        <v>14813.772</v>
      </c>
      <c r="J318" s="56"/>
      <c r="K318" s="54"/>
      <c r="L318" s="125">
        <f t="shared" si="38"/>
        <v>0.0741611906823996</v>
      </c>
      <c r="M318" s="72">
        <v>0.5148696354278303</v>
      </c>
      <c r="R318" s="97"/>
      <c r="T318" s="97"/>
      <c r="U318" s="97"/>
    </row>
    <row r="319" spans="1:21" s="58" customFormat="1" ht="12.75">
      <c r="A319" s="57"/>
      <c r="B319" s="54" t="s">
        <v>73</v>
      </c>
      <c r="C319" s="126">
        <v>20098000</v>
      </c>
      <c r="D319" s="54" t="s">
        <v>53</v>
      </c>
      <c r="E319" s="55">
        <v>0</v>
      </c>
      <c r="F319" s="55">
        <v>1799.897</v>
      </c>
      <c r="G319" s="56"/>
      <c r="H319" s="55">
        <v>0</v>
      </c>
      <c r="I319" s="55">
        <v>10393.467</v>
      </c>
      <c r="J319" s="56"/>
      <c r="K319" s="54"/>
      <c r="L319" s="125">
        <f t="shared" si="38"/>
        <v>0.05203211498315403</v>
      </c>
      <c r="M319" s="72">
        <v>0.305388912773821</v>
      </c>
      <c r="R319" s="97"/>
      <c r="S319" s="97"/>
      <c r="T319" s="97"/>
      <c r="U319" s="97"/>
    </row>
    <row r="320" spans="1:21" s="58" customFormat="1" ht="12.75">
      <c r="A320" s="57"/>
      <c r="B320" s="54" t="s">
        <v>106</v>
      </c>
      <c r="C320" s="126" t="s">
        <v>388</v>
      </c>
      <c r="D320" s="54" t="s">
        <v>53</v>
      </c>
      <c r="E320" s="55">
        <v>0</v>
      </c>
      <c r="F320" s="55">
        <v>1244</v>
      </c>
      <c r="G320" s="56"/>
      <c r="H320" s="55">
        <v>0</v>
      </c>
      <c r="I320" s="55">
        <v>4424.476</v>
      </c>
      <c r="J320" s="56"/>
      <c r="K320" s="54"/>
      <c r="L320" s="125">
        <f t="shared" si="38"/>
        <v>0.022149956696086628</v>
      </c>
      <c r="M320" s="72">
        <v>0.10283011772781787</v>
      </c>
      <c r="R320" s="97"/>
      <c r="S320" s="97"/>
      <c r="T320" s="97"/>
      <c r="U320" s="97"/>
    </row>
    <row r="321" spans="1:21" s="58" customFormat="1" ht="12.75">
      <c r="A321" s="57"/>
      <c r="B321" s="54" t="s">
        <v>111</v>
      </c>
      <c r="C321" s="126" t="s">
        <v>389</v>
      </c>
      <c r="D321" s="54" t="s">
        <v>53</v>
      </c>
      <c r="E321" s="55">
        <v>0</v>
      </c>
      <c r="F321" s="55">
        <v>2331</v>
      </c>
      <c r="G321" s="56"/>
      <c r="H321" s="55">
        <v>0</v>
      </c>
      <c r="I321" s="55">
        <v>3232.039</v>
      </c>
      <c r="J321" s="56"/>
      <c r="K321" s="54"/>
      <c r="L321" s="125">
        <f t="shared" si="38"/>
        <v>0.01618033952270577</v>
      </c>
      <c r="M321" s="72">
        <v>0.5328464902952877</v>
      </c>
      <c r="R321" s="97"/>
      <c r="T321" s="97"/>
      <c r="U321" s="97"/>
    </row>
    <row r="322" spans="1:21" s="58" customFormat="1" ht="12.75">
      <c r="A322" s="57"/>
      <c r="B322" s="54" t="s">
        <v>226</v>
      </c>
      <c r="C322" s="126" t="s">
        <v>378</v>
      </c>
      <c r="D322" s="54" t="s">
        <v>53</v>
      </c>
      <c r="E322" s="55">
        <v>61.2</v>
      </c>
      <c r="F322" s="55">
        <v>709.672</v>
      </c>
      <c r="G322" s="56">
        <f>+(F322-E322)/E322</f>
        <v>10.5959477124183</v>
      </c>
      <c r="H322" s="55">
        <v>212.16</v>
      </c>
      <c r="I322" s="55">
        <v>3165.83</v>
      </c>
      <c r="J322" s="56">
        <f>+(I322-H322)/H322</f>
        <v>13.921898567119156</v>
      </c>
      <c r="K322" s="54"/>
      <c r="L322" s="125">
        <f t="shared" si="38"/>
        <v>0.0158488818579131</v>
      </c>
      <c r="M322" s="72">
        <v>0.12946283288885857</v>
      </c>
      <c r="R322" s="97"/>
      <c r="S322" s="97"/>
      <c r="T322" s="97"/>
      <c r="U322" s="97"/>
    </row>
    <row r="323" spans="1:21" s="58" customFormat="1" ht="12.75">
      <c r="A323" s="57"/>
      <c r="B323" s="54" t="s">
        <v>214</v>
      </c>
      <c r="C323" s="126">
        <v>20089900</v>
      </c>
      <c r="D323" s="54" t="s">
        <v>53</v>
      </c>
      <c r="E323" s="55">
        <v>0</v>
      </c>
      <c r="F323" s="55">
        <v>514.82</v>
      </c>
      <c r="G323" s="56"/>
      <c r="H323" s="55">
        <v>0</v>
      </c>
      <c r="I323" s="55">
        <v>1696.542</v>
      </c>
      <c r="J323" s="56"/>
      <c r="K323" s="54"/>
      <c r="L323" s="125">
        <f t="shared" si="38"/>
        <v>0.008493284138752747</v>
      </c>
      <c r="M323" s="72">
        <v>0.43411682251241096</v>
      </c>
      <c r="R323" s="97"/>
      <c r="T323" s="97"/>
      <c r="U323" s="97"/>
    </row>
    <row r="324" spans="1:21" s="58" customFormat="1" ht="12.75">
      <c r="A324" s="57"/>
      <c r="B324" s="54" t="s">
        <v>180</v>
      </c>
      <c r="C324" s="126">
        <v>44101200</v>
      </c>
      <c r="D324" s="54" t="s">
        <v>53</v>
      </c>
      <c r="E324" s="55">
        <v>2220.995</v>
      </c>
      <c r="F324" s="55">
        <v>2731.142</v>
      </c>
      <c r="G324" s="56">
        <f>+(F324-E324)/E324</f>
        <v>0.22969299795812234</v>
      </c>
      <c r="H324" s="55">
        <v>962.105</v>
      </c>
      <c r="I324" s="55">
        <v>1327.197</v>
      </c>
      <c r="J324" s="56">
        <f>+(I324-H324)/H324</f>
        <v>0.37947209504160134</v>
      </c>
      <c r="K324" s="54"/>
      <c r="L324" s="125">
        <f t="shared" si="38"/>
        <v>0.006644257100089611</v>
      </c>
      <c r="M324" s="72">
        <v>0.4025246407386671</v>
      </c>
      <c r="R324" s="97"/>
      <c r="S324" s="97"/>
      <c r="T324" s="97"/>
      <c r="U324" s="97"/>
    </row>
    <row r="325" spans="1:21" s="58" customFormat="1" ht="12.75">
      <c r="A325" s="57"/>
      <c r="B325" s="54" t="s">
        <v>215</v>
      </c>
      <c r="C325" s="126" t="s">
        <v>383</v>
      </c>
      <c r="D325" s="54" t="s">
        <v>53</v>
      </c>
      <c r="E325" s="55">
        <v>0</v>
      </c>
      <c r="F325" s="55">
        <v>150</v>
      </c>
      <c r="G325" s="56"/>
      <c r="H325" s="55">
        <v>0</v>
      </c>
      <c r="I325" s="55">
        <v>711</v>
      </c>
      <c r="J325" s="56"/>
      <c r="K325" s="54"/>
      <c r="L325" s="125">
        <f t="shared" si="38"/>
        <v>0.003559431492207799</v>
      </c>
      <c r="M325" s="72">
        <v>0.09375101365811181</v>
      </c>
      <c r="R325" s="97"/>
      <c r="T325" s="97"/>
      <c r="U325" s="97"/>
    </row>
    <row r="326" spans="1:21" s="58" customFormat="1" ht="12.75">
      <c r="A326" s="57"/>
      <c r="B326" s="54" t="s">
        <v>54</v>
      </c>
      <c r="C326" s="126" t="s">
        <v>365</v>
      </c>
      <c r="D326" s="54" t="s">
        <v>53</v>
      </c>
      <c r="E326" s="55">
        <v>248.559</v>
      </c>
      <c r="F326" s="55">
        <v>82.576</v>
      </c>
      <c r="G326" s="56">
        <f>+(F326-E326)/E326</f>
        <v>-0.6677810902039355</v>
      </c>
      <c r="H326" s="55">
        <v>1936.2</v>
      </c>
      <c r="I326" s="55">
        <v>575.058</v>
      </c>
      <c r="J326" s="56">
        <f>+(I326-H326)/H326</f>
        <v>-0.7029965912612334</v>
      </c>
      <c r="K326" s="54"/>
      <c r="L326" s="125">
        <f t="shared" si="38"/>
        <v>0.0028788741983769794</v>
      </c>
      <c r="M326" s="72">
        <v>0.0022511802853702133</v>
      </c>
      <c r="R326" s="97"/>
      <c r="S326" s="97"/>
      <c r="T326" s="97"/>
      <c r="U326" s="97"/>
    </row>
    <row r="327" spans="1:21" s="58" customFormat="1" ht="12.75">
      <c r="A327" s="57"/>
      <c r="B327" s="54" t="s">
        <v>178</v>
      </c>
      <c r="C327" s="126" t="s">
        <v>376</v>
      </c>
      <c r="D327" s="54" t="s">
        <v>53</v>
      </c>
      <c r="E327" s="55">
        <v>0</v>
      </c>
      <c r="F327" s="55">
        <v>526.646</v>
      </c>
      <c r="G327" s="56"/>
      <c r="H327" s="55">
        <v>0</v>
      </c>
      <c r="I327" s="55">
        <v>546.082</v>
      </c>
      <c r="J327" s="56"/>
      <c r="K327" s="54"/>
      <c r="L327" s="125">
        <f t="shared" si="38"/>
        <v>0.002733813597929422</v>
      </c>
      <c r="M327" s="72">
        <v>0.0063023981294152</v>
      </c>
      <c r="R327" s="97"/>
      <c r="T327" s="97"/>
      <c r="U327" s="97"/>
    </row>
    <row r="328" spans="1:21" s="58" customFormat="1" ht="12.75">
      <c r="A328" s="57"/>
      <c r="B328" s="54" t="s">
        <v>342</v>
      </c>
      <c r="C328" s="126" t="s">
        <v>384</v>
      </c>
      <c r="D328" s="54" t="s">
        <v>53</v>
      </c>
      <c r="E328" s="55">
        <v>5.396</v>
      </c>
      <c r="F328" s="55">
        <v>20.998</v>
      </c>
      <c r="G328" s="56">
        <f>+(F328-E328)/E328</f>
        <v>2.891401037805782</v>
      </c>
      <c r="H328" s="55">
        <v>140.666</v>
      </c>
      <c r="I328" s="55">
        <v>355.842</v>
      </c>
      <c r="J328" s="56">
        <f>+(I328-H328)/H328</f>
        <v>1.5296944535282158</v>
      </c>
      <c r="K328" s="54"/>
      <c r="L328" s="125">
        <f t="shared" si="38"/>
        <v>0.001781427877707746</v>
      </c>
      <c r="M328" s="72">
        <v>0.06557502118774079</v>
      </c>
      <c r="R328" s="97"/>
      <c r="S328" s="97"/>
      <c r="T328" s="97"/>
      <c r="U328" s="97"/>
    </row>
    <row r="329" spans="2:21" s="58" customFormat="1" ht="15.75">
      <c r="B329" t="s">
        <v>155</v>
      </c>
      <c r="C329"/>
      <c r="D329"/>
      <c r="E329" s="55"/>
      <c r="F329" s="55"/>
      <c r="G329" s="56"/>
      <c r="H329" s="55">
        <f>+H330-SUM(H315:H328)</f>
        <v>749.4930000000004</v>
      </c>
      <c r="I329" s="55">
        <f>+I330-SUM(I315:I328)</f>
        <v>1339.7760000000708</v>
      </c>
      <c r="J329" s="56">
        <f>+(I329-H329)/H329</f>
        <v>0.7875764016476072</v>
      </c>
      <c r="K329" s="88"/>
      <c r="L329" s="124">
        <f t="shared" si="38"/>
        <v>0.0067072305019753135</v>
      </c>
      <c r="M329" s="72"/>
      <c r="N329" s="97"/>
      <c r="R329" s="97"/>
      <c r="S329" s="97"/>
      <c r="T329" s="97"/>
      <c r="U329" s="97"/>
    </row>
    <row r="330" spans="2:26" s="59" customFormat="1" ht="12.75">
      <c r="B330" s="70" t="s">
        <v>158</v>
      </c>
      <c r="C330" s="70"/>
      <c r="D330" s="70"/>
      <c r="E330" s="99"/>
      <c r="F330" s="71"/>
      <c r="G330" s="71"/>
      <c r="H330" s="71">
        <f>+'Exportacion_regional '!C18</f>
        <v>8714</v>
      </c>
      <c r="I330" s="71">
        <f>+'Exportacion_regional '!D18</f>
        <v>199751</v>
      </c>
      <c r="J330" s="100">
        <f>+(I330-H330)/H330</f>
        <v>21.92299747532706</v>
      </c>
      <c r="K330" s="71"/>
      <c r="L330" s="139">
        <f>SUM(L315:L329)</f>
        <v>1.0000000000000007</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22" t="s">
        <v>202</v>
      </c>
      <c r="C332" s="222"/>
      <c r="D332" s="222"/>
      <c r="E332" s="222"/>
      <c r="F332" s="222"/>
      <c r="G332" s="222"/>
      <c r="H332" s="222"/>
      <c r="I332" s="222"/>
      <c r="J332" s="222"/>
      <c r="K332" s="222"/>
      <c r="L332" s="222"/>
      <c r="M332" s="222"/>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25" t="s">
        <v>164</v>
      </c>
      <c r="C334" s="225"/>
      <c r="D334" s="225"/>
      <c r="E334" s="225"/>
      <c r="F334" s="225"/>
      <c r="G334" s="225"/>
      <c r="H334" s="225"/>
      <c r="I334" s="225"/>
      <c r="J334" s="225"/>
      <c r="K334" s="225"/>
      <c r="L334" s="225"/>
      <c r="M334" s="225"/>
      <c r="N334" s="58"/>
      <c r="O334" s="58"/>
      <c r="P334" s="58"/>
      <c r="Q334" s="58"/>
      <c r="R334" s="97"/>
      <c r="S334" s="97"/>
      <c r="T334" s="97"/>
      <c r="U334" s="97"/>
      <c r="V334" s="58"/>
      <c r="W334" s="58"/>
      <c r="X334" s="58"/>
      <c r="Y334" s="58"/>
      <c r="Z334" s="58"/>
    </row>
    <row r="335" spans="2:26" s="83" customFormat="1" ht="15.75" customHeight="1">
      <c r="B335" s="226" t="s">
        <v>46</v>
      </c>
      <c r="C335" s="226"/>
      <c r="D335" s="226"/>
      <c r="E335" s="226"/>
      <c r="F335" s="226"/>
      <c r="G335" s="226"/>
      <c r="H335" s="226"/>
      <c r="I335" s="226"/>
      <c r="J335" s="226"/>
      <c r="K335" s="226"/>
      <c r="L335" s="226"/>
      <c r="M335" s="226"/>
      <c r="N335" s="58"/>
      <c r="O335" s="58"/>
      <c r="P335" s="58"/>
      <c r="Q335" s="58"/>
      <c r="R335" s="97"/>
      <c r="S335" s="97"/>
      <c r="T335" s="97"/>
      <c r="U335" s="97"/>
      <c r="V335" s="58"/>
      <c r="W335" s="58"/>
      <c r="X335" s="58"/>
      <c r="Y335" s="58"/>
      <c r="Z335" s="58"/>
    </row>
    <row r="336" spans="2:26" s="84" customFormat="1" ht="15.75" customHeight="1">
      <c r="B336" s="226" t="s">
        <v>40</v>
      </c>
      <c r="C336" s="226"/>
      <c r="D336" s="226"/>
      <c r="E336" s="226"/>
      <c r="F336" s="226"/>
      <c r="G336" s="226"/>
      <c r="H336" s="226"/>
      <c r="I336" s="226"/>
      <c r="J336" s="226"/>
      <c r="K336" s="226"/>
      <c r="L336" s="226"/>
      <c r="M336" s="226"/>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216</v>
      </c>
      <c r="C338" s="86" t="s">
        <v>177</v>
      </c>
      <c r="D338" s="86" t="s">
        <v>52</v>
      </c>
      <c r="E338" s="224" t="s">
        <v>168</v>
      </c>
      <c r="F338" s="224"/>
      <c r="G338" s="224"/>
      <c r="H338" s="224" t="s">
        <v>169</v>
      </c>
      <c r="I338" s="224"/>
      <c r="J338" s="224"/>
      <c r="K338" s="224"/>
      <c r="L338" s="224"/>
      <c r="M338" s="224"/>
      <c r="R338" s="97"/>
      <c r="S338" s="97"/>
      <c r="T338" s="97"/>
      <c r="U338" s="97"/>
    </row>
    <row r="339" spans="2:21" s="58" customFormat="1" ht="15.75" customHeight="1">
      <c r="B339" s="88"/>
      <c r="C339" s="88"/>
      <c r="D339" s="88"/>
      <c r="E339" s="223" t="str">
        <f>+E281</f>
        <v>ene - jul</v>
      </c>
      <c r="F339" s="223"/>
      <c r="G339" s="88" t="s">
        <v>122</v>
      </c>
      <c r="H339" s="223" t="str">
        <f>+E339</f>
        <v>ene - jul</v>
      </c>
      <c r="I339" s="223"/>
      <c r="J339" s="88" t="s">
        <v>122</v>
      </c>
      <c r="K339" s="89"/>
      <c r="L339" s="123" t="s">
        <v>211</v>
      </c>
      <c r="M339" s="90" t="s">
        <v>170</v>
      </c>
      <c r="R339" s="97"/>
      <c r="S339" s="97"/>
      <c r="T339" s="97"/>
      <c r="U339" s="97"/>
    </row>
    <row r="340" spans="2:21" s="58" customFormat="1" ht="15.75">
      <c r="B340" s="91"/>
      <c r="C340" s="91"/>
      <c r="D340" s="91"/>
      <c r="E340" s="92">
        <f aca="true" t="shared" si="39" ref="E340:J340">+E314</f>
        <v>2010</v>
      </c>
      <c r="F340" s="92">
        <f t="shared" si="39"/>
        <v>2011</v>
      </c>
      <c r="G340" s="93" t="str">
        <f t="shared" si="39"/>
        <v>11/10</v>
      </c>
      <c r="H340" s="92">
        <f t="shared" si="39"/>
        <v>2010</v>
      </c>
      <c r="I340" s="92">
        <f t="shared" si="39"/>
        <v>2011</v>
      </c>
      <c r="J340" s="93" t="str">
        <f t="shared" si="39"/>
        <v>11/10</v>
      </c>
      <c r="K340" s="91"/>
      <c r="L340" s="92">
        <v>2011</v>
      </c>
      <c r="M340" s="181">
        <f>+M282</f>
        <v>2011</v>
      </c>
      <c r="R340" s="97"/>
      <c r="S340" s="97"/>
      <c r="T340" s="97"/>
      <c r="U340" s="97"/>
    </row>
    <row r="341" spans="1:26" s="57" customFormat="1" ht="12.75">
      <c r="A341" s="57">
        <v>1</v>
      </c>
      <c r="B341" s="54" t="s">
        <v>100</v>
      </c>
      <c r="C341" s="126">
        <v>47032100</v>
      </c>
      <c r="D341" s="54" t="s">
        <v>53</v>
      </c>
      <c r="E341" s="55">
        <v>0</v>
      </c>
      <c r="F341" s="55">
        <v>70225.143</v>
      </c>
      <c r="G341" s="56"/>
      <c r="H341" s="55">
        <v>0</v>
      </c>
      <c r="I341" s="55">
        <v>53914.454</v>
      </c>
      <c r="J341" s="56"/>
      <c r="K341" s="54">
        <v>1</v>
      </c>
      <c r="L341" s="125">
        <f aca="true" t="shared" si="40" ref="L341:L361">+I341/$I$362</f>
        <v>0.23413886488294022</v>
      </c>
      <c r="M341" s="72">
        <v>0.0685726781964781</v>
      </c>
      <c r="N341" s="58"/>
      <c r="O341" s="58"/>
      <c r="P341" s="58"/>
      <c r="Q341" s="58"/>
      <c r="R341" s="97"/>
      <c r="S341" s="97"/>
      <c r="T341" s="97"/>
      <c r="U341" s="97"/>
      <c r="V341" s="58"/>
      <c r="W341" s="58"/>
      <c r="X341" s="58"/>
      <c r="Y341" s="58"/>
      <c r="Z341" s="58"/>
    </row>
    <row r="342" spans="1:26" s="57" customFormat="1" ht="12.75">
      <c r="A342" s="57">
        <v>2</v>
      </c>
      <c r="B342" s="54" t="s">
        <v>81</v>
      </c>
      <c r="C342" s="126">
        <v>44012200</v>
      </c>
      <c r="D342" s="54" t="s">
        <v>53</v>
      </c>
      <c r="E342" s="55">
        <v>758009.6</v>
      </c>
      <c r="F342" s="55">
        <v>448147.92</v>
      </c>
      <c r="G342" s="56">
        <f aca="true" t="shared" si="41" ref="G342:G360">+(F342-E342)/E342</f>
        <v>-0.4087833188392337</v>
      </c>
      <c r="H342" s="55">
        <v>47439.487</v>
      </c>
      <c r="I342" s="55">
        <v>29605.848</v>
      </c>
      <c r="J342" s="56">
        <f aca="true" t="shared" si="42" ref="J342:J361">+(I342-H342)/H342</f>
        <v>-0.3759239428537665</v>
      </c>
      <c r="K342" s="54">
        <v>2</v>
      </c>
      <c r="L342" s="125">
        <f t="shared" si="40"/>
        <v>0.1285718231444367</v>
      </c>
      <c r="M342" s="72">
        <v>0.12283629575178659</v>
      </c>
      <c r="N342" s="58"/>
      <c r="O342" s="58"/>
      <c r="P342" s="58"/>
      <c r="Q342" s="58"/>
      <c r="R342" s="97"/>
      <c r="S342" s="58"/>
      <c r="T342" s="97"/>
      <c r="U342" s="58"/>
      <c r="V342" s="58"/>
      <c r="W342" s="58"/>
      <c r="X342" s="58"/>
      <c r="Y342" s="58"/>
      <c r="Z342" s="58"/>
    </row>
    <row r="343" spans="1:26" s="57" customFormat="1" ht="12.75">
      <c r="A343" s="57">
        <v>3</v>
      </c>
      <c r="B343" s="54" t="s">
        <v>106</v>
      </c>
      <c r="C343" s="126" t="s">
        <v>388</v>
      </c>
      <c r="D343" s="54" t="s">
        <v>53</v>
      </c>
      <c r="E343" s="55">
        <v>4391.774</v>
      </c>
      <c r="F343" s="55">
        <v>7511.3</v>
      </c>
      <c r="G343" s="56">
        <f t="shared" si="41"/>
        <v>0.7103111407827452</v>
      </c>
      <c r="H343" s="55">
        <v>13009.958</v>
      </c>
      <c r="I343" s="55">
        <v>29058.782</v>
      </c>
      <c r="J343" s="56">
        <f t="shared" si="42"/>
        <v>1.233580000796313</v>
      </c>
      <c r="K343" s="54">
        <v>3</v>
      </c>
      <c r="L343" s="125">
        <f t="shared" si="40"/>
        <v>0.12619603330047294</v>
      </c>
      <c r="M343" s="72">
        <v>0.6753608730360374</v>
      </c>
      <c r="N343" s="58"/>
      <c r="O343" s="58"/>
      <c r="P343" s="58"/>
      <c r="Q343" s="58"/>
      <c r="R343" s="97"/>
      <c r="S343" s="97"/>
      <c r="T343" s="97"/>
      <c r="U343" s="97"/>
      <c r="V343" s="58"/>
      <c r="W343" s="58"/>
      <c r="X343" s="58"/>
      <c r="Y343" s="58"/>
      <c r="Z343" s="58"/>
    </row>
    <row r="344" spans="1:26" s="57" customFormat="1" ht="12.75">
      <c r="A344" s="57">
        <v>4</v>
      </c>
      <c r="B344" s="54" t="s">
        <v>54</v>
      </c>
      <c r="C344" s="126" t="s">
        <v>365</v>
      </c>
      <c r="D344" s="54" t="s">
        <v>53</v>
      </c>
      <c r="E344" s="55">
        <v>2168.794</v>
      </c>
      <c r="F344" s="55">
        <v>4519.086</v>
      </c>
      <c r="G344" s="56">
        <f t="shared" si="41"/>
        <v>1.0836861407768559</v>
      </c>
      <c r="H344" s="55">
        <v>15154.817</v>
      </c>
      <c r="I344" s="55">
        <v>21743.044</v>
      </c>
      <c r="J344" s="56">
        <f t="shared" si="42"/>
        <v>0.4347282451513603</v>
      </c>
      <c r="K344" s="54">
        <v>4</v>
      </c>
      <c r="L344" s="125">
        <f t="shared" si="40"/>
        <v>0.09442535838830576</v>
      </c>
      <c r="M344" s="72">
        <v>0.0851175220529705</v>
      </c>
      <c r="N344" s="58"/>
      <c r="O344" s="58"/>
      <c r="P344" s="58"/>
      <c r="Q344" s="58"/>
      <c r="R344" s="97"/>
      <c r="S344" s="97"/>
      <c r="T344" s="97"/>
      <c r="U344" s="97"/>
      <c r="V344" s="58"/>
      <c r="W344" s="58"/>
      <c r="X344" s="58"/>
      <c r="Y344" s="58"/>
      <c r="Z344" s="58"/>
    </row>
    <row r="345" spans="1:26" s="57" customFormat="1" ht="12.75">
      <c r="A345" s="57">
        <v>5</v>
      </c>
      <c r="B345" s="54" t="s">
        <v>110</v>
      </c>
      <c r="C345" s="126">
        <v>23099090</v>
      </c>
      <c r="D345" s="54" t="s">
        <v>53</v>
      </c>
      <c r="E345" s="55">
        <v>5451.49</v>
      </c>
      <c r="F345" s="55">
        <v>7566.38</v>
      </c>
      <c r="G345" s="56">
        <f t="shared" si="41"/>
        <v>0.3879471483942923</v>
      </c>
      <c r="H345" s="55">
        <v>7984.512</v>
      </c>
      <c r="I345" s="55">
        <v>11642.197</v>
      </c>
      <c r="J345" s="56">
        <f t="shared" si="42"/>
        <v>0.458097501763414</v>
      </c>
      <c r="K345" s="54">
        <v>5</v>
      </c>
      <c r="L345" s="125">
        <f t="shared" si="40"/>
        <v>0.050559554777714566</v>
      </c>
      <c r="M345" s="72">
        <v>0.6780025667221682</v>
      </c>
      <c r="N345" s="58"/>
      <c r="O345" s="58"/>
      <c r="P345" s="58"/>
      <c r="Q345" s="58"/>
      <c r="R345" s="97"/>
      <c r="S345" s="58"/>
      <c r="T345" s="97"/>
      <c r="U345" s="58"/>
      <c r="V345" s="58"/>
      <c r="W345" s="58"/>
      <c r="X345" s="58"/>
      <c r="Y345" s="58"/>
      <c r="Z345" s="58"/>
    </row>
    <row r="346" spans="1:26" s="57" customFormat="1" ht="12.75">
      <c r="A346" s="57">
        <v>6</v>
      </c>
      <c r="B346" s="54" t="s">
        <v>102</v>
      </c>
      <c r="C346" s="126">
        <v>47032900</v>
      </c>
      <c r="D346" s="54" t="s">
        <v>53</v>
      </c>
      <c r="E346" s="55">
        <v>0</v>
      </c>
      <c r="F346" s="55">
        <v>14278.331</v>
      </c>
      <c r="G346" s="56"/>
      <c r="H346" s="55">
        <v>0</v>
      </c>
      <c r="I346" s="55">
        <v>9743.841</v>
      </c>
      <c r="J346" s="56"/>
      <c r="K346" s="54">
        <v>6</v>
      </c>
      <c r="L346" s="125">
        <f t="shared" si="40"/>
        <v>0.042315403422982886</v>
      </c>
      <c r="M346" s="72">
        <v>0.013493010504428849</v>
      </c>
      <c r="N346" s="58"/>
      <c r="O346" s="58"/>
      <c r="P346" s="58"/>
      <c r="Q346" s="58"/>
      <c r="R346" s="97"/>
      <c r="S346" s="97"/>
      <c r="T346" s="97"/>
      <c r="U346" s="97"/>
      <c r="V346" s="58"/>
      <c r="W346" s="58"/>
      <c r="X346" s="58"/>
      <c r="Y346" s="58"/>
      <c r="Z346" s="58"/>
    </row>
    <row r="347" spans="1:26" s="57" customFormat="1" ht="12.75">
      <c r="A347" s="57">
        <v>7</v>
      </c>
      <c r="B347" s="54" t="s">
        <v>105</v>
      </c>
      <c r="C347" s="126" t="s">
        <v>387</v>
      </c>
      <c r="D347" s="54" t="s">
        <v>53</v>
      </c>
      <c r="E347" s="55">
        <v>5479.9</v>
      </c>
      <c r="F347" s="55">
        <v>1650.499</v>
      </c>
      <c r="G347" s="56">
        <f t="shared" si="41"/>
        <v>-0.6988085549006369</v>
      </c>
      <c r="H347" s="55">
        <v>22069.435</v>
      </c>
      <c r="I347" s="55">
        <v>7472.538</v>
      </c>
      <c r="J347" s="56">
        <f t="shared" si="42"/>
        <v>-0.6614078248944751</v>
      </c>
      <c r="K347" s="54">
        <v>7</v>
      </c>
      <c r="L347" s="125">
        <f t="shared" si="40"/>
        <v>0.032451623550052766</v>
      </c>
      <c r="M347" s="72">
        <v>0.2597166282686549</v>
      </c>
      <c r="N347" s="58"/>
      <c r="O347" s="58"/>
      <c r="P347" s="58"/>
      <c r="Q347" s="58"/>
      <c r="R347" s="58"/>
      <c r="S347" s="58"/>
      <c r="T347" s="97"/>
      <c r="U347" s="58"/>
      <c r="V347" s="58"/>
      <c r="W347" s="58"/>
      <c r="X347" s="58"/>
      <c r="Y347" s="58"/>
      <c r="Z347" s="58"/>
    </row>
    <row r="348" spans="1:26" s="57" customFormat="1" ht="12.75">
      <c r="A348" s="57">
        <v>8</v>
      </c>
      <c r="B348" s="54" t="s">
        <v>109</v>
      </c>
      <c r="C348" s="126">
        <v>14049020</v>
      </c>
      <c r="D348" s="54" t="s">
        <v>53</v>
      </c>
      <c r="E348" s="55">
        <v>1388.671</v>
      </c>
      <c r="F348" s="55">
        <v>1986.782</v>
      </c>
      <c r="G348" s="56">
        <f t="shared" si="41"/>
        <v>0.43070748939093556</v>
      </c>
      <c r="H348" s="55">
        <v>4781.278</v>
      </c>
      <c r="I348" s="55">
        <v>6285.287</v>
      </c>
      <c r="J348" s="56">
        <f t="shared" si="42"/>
        <v>0.31456213171457503</v>
      </c>
      <c r="K348" s="54">
        <v>8</v>
      </c>
      <c r="L348" s="125">
        <f t="shared" si="40"/>
        <v>0.02729564809547178</v>
      </c>
      <c r="M348" s="72">
        <v>0.7472616222410096</v>
      </c>
      <c r="N348" s="58"/>
      <c r="O348" s="58"/>
      <c r="P348" s="58"/>
      <c r="Q348" s="58"/>
      <c r="R348" s="97"/>
      <c r="S348" s="58"/>
      <c r="T348" s="97"/>
      <c r="U348" s="97"/>
      <c r="V348" s="58"/>
      <c r="W348" s="58"/>
      <c r="X348" s="58"/>
      <c r="Y348" s="58"/>
      <c r="Z348" s="58"/>
    </row>
    <row r="349" spans="1:26" s="57" customFormat="1" ht="12.75">
      <c r="A349" s="57">
        <v>9</v>
      </c>
      <c r="B349" s="54" t="s">
        <v>73</v>
      </c>
      <c r="C349" s="126">
        <v>20098000</v>
      </c>
      <c r="D349" s="54" t="s">
        <v>53</v>
      </c>
      <c r="E349" s="55">
        <v>1754.291</v>
      </c>
      <c r="F349" s="55">
        <v>795.154</v>
      </c>
      <c r="G349" s="56">
        <f t="shared" si="41"/>
        <v>-0.5467376849108843</v>
      </c>
      <c r="H349" s="55">
        <v>9539.883</v>
      </c>
      <c r="I349" s="55">
        <v>6209.905</v>
      </c>
      <c r="J349" s="56">
        <f t="shared" si="42"/>
        <v>-0.3490585786010164</v>
      </c>
      <c r="K349" s="54">
        <v>9</v>
      </c>
      <c r="L349" s="125">
        <f t="shared" si="40"/>
        <v>0.02696828030069441</v>
      </c>
      <c r="M349" s="72">
        <v>0.18246424762581293</v>
      </c>
      <c r="N349" s="58"/>
      <c r="O349" s="58"/>
      <c r="P349" s="58"/>
      <c r="Q349" s="58"/>
      <c r="R349" s="97"/>
      <c r="S349" s="97"/>
      <c r="T349" s="97"/>
      <c r="U349" s="97"/>
      <c r="V349" s="58"/>
      <c r="W349" s="58"/>
      <c r="X349" s="58"/>
      <c r="Y349" s="58"/>
      <c r="Z349" s="58"/>
    </row>
    <row r="350" spans="1:21" s="58" customFormat="1" ht="12.75">
      <c r="A350" s="57">
        <v>10</v>
      </c>
      <c r="B350" s="54" t="s">
        <v>303</v>
      </c>
      <c r="C350" s="126" t="s">
        <v>390</v>
      </c>
      <c r="D350" s="54" t="s">
        <v>52</v>
      </c>
      <c r="E350" s="55">
        <v>1495.034</v>
      </c>
      <c r="F350" s="55">
        <v>1557.644</v>
      </c>
      <c r="G350" s="56">
        <f t="shared" si="41"/>
        <v>0.04187864623814568</v>
      </c>
      <c r="H350" s="55">
        <v>5112.756</v>
      </c>
      <c r="I350" s="55">
        <v>5637.174</v>
      </c>
      <c r="J350" s="56">
        <f t="shared" si="42"/>
        <v>0.10257051187265726</v>
      </c>
      <c r="K350" s="54">
        <v>10</v>
      </c>
      <c r="L350" s="125">
        <f t="shared" si="40"/>
        <v>0.024481032887908385</v>
      </c>
      <c r="M350" s="72">
        <v>0.8607944290285676</v>
      </c>
      <c r="R350" s="97"/>
      <c r="S350" s="97"/>
      <c r="T350" s="97"/>
      <c r="U350" s="97"/>
    </row>
    <row r="351" spans="1:20" s="58" customFormat="1" ht="12.75">
      <c r="A351" s="57">
        <v>11</v>
      </c>
      <c r="B351" s="54" t="s">
        <v>302</v>
      </c>
      <c r="C351" s="126" t="s">
        <v>391</v>
      </c>
      <c r="D351" s="54" t="s">
        <v>53</v>
      </c>
      <c r="E351" s="103">
        <v>1469.2</v>
      </c>
      <c r="F351" s="55">
        <v>1531.25</v>
      </c>
      <c r="G351" s="56">
        <f t="shared" si="41"/>
        <v>0.04223386877212085</v>
      </c>
      <c r="H351" s="55">
        <v>4287.458</v>
      </c>
      <c r="I351" s="55">
        <v>5395.236</v>
      </c>
      <c r="J351" s="56">
        <f t="shared" si="42"/>
        <v>0.25837640858522704</v>
      </c>
      <c r="K351" s="54">
        <v>11</v>
      </c>
      <c r="L351" s="125">
        <f t="shared" si="40"/>
        <v>0.02343034824790352</v>
      </c>
      <c r="M351" s="72">
        <v>0.9553280181998406</v>
      </c>
      <c r="R351" s="97"/>
      <c r="T351" s="97"/>
    </row>
    <row r="352" spans="1:21" s="58" customFormat="1" ht="12.75">
      <c r="A352" s="57">
        <v>12</v>
      </c>
      <c r="B352" s="54" t="s">
        <v>89</v>
      </c>
      <c r="C352" s="126" t="s">
        <v>356</v>
      </c>
      <c r="D352" s="54" t="s">
        <v>53</v>
      </c>
      <c r="E352" s="55">
        <v>1072.824</v>
      </c>
      <c r="F352" s="55">
        <v>1506.606</v>
      </c>
      <c r="G352" s="56">
        <f t="shared" si="41"/>
        <v>0.40433659202254973</v>
      </c>
      <c r="H352" s="55">
        <v>3244.375</v>
      </c>
      <c r="I352" s="55">
        <v>4345.484</v>
      </c>
      <c r="J352" s="56">
        <f t="shared" si="42"/>
        <v>0.33939017530340987</v>
      </c>
      <c r="K352" s="54">
        <v>12</v>
      </c>
      <c r="L352" s="125">
        <f t="shared" si="40"/>
        <v>0.01887150134409186</v>
      </c>
      <c r="M352" s="72">
        <v>0.04428511279446002</v>
      </c>
      <c r="R352" s="97"/>
      <c r="S352" s="97"/>
      <c r="T352" s="97"/>
      <c r="U352" s="97"/>
    </row>
    <row r="353" spans="1:21" s="58" customFormat="1" ht="12.75">
      <c r="A353" s="57">
        <v>13</v>
      </c>
      <c r="B353" s="54" t="s">
        <v>112</v>
      </c>
      <c r="C353" s="126">
        <v>16025000</v>
      </c>
      <c r="D353" s="54" t="s">
        <v>53</v>
      </c>
      <c r="E353" s="55">
        <v>930.886</v>
      </c>
      <c r="F353" s="55">
        <v>840.702</v>
      </c>
      <c r="G353" s="56">
        <f t="shared" si="41"/>
        <v>-0.09687974682184497</v>
      </c>
      <c r="H353" s="55">
        <v>3473.905</v>
      </c>
      <c r="I353" s="55">
        <v>4043.607</v>
      </c>
      <c r="J353" s="56">
        <f t="shared" si="42"/>
        <v>0.16399469760975033</v>
      </c>
      <c r="K353" s="54">
        <v>13</v>
      </c>
      <c r="L353" s="125">
        <f t="shared" si="40"/>
        <v>0.017560514533128933</v>
      </c>
      <c r="M353" s="72">
        <v>0.874917292374108</v>
      </c>
      <c r="R353" s="97"/>
      <c r="T353" s="97"/>
      <c r="U353" s="97"/>
    </row>
    <row r="354" spans="1:21" s="58" customFormat="1" ht="12.75">
      <c r="A354" s="57">
        <v>14</v>
      </c>
      <c r="B354" s="54" t="s">
        <v>319</v>
      </c>
      <c r="C354" s="126">
        <v>11071000</v>
      </c>
      <c r="D354" s="54" t="s">
        <v>53</v>
      </c>
      <c r="E354" s="55">
        <v>8498</v>
      </c>
      <c r="F354" s="55">
        <v>5022</v>
      </c>
      <c r="G354" s="56">
        <f t="shared" si="41"/>
        <v>-0.4090374205695458</v>
      </c>
      <c r="H354" s="55">
        <v>4307.27</v>
      </c>
      <c r="I354" s="55">
        <v>2836.522</v>
      </c>
      <c r="J354" s="56">
        <f t="shared" si="42"/>
        <v>-0.34145711784958926</v>
      </c>
      <c r="K354" s="54">
        <v>14</v>
      </c>
      <c r="L354" s="125">
        <f t="shared" si="40"/>
        <v>0.012318404287197037</v>
      </c>
      <c r="M354" s="72">
        <v>0.257648766370198</v>
      </c>
      <c r="R354" s="97"/>
      <c r="S354" s="97"/>
      <c r="T354" s="97"/>
      <c r="U354" s="97"/>
    </row>
    <row r="355" spans="1:20" s="58" customFormat="1" ht="12.75">
      <c r="A355" s="57">
        <v>15</v>
      </c>
      <c r="B355" s="54" t="s">
        <v>107</v>
      </c>
      <c r="C355" s="126" t="s">
        <v>392</v>
      </c>
      <c r="D355" s="54" t="s">
        <v>53</v>
      </c>
      <c r="E355" s="55">
        <v>97.092</v>
      </c>
      <c r="F355" s="55">
        <v>473.528</v>
      </c>
      <c r="G355" s="56">
        <f t="shared" si="41"/>
        <v>3.877106249742513</v>
      </c>
      <c r="H355" s="55">
        <v>452.641</v>
      </c>
      <c r="I355" s="55">
        <v>2707.994</v>
      </c>
      <c r="J355" s="56">
        <f t="shared" si="42"/>
        <v>4.982652919200868</v>
      </c>
      <c r="K355" s="54">
        <v>15</v>
      </c>
      <c r="L355" s="125">
        <f t="shared" si="40"/>
        <v>0.011760234857795517</v>
      </c>
      <c r="M355" s="72">
        <v>0.4404135277510741</v>
      </c>
      <c r="T355" s="97"/>
    </row>
    <row r="356" spans="1:21" s="58" customFormat="1" ht="12.75">
      <c r="A356" s="57">
        <v>16</v>
      </c>
      <c r="B356" s="54" t="s">
        <v>111</v>
      </c>
      <c r="C356" s="126" t="s">
        <v>389</v>
      </c>
      <c r="D356" s="54" t="s">
        <v>53</v>
      </c>
      <c r="E356" s="55">
        <v>4244</v>
      </c>
      <c r="F356" s="55">
        <v>2471</v>
      </c>
      <c r="G356" s="56">
        <f t="shared" si="41"/>
        <v>-0.41776625824693686</v>
      </c>
      <c r="H356" s="55">
        <v>4194.719</v>
      </c>
      <c r="I356" s="55">
        <v>2599.86</v>
      </c>
      <c r="J356" s="56">
        <f t="shared" si="42"/>
        <v>-0.38020639761566866</v>
      </c>
      <c r="K356" s="54">
        <v>16</v>
      </c>
      <c r="L356" s="125">
        <f t="shared" si="40"/>
        <v>0.011290632179165925</v>
      </c>
      <c r="M356" s="72">
        <v>0.4286230074139287</v>
      </c>
      <c r="R356" s="97"/>
      <c r="S356" s="97"/>
      <c r="T356" s="97"/>
      <c r="U356" s="97"/>
    </row>
    <row r="357" spans="1:20" s="58" customFormat="1" ht="12.75">
      <c r="A357" s="57">
        <v>17</v>
      </c>
      <c r="B357" s="54" t="s">
        <v>178</v>
      </c>
      <c r="C357" s="126" t="s">
        <v>376</v>
      </c>
      <c r="D357" s="54" t="s">
        <v>53</v>
      </c>
      <c r="E357" s="55">
        <v>77.016</v>
      </c>
      <c r="F357" s="55">
        <v>721.927</v>
      </c>
      <c r="G357" s="56">
        <f t="shared" si="41"/>
        <v>8.37372753713514</v>
      </c>
      <c r="H357" s="55">
        <v>101.319</v>
      </c>
      <c r="I357" s="55">
        <v>2342.129</v>
      </c>
      <c r="J357" s="56">
        <f t="shared" si="42"/>
        <v>22.11638488338811</v>
      </c>
      <c r="K357" s="54">
        <v>17</v>
      </c>
      <c r="L357" s="125">
        <f t="shared" si="40"/>
        <v>0.010171361940703618</v>
      </c>
      <c r="M357" s="72">
        <v>0.027030792863432768</v>
      </c>
      <c r="R357" s="97"/>
      <c r="T357" s="97"/>
    </row>
    <row r="358" spans="1:21" s="58" customFormat="1" ht="12.75">
      <c r="A358" s="57">
        <v>18</v>
      </c>
      <c r="B358" s="54" t="s">
        <v>342</v>
      </c>
      <c r="C358" s="126" t="s">
        <v>384</v>
      </c>
      <c r="D358" s="54" t="s">
        <v>53</v>
      </c>
      <c r="E358" s="55">
        <v>349.424</v>
      </c>
      <c r="F358" s="55">
        <v>162.147</v>
      </c>
      <c r="G358" s="56">
        <f t="shared" si="41"/>
        <v>-0.5359591785338157</v>
      </c>
      <c r="H358" s="55">
        <v>3019.784</v>
      </c>
      <c r="I358" s="55">
        <v>1841.407</v>
      </c>
      <c r="J358" s="56">
        <f t="shared" si="42"/>
        <v>-0.3902189693037648</v>
      </c>
      <c r="K358" s="54">
        <v>18</v>
      </c>
      <c r="L358" s="125">
        <f t="shared" si="40"/>
        <v>0.007996834109967993</v>
      </c>
      <c r="M358" s="72">
        <v>0.3393368490516977</v>
      </c>
      <c r="T358" s="97"/>
      <c r="U358" s="97"/>
    </row>
    <row r="359" spans="1:26" s="59" customFormat="1" ht="12.75">
      <c r="A359" s="57">
        <v>19</v>
      </c>
      <c r="B359" s="54" t="s">
        <v>213</v>
      </c>
      <c r="C359" s="126">
        <v>21021000</v>
      </c>
      <c r="D359" s="54" t="s">
        <v>53</v>
      </c>
      <c r="E359" s="55">
        <v>635.607</v>
      </c>
      <c r="F359" s="55">
        <v>662.4</v>
      </c>
      <c r="G359" s="56">
        <f t="shared" si="41"/>
        <v>0.04215340611415546</v>
      </c>
      <c r="H359" s="55">
        <v>1799.643</v>
      </c>
      <c r="I359" s="55">
        <v>1803.748</v>
      </c>
      <c r="J359" s="56">
        <f t="shared" si="42"/>
        <v>0.0022810079554667333</v>
      </c>
      <c r="K359" s="54">
        <v>19</v>
      </c>
      <c r="L359" s="125">
        <f t="shared" si="40"/>
        <v>0.007833289181689082</v>
      </c>
      <c r="M359" s="72">
        <v>0.4799931450383223</v>
      </c>
      <c r="N359" s="58"/>
      <c r="O359" s="58"/>
      <c r="P359" s="58"/>
      <c r="Q359" s="58"/>
      <c r="R359" s="58"/>
      <c r="S359" s="58"/>
      <c r="T359" s="97"/>
      <c r="U359" s="58"/>
      <c r="V359" s="58"/>
      <c r="W359" s="58"/>
      <c r="X359" s="58"/>
      <c r="Y359" s="58"/>
      <c r="Z359" s="58"/>
    </row>
    <row r="360" spans="1:26" ht="12.75">
      <c r="A360" s="57">
        <v>20</v>
      </c>
      <c r="B360" s="54" t="s">
        <v>93</v>
      </c>
      <c r="C360" s="126">
        <v>44071012</v>
      </c>
      <c r="D360" s="54" t="s">
        <v>72</v>
      </c>
      <c r="E360" s="55">
        <v>5.704</v>
      </c>
      <c r="F360" s="55">
        <v>7.241</v>
      </c>
      <c r="G360" s="56">
        <f t="shared" si="41"/>
        <v>0.2694600280504909</v>
      </c>
      <c r="H360" s="55">
        <v>1167.51</v>
      </c>
      <c r="I360" s="55">
        <v>1680.608</v>
      </c>
      <c r="J360" s="56">
        <f t="shared" si="42"/>
        <v>0.43948060402052225</v>
      </c>
      <c r="L360" s="125">
        <f t="shared" si="40"/>
        <v>0.0072985186761455175</v>
      </c>
      <c r="M360" s="72">
        <v>0.006719670457350165</v>
      </c>
      <c r="N360" s="58"/>
      <c r="O360" s="58"/>
      <c r="P360" s="58"/>
      <c r="Q360" s="58"/>
      <c r="R360" s="97"/>
      <c r="S360" s="97"/>
      <c r="T360" s="97"/>
      <c r="U360" s="97"/>
      <c r="V360" s="58"/>
      <c r="W360" s="58"/>
      <c r="X360" s="58"/>
      <c r="Y360" s="58"/>
      <c r="Z360" s="58"/>
    </row>
    <row r="361" spans="1:26" ht="12.75">
      <c r="A361" s="57"/>
      <c r="B361" s="54" t="s">
        <v>155</v>
      </c>
      <c r="C361" s="126"/>
      <c r="G361" s="56"/>
      <c r="H361" s="55">
        <f>+H362-SUM(H341:H360)</f>
        <v>19124.24999999997</v>
      </c>
      <c r="I361" s="55">
        <f>+I362-SUM(I341:I360)</f>
        <v>19357.334999999992</v>
      </c>
      <c r="J361" s="56">
        <f t="shared" si="42"/>
        <v>0.012187928938390855</v>
      </c>
      <c r="L361" s="125">
        <f t="shared" si="40"/>
        <v>0.08406473789123058</v>
      </c>
      <c r="M361" s="72"/>
      <c r="N361" s="58"/>
      <c r="O361" s="58"/>
      <c r="P361" s="58"/>
      <c r="Q361" s="58"/>
      <c r="R361" s="97"/>
      <c r="S361" s="97"/>
      <c r="T361" s="97"/>
      <c r="U361" s="97"/>
      <c r="V361" s="58"/>
      <c r="W361" s="58"/>
      <c r="X361" s="58"/>
      <c r="Y361" s="58"/>
      <c r="Z361" s="58"/>
    </row>
    <row r="362" spans="2:26" s="59" customFormat="1" ht="12.75">
      <c r="B362" s="70" t="s">
        <v>158</v>
      </c>
      <c r="C362" s="70"/>
      <c r="D362" s="70"/>
      <c r="E362" s="99"/>
      <c r="F362" s="71"/>
      <c r="G362" s="71"/>
      <c r="H362" s="71">
        <f>+'Exportacion_regional '!C19</f>
        <v>170265</v>
      </c>
      <c r="I362" s="71">
        <f>+'Exportacion_regional '!D19</f>
        <v>230267</v>
      </c>
      <c r="J362" s="100">
        <f>+(I362-H362)/H362</f>
        <v>0.35240360614336474</v>
      </c>
      <c r="K362" s="71"/>
      <c r="L362" s="100">
        <f>SUM(L341:L361)</f>
        <v>1.0000000000000002</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22" t="s">
        <v>202</v>
      </c>
      <c r="C364" s="222"/>
      <c r="D364" s="222"/>
      <c r="E364" s="222"/>
      <c r="F364" s="222"/>
      <c r="G364" s="222"/>
      <c r="H364" s="222"/>
      <c r="I364" s="222"/>
      <c r="J364" s="222"/>
      <c r="K364" s="222"/>
      <c r="L364" s="222"/>
      <c r="M364" s="222"/>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25" t="s">
        <v>173</v>
      </c>
      <c r="C366" s="225"/>
      <c r="D366" s="225"/>
      <c r="E366" s="225"/>
      <c r="F366" s="225"/>
      <c r="G366" s="225"/>
      <c r="H366" s="225"/>
      <c r="I366" s="225"/>
      <c r="J366" s="225"/>
      <c r="K366" s="225"/>
      <c r="L366" s="225"/>
      <c r="M366" s="225"/>
      <c r="N366" s="58"/>
      <c r="O366" s="58"/>
      <c r="P366" s="58"/>
      <c r="Q366" s="58"/>
      <c r="R366" s="97"/>
      <c r="S366" s="58"/>
      <c r="T366" s="97"/>
      <c r="U366" s="58"/>
      <c r="V366" s="58"/>
      <c r="W366" s="58"/>
      <c r="X366" s="58"/>
      <c r="Y366" s="58"/>
      <c r="Z366" s="58"/>
    </row>
    <row r="367" spans="2:26" s="83" customFormat="1" ht="15.75" customHeight="1">
      <c r="B367" s="226" t="s">
        <v>46</v>
      </c>
      <c r="C367" s="226"/>
      <c r="D367" s="226"/>
      <c r="E367" s="226"/>
      <c r="F367" s="226"/>
      <c r="G367" s="226"/>
      <c r="H367" s="226"/>
      <c r="I367" s="226"/>
      <c r="J367" s="226"/>
      <c r="K367" s="226"/>
      <c r="L367" s="226"/>
      <c r="M367" s="226"/>
      <c r="N367" s="58"/>
      <c r="O367" s="58"/>
      <c r="P367" s="58"/>
      <c r="Q367" s="58"/>
      <c r="R367" s="97"/>
      <c r="S367" s="58"/>
      <c r="T367" s="97"/>
      <c r="U367" s="58"/>
      <c r="V367" s="58"/>
      <c r="W367" s="58"/>
      <c r="X367" s="58"/>
      <c r="Y367" s="58"/>
      <c r="Z367" s="58"/>
    </row>
    <row r="368" spans="2:26" s="84" customFormat="1" ht="15.75" customHeight="1">
      <c r="B368" s="226" t="s">
        <v>293</v>
      </c>
      <c r="C368" s="226"/>
      <c r="D368" s="226"/>
      <c r="E368" s="226"/>
      <c r="F368" s="226"/>
      <c r="G368" s="226"/>
      <c r="H368" s="226"/>
      <c r="I368" s="226"/>
      <c r="J368" s="226"/>
      <c r="K368" s="226"/>
      <c r="L368" s="226"/>
      <c r="M368" s="226"/>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216</v>
      </c>
      <c r="C370" s="86" t="s">
        <v>177</v>
      </c>
      <c r="D370" s="86" t="s">
        <v>52</v>
      </c>
      <c r="E370" s="224" t="s">
        <v>168</v>
      </c>
      <c r="F370" s="224"/>
      <c r="G370" s="224"/>
      <c r="H370" s="224" t="s">
        <v>169</v>
      </c>
      <c r="I370" s="224"/>
      <c r="J370" s="224"/>
      <c r="K370" s="224"/>
      <c r="L370" s="224"/>
      <c r="M370" s="224"/>
      <c r="R370" s="97"/>
      <c r="S370" s="97"/>
      <c r="T370" s="97"/>
      <c r="U370" s="97"/>
    </row>
    <row r="371" spans="2:20" s="58" customFormat="1" ht="15.75" customHeight="1">
      <c r="B371" s="88"/>
      <c r="C371" s="88"/>
      <c r="D371" s="88"/>
      <c r="E371" s="223" t="str">
        <f>+E339</f>
        <v>ene - jul</v>
      </c>
      <c r="F371" s="223"/>
      <c r="G371" s="88" t="s">
        <v>122</v>
      </c>
      <c r="H371" s="223" t="str">
        <f>+E371</f>
        <v>ene - jul</v>
      </c>
      <c r="I371" s="223"/>
      <c r="J371" s="88" t="s">
        <v>122</v>
      </c>
      <c r="K371" s="89"/>
      <c r="L371" s="123" t="s">
        <v>211</v>
      </c>
      <c r="M371" s="90" t="s">
        <v>170</v>
      </c>
      <c r="R371" s="97"/>
      <c r="T371" s="97"/>
    </row>
    <row r="372" spans="2:21" s="58" customFormat="1" ht="15.75">
      <c r="B372" s="91"/>
      <c r="C372" s="91"/>
      <c r="D372" s="91"/>
      <c r="E372" s="92">
        <f aca="true" t="shared" si="43" ref="E372:J372">+E340</f>
        <v>2010</v>
      </c>
      <c r="F372" s="92">
        <f t="shared" si="43"/>
        <v>2011</v>
      </c>
      <c r="G372" s="93" t="str">
        <f t="shared" si="43"/>
        <v>11/10</v>
      </c>
      <c r="H372" s="92">
        <f t="shared" si="43"/>
        <v>2010</v>
      </c>
      <c r="I372" s="92">
        <f t="shared" si="43"/>
        <v>2011</v>
      </c>
      <c r="J372" s="93" t="str">
        <f t="shared" si="43"/>
        <v>11/10</v>
      </c>
      <c r="K372" s="91"/>
      <c r="L372" s="92">
        <v>2011</v>
      </c>
      <c r="M372" s="181">
        <f>+M340</f>
        <v>2011</v>
      </c>
      <c r="R372" s="97"/>
      <c r="S372" s="97"/>
      <c r="T372" s="97"/>
      <c r="U372" s="97"/>
    </row>
    <row r="373" spans="1:26" s="57" customFormat="1" ht="12.75">
      <c r="A373" s="57">
        <v>1</v>
      </c>
      <c r="B373" s="54" t="s">
        <v>116</v>
      </c>
      <c r="C373" s="126">
        <v>51011100</v>
      </c>
      <c r="D373" s="54" t="s">
        <v>53</v>
      </c>
      <c r="E373" s="138">
        <v>232.601</v>
      </c>
      <c r="F373" s="138">
        <v>273.856</v>
      </c>
      <c r="G373" s="56">
        <f>+(F373-E373)/E373</f>
        <v>0.1773638118494761</v>
      </c>
      <c r="H373" s="55">
        <v>422.056</v>
      </c>
      <c r="I373" s="55">
        <v>899.954</v>
      </c>
      <c r="J373" s="56">
        <f aca="true" t="shared" si="44" ref="J373:J379">+(I373-H373)/H373</f>
        <v>1.1323094565650056</v>
      </c>
      <c r="K373" s="54">
        <v>1</v>
      </c>
      <c r="L373" s="125">
        <f aca="true" t="shared" si="45" ref="L373:L378">+I373/$I$379</f>
        <v>0.5067308558558559</v>
      </c>
      <c r="M373" s="72">
        <v>0.07563567258131439</v>
      </c>
      <c r="N373" s="58"/>
      <c r="O373" s="58"/>
      <c r="P373" s="58"/>
      <c r="Q373" s="58"/>
      <c r="R373" s="97"/>
      <c r="S373" s="97"/>
      <c r="T373" s="97"/>
      <c r="U373" s="97"/>
      <c r="V373" s="58"/>
      <c r="W373" s="58"/>
      <c r="X373" s="58"/>
      <c r="Y373" s="58"/>
      <c r="Z373" s="58"/>
    </row>
    <row r="374" spans="2:26" s="57" customFormat="1" ht="12.75">
      <c r="B374" s="54" t="s">
        <v>75</v>
      </c>
      <c r="C374" s="126" t="s">
        <v>320</v>
      </c>
      <c r="D374" s="54" t="s">
        <v>53</v>
      </c>
      <c r="E374" s="138">
        <v>16.26</v>
      </c>
      <c r="F374" s="138">
        <v>114.06</v>
      </c>
      <c r="G374" s="56">
        <f>+(F374-E374)/E374</f>
        <v>6.014760147601475</v>
      </c>
      <c r="H374" s="55">
        <v>96.498</v>
      </c>
      <c r="I374" s="55">
        <v>687.751</v>
      </c>
      <c r="J374" s="56">
        <f t="shared" si="44"/>
        <v>6.127101079815125</v>
      </c>
      <c r="K374" s="54"/>
      <c r="L374" s="125">
        <f t="shared" si="45"/>
        <v>0.38724718468468466</v>
      </c>
      <c r="M374" s="72">
        <v>0.005110397503415991</v>
      </c>
      <c r="N374" s="58"/>
      <c r="O374" s="58"/>
      <c r="P374" s="58"/>
      <c r="Q374" s="58"/>
      <c r="R374" s="97"/>
      <c r="S374" s="97"/>
      <c r="T374" s="97"/>
      <c r="U374" s="97"/>
      <c r="V374" s="58"/>
      <c r="W374" s="58"/>
      <c r="X374" s="58"/>
      <c r="Y374" s="58"/>
      <c r="Z374" s="58"/>
    </row>
    <row r="375" spans="2:26" s="57" customFormat="1" ht="12.75">
      <c r="B375" s="54" t="s">
        <v>229</v>
      </c>
      <c r="C375" s="126" t="s">
        <v>322</v>
      </c>
      <c r="D375" s="54" t="s">
        <v>53</v>
      </c>
      <c r="E375" s="138">
        <v>9.37</v>
      </c>
      <c r="F375" s="138">
        <v>17.714</v>
      </c>
      <c r="G375" s="56">
        <f>+(F375-E375)/E375</f>
        <v>0.8905016008537887</v>
      </c>
      <c r="H375" s="55">
        <v>35.606</v>
      </c>
      <c r="I375" s="55">
        <v>93.101</v>
      </c>
      <c r="J375" s="56">
        <f t="shared" si="44"/>
        <v>1.6147559400101106</v>
      </c>
      <c r="K375" s="54"/>
      <c r="L375" s="125">
        <f t="shared" si="45"/>
        <v>0.052421734234234234</v>
      </c>
      <c r="M375" s="72">
        <v>0.3083008533649468</v>
      </c>
      <c r="N375" s="58"/>
      <c r="O375" s="58"/>
      <c r="P375" s="58"/>
      <c r="Q375" s="58"/>
      <c r="R375" s="97"/>
      <c r="S375" s="97"/>
      <c r="T375" s="97"/>
      <c r="U375" s="97"/>
      <c r="V375" s="58"/>
      <c r="W375" s="58"/>
      <c r="X375" s="58"/>
      <c r="Y375" s="58"/>
      <c r="Z375" s="58"/>
    </row>
    <row r="376" spans="2:26" s="57" customFormat="1" ht="12.75">
      <c r="B376" s="54" t="s">
        <v>109</v>
      </c>
      <c r="C376" s="126">
        <v>14049020</v>
      </c>
      <c r="D376" s="54" t="s">
        <v>53</v>
      </c>
      <c r="E376" s="138">
        <v>8.23</v>
      </c>
      <c r="F376" s="138">
        <v>8.3</v>
      </c>
      <c r="G376" s="56">
        <f>+(F376-E376)/E376</f>
        <v>0.008505467800729074</v>
      </c>
      <c r="H376" s="55">
        <v>24.63</v>
      </c>
      <c r="I376" s="55">
        <v>24.177</v>
      </c>
      <c r="J376" s="56">
        <f t="shared" si="44"/>
        <v>-0.018392204628501805</v>
      </c>
      <c r="K376" s="54"/>
      <c r="L376" s="125">
        <f t="shared" si="45"/>
        <v>0.013613175675675675</v>
      </c>
      <c r="M376" s="72">
        <v>0.002874418342538835</v>
      </c>
      <c r="N376" s="58"/>
      <c r="O376" s="58"/>
      <c r="P376" s="58"/>
      <c r="Q376" s="58"/>
      <c r="R376" s="97"/>
      <c r="S376" s="97"/>
      <c r="T376" s="97"/>
      <c r="U376" s="97"/>
      <c r="V376" s="58"/>
      <c r="W376" s="58"/>
      <c r="X376" s="58"/>
      <c r="Y376" s="58"/>
      <c r="Z376" s="58"/>
    </row>
    <row r="377" spans="2:26" s="57" customFormat="1" ht="12.75">
      <c r="B377" s="54" t="s">
        <v>220</v>
      </c>
      <c r="C377" s="126">
        <v>41039000</v>
      </c>
      <c r="D377" s="54" t="s">
        <v>53</v>
      </c>
      <c r="E377" s="138">
        <v>5.576</v>
      </c>
      <c r="F377" s="138">
        <v>3.315</v>
      </c>
      <c r="G377" s="56">
        <f>+(F377-E377)/E377</f>
        <v>-0.40548780487804875</v>
      </c>
      <c r="H377" s="55">
        <v>31.022</v>
      </c>
      <c r="I377" s="55">
        <v>20.707</v>
      </c>
      <c r="J377" s="56">
        <f t="shared" si="44"/>
        <v>-0.3325059635097672</v>
      </c>
      <c r="K377" s="54"/>
      <c r="L377" s="125">
        <f t="shared" si="45"/>
        <v>0.011659346846846847</v>
      </c>
      <c r="M377" s="72">
        <v>0.9826784358390281</v>
      </c>
      <c r="N377" s="58"/>
      <c r="O377" s="58"/>
      <c r="P377" s="58"/>
      <c r="Q377" s="58"/>
      <c r="R377" s="97"/>
      <c r="S377" s="97"/>
      <c r="T377" s="97"/>
      <c r="U377" s="97"/>
      <c r="V377" s="58"/>
      <c r="W377" s="58"/>
      <c r="X377" s="58"/>
      <c r="Y377" s="58"/>
      <c r="Z377" s="58"/>
    </row>
    <row r="378" spans="2:26" s="57" customFormat="1" ht="12.75">
      <c r="B378" s="54" t="s">
        <v>155</v>
      </c>
      <c r="C378" s="126"/>
      <c r="D378" s="54"/>
      <c r="E378" s="55"/>
      <c r="F378" s="55"/>
      <c r="G378" s="56"/>
      <c r="H378" s="55">
        <f>+H379-SUM(H373:H377)</f>
        <v>805.188</v>
      </c>
      <c r="I378" s="55">
        <f>+I379-SUM(I373:I377)</f>
        <v>50.309999999999945</v>
      </c>
      <c r="J378" s="56">
        <f t="shared" si="44"/>
        <v>-0.9375176977302196</v>
      </c>
      <c r="K378" s="54"/>
      <c r="L378" s="125">
        <f t="shared" si="45"/>
        <v>0.028327702702702674</v>
      </c>
      <c r="M378" s="72"/>
      <c r="N378" s="58"/>
      <c r="O378" s="58"/>
      <c r="P378" s="58"/>
      <c r="Q378" s="58"/>
      <c r="R378" s="97"/>
      <c r="S378" s="97"/>
      <c r="T378" s="97"/>
      <c r="U378" s="97"/>
      <c r="V378" s="58"/>
      <c r="W378" s="58"/>
      <c r="X378" s="58"/>
      <c r="Y378" s="58"/>
      <c r="Z378" s="58"/>
    </row>
    <row r="379" spans="2:26" s="59" customFormat="1" ht="12.75">
      <c r="B379" s="70" t="s">
        <v>158</v>
      </c>
      <c r="C379" s="70"/>
      <c r="D379" s="70"/>
      <c r="E379" s="99"/>
      <c r="F379" s="71"/>
      <c r="G379" s="71"/>
      <c r="H379" s="71">
        <f>+'Exportacion_regional '!C20</f>
        <v>1415</v>
      </c>
      <c r="I379" s="71">
        <f>+'Exportacion_regional '!D20</f>
        <v>1776</v>
      </c>
      <c r="J379" s="100">
        <f t="shared" si="44"/>
        <v>0.25512367491166077</v>
      </c>
      <c r="K379" s="71"/>
      <c r="L379" s="100">
        <f>SUM(L373:L378)</f>
        <v>1</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22" t="s">
        <v>202</v>
      </c>
      <c r="C381" s="222"/>
      <c r="D381" s="222"/>
      <c r="E381" s="222"/>
      <c r="F381" s="222"/>
      <c r="G381" s="222"/>
      <c r="H381" s="222"/>
      <c r="I381" s="222"/>
      <c r="J381" s="222"/>
      <c r="K381" s="222"/>
      <c r="L381" s="222"/>
      <c r="M381" s="222"/>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25" t="s">
        <v>174</v>
      </c>
      <c r="C383" s="225"/>
      <c r="D383" s="225"/>
      <c r="E383" s="225"/>
      <c r="F383" s="225"/>
      <c r="G383" s="225"/>
      <c r="H383" s="225"/>
      <c r="I383" s="225"/>
      <c r="J383" s="225"/>
      <c r="K383" s="225"/>
      <c r="L383" s="225"/>
      <c r="M383" s="225"/>
      <c r="N383" s="58"/>
      <c r="O383" s="58"/>
      <c r="P383" s="58"/>
      <c r="Q383" s="58"/>
      <c r="R383" s="97"/>
      <c r="S383" s="97"/>
      <c r="T383" s="97"/>
      <c r="U383" s="97"/>
      <c r="V383" s="58"/>
      <c r="W383" s="58"/>
      <c r="X383" s="58"/>
      <c r="Y383" s="58"/>
      <c r="Z383" s="58"/>
    </row>
    <row r="384" spans="2:26" s="83" customFormat="1" ht="15.75" customHeight="1">
      <c r="B384" s="226" t="s">
        <v>46</v>
      </c>
      <c r="C384" s="226"/>
      <c r="D384" s="226"/>
      <c r="E384" s="226"/>
      <c r="F384" s="226"/>
      <c r="G384" s="226"/>
      <c r="H384" s="226"/>
      <c r="I384" s="226"/>
      <c r="J384" s="226"/>
      <c r="K384" s="226"/>
      <c r="L384" s="226"/>
      <c r="M384" s="226"/>
      <c r="N384" s="58"/>
      <c r="O384" s="122"/>
      <c r="P384" s="58"/>
      <c r="Q384" s="58"/>
      <c r="R384" s="58"/>
      <c r="S384" s="58"/>
      <c r="T384" s="97"/>
      <c r="U384" s="58"/>
      <c r="V384" s="58"/>
      <c r="W384" s="58"/>
      <c r="X384" s="58"/>
      <c r="Y384" s="58"/>
      <c r="Z384" s="58"/>
    </row>
    <row r="385" spans="2:26" s="84" customFormat="1" ht="15.75" customHeight="1">
      <c r="B385" s="226" t="s">
        <v>41</v>
      </c>
      <c r="C385" s="226"/>
      <c r="D385" s="226"/>
      <c r="E385" s="226"/>
      <c r="F385" s="226"/>
      <c r="G385" s="226"/>
      <c r="H385" s="226"/>
      <c r="I385" s="226"/>
      <c r="J385" s="226"/>
      <c r="K385" s="226"/>
      <c r="L385" s="226"/>
      <c r="M385" s="226"/>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216</v>
      </c>
      <c r="C387" s="86" t="s">
        <v>177</v>
      </c>
      <c r="D387" s="86" t="s">
        <v>52</v>
      </c>
      <c r="E387" s="224" t="s">
        <v>168</v>
      </c>
      <c r="F387" s="224"/>
      <c r="G387" s="224"/>
      <c r="H387" s="224" t="s">
        <v>169</v>
      </c>
      <c r="I387" s="224"/>
      <c r="J387" s="224"/>
      <c r="K387" s="224"/>
      <c r="L387" s="224"/>
      <c r="M387" s="224"/>
      <c r="R387" s="97"/>
      <c r="T387" s="97"/>
    </row>
    <row r="388" spans="2:21" s="58" customFormat="1" ht="15.75" customHeight="1">
      <c r="B388" s="88"/>
      <c r="C388" s="88"/>
      <c r="D388" s="88"/>
      <c r="E388" s="223" t="str">
        <f>+E371</f>
        <v>ene - jul</v>
      </c>
      <c r="F388" s="223"/>
      <c r="G388" s="88" t="s">
        <v>122</v>
      </c>
      <c r="H388" s="223" t="str">
        <f>+E388</f>
        <v>ene - jul</v>
      </c>
      <c r="I388" s="223"/>
      <c r="J388" s="88" t="s">
        <v>122</v>
      </c>
      <c r="K388" s="89"/>
      <c r="L388" s="123" t="s">
        <v>211</v>
      </c>
      <c r="M388" s="90" t="s">
        <v>170</v>
      </c>
      <c r="R388" s="97"/>
      <c r="S388" s="97"/>
      <c r="T388" s="97"/>
      <c r="U388" s="97"/>
    </row>
    <row r="389" spans="2:20" s="58" customFormat="1" ht="15.75">
      <c r="B389" s="91"/>
      <c r="C389" s="91"/>
      <c r="D389" s="91"/>
      <c r="E389" s="92">
        <f aca="true" t="shared" si="46" ref="E389:J389">+E372</f>
        <v>2010</v>
      </c>
      <c r="F389" s="92">
        <f t="shared" si="46"/>
        <v>2011</v>
      </c>
      <c r="G389" s="93" t="str">
        <f t="shared" si="46"/>
        <v>11/10</v>
      </c>
      <c r="H389" s="92">
        <f t="shared" si="46"/>
        <v>2010</v>
      </c>
      <c r="I389" s="92">
        <f t="shared" si="46"/>
        <v>2011</v>
      </c>
      <c r="J389" s="93" t="str">
        <f t="shared" si="46"/>
        <v>11/10</v>
      </c>
      <c r="K389" s="91"/>
      <c r="L389" s="92">
        <v>2011</v>
      </c>
      <c r="M389" s="181">
        <v>2011</v>
      </c>
      <c r="R389" s="97"/>
      <c r="T389" s="97"/>
    </row>
    <row r="390" spans="1:26" s="57" customFormat="1" ht="12.75">
      <c r="A390" s="57">
        <v>1</v>
      </c>
      <c r="B390" s="54" t="s">
        <v>113</v>
      </c>
      <c r="C390" s="126" t="s">
        <v>323</v>
      </c>
      <c r="D390" s="54" t="s">
        <v>53</v>
      </c>
      <c r="E390" s="55">
        <v>3734.243</v>
      </c>
      <c r="F390" s="55">
        <v>3663.571</v>
      </c>
      <c r="G390" s="56">
        <f aca="true" t="shared" si="47" ref="G390:G405">+(F390-E390)/E390</f>
        <v>-0.018925388626289192</v>
      </c>
      <c r="H390" s="55">
        <v>17585.351</v>
      </c>
      <c r="I390" s="55">
        <v>25596.93</v>
      </c>
      <c r="J390" s="56">
        <f aca="true" t="shared" si="48" ref="J390:J407">+(I390-H390)/H390</f>
        <v>0.4555825470870614</v>
      </c>
      <c r="K390" s="54"/>
      <c r="L390" s="125">
        <f aca="true" t="shared" si="49" ref="L390:L407">+I390/$I$408</f>
        <v>0.4205525342972152</v>
      </c>
      <c r="M390" s="72">
        <v>0.8913900098089038</v>
      </c>
      <c r="N390" s="58"/>
      <c r="O390" s="58"/>
      <c r="P390" s="58"/>
      <c r="Q390" s="58"/>
      <c r="R390" s="97"/>
      <c r="S390" s="97"/>
      <c r="T390" s="97"/>
      <c r="U390" s="97"/>
      <c r="V390" s="58"/>
      <c r="W390" s="58"/>
      <c r="X390" s="58"/>
      <c r="Y390" s="58"/>
      <c r="Z390" s="58"/>
    </row>
    <row r="391" spans="1:26" s="57" customFormat="1" ht="12.75">
      <c r="A391" s="57">
        <v>2</v>
      </c>
      <c r="B391" s="54" t="s">
        <v>116</v>
      </c>
      <c r="C391" s="78">
        <v>51011100</v>
      </c>
      <c r="D391" s="54" t="s">
        <v>53</v>
      </c>
      <c r="E391" s="55">
        <v>2788.643</v>
      </c>
      <c r="F391" s="55">
        <v>2430.169</v>
      </c>
      <c r="G391" s="56">
        <f t="shared" si="47"/>
        <v>-0.12854782774274087</v>
      </c>
      <c r="H391" s="55">
        <v>7911.448</v>
      </c>
      <c r="I391" s="55">
        <v>9769.269</v>
      </c>
      <c r="J391" s="56">
        <f t="shared" si="48"/>
        <v>0.23482692422423806</v>
      </c>
      <c r="K391" s="54"/>
      <c r="L391" s="125">
        <f t="shared" si="49"/>
        <v>0.16050717160929928</v>
      </c>
      <c r="M391" s="72">
        <v>0.8210477773783823</v>
      </c>
      <c r="N391" s="58"/>
      <c r="O391" s="58"/>
      <c r="P391" s="58"/>
      <c r="Q391" s="58"/>
      <c r="R391" s="58"/>
      <c r="S391" s="58"/>
      <c r="T391" s="97"/>
      <c r="U391" s="97"/>
      <c r="V391" s="58"/>
      <c r="W391" s="58"/>
      <c r="X391" s="58"/>
      <c r="Y391" s="58"/>
      <c r="Z391" s="58"/>
    </row>
    <row r="392" spans="1:26" s="57" customFormat="1" ht="12.75">
      <c r="A392" s="57">
        <v>3</v>
      </c>
      <c r="B392" s="54" t="s">
        <v>117</v>
      </c>
      <c r="C392" s="126">
        <v>51052910</v>
      </c>
      <c r="D392" s="54" t="s">
        <v>53</v>
      </c>
      <c r="E392" s="55">
        <v>1206.891</v>
      </c>
      <c r="F392" s="55">
        <v>1235.808</v>
      </c>
      <c r="G392" s="56">
        <f t="shared" si="47"/>
        <v>0.02395991021558692</v>
      </c>
      <c r="H392" s="55">
        <v>5471.383</v>
      </c>
      <c r="I392" s="55">
        <v>6990.19</v>
      </c>
      <c r="J392" s="56">
        <f t="shared" si="48"/>
        <v>0.27759105878714757</v>
      </c>
      <c r="K392" s="54"/>
      <c r="L392" s="125">
        <f t="shared" si="49"/>
        <v>0.11484744927298118</v>
      </c>
      <c r="M392" s="72">
        <v>0.9999995708273004</v>
      </c>
      <c r="N392" s="58"/>
      <c r="O392" s="58"/>
      <c r="P392" s="58"/>
      <c r="Q392" s="58"/>
      <c r="R392" s="97"/>
      <c r="S392" s="58"/>
      <c r="T392" s="97"/>
      <c r="U392" s="58"/>
      <c r="V392" s="58"/>
      <c r="W392" s="58"/>
      <c r="X392" s="58"/>
      <c r="Y392" s="58"/>
      <c r="Z392" s="58"/>
    </row>
    <row r="393" spans="1:26" s="57" customFormat="1" ht="12.75">
      <c r="A393" s="57">
        <v>4</v>
      </c>
      <c r="B393" s="54" t="s">
        <v>294</v>
      </c>
      <c r="C393" s="126">
        <v>41021000</v>
      </c>
      <c r="D393" s="54" t="s">
        <v>53</v>
      </c>
      <c r="E393" s="55">
        <v>1635.211</v>
      </c>
      <c r="F393" s="55">
        <v>1262.399</v>
      </c>
      <c r="G393" s="56">
        <f t="shared" si="47"/>
        <v>-0.22799014928348704</v>
      </c>
      <c r="H393" s="55">
        <v>1830.126</v>
      </c>
      <c r="I393" s="55">
        <v>4925.935</v>
      </c>
      <c r="J393" s="56">
        <f t="shared" si="48"/>
        <v>1.691582437493375</v>
      </c>
      <c r="K393" s="54"/>
      <c r="L393" s="125">
        <f t="shared" si="49"/>
        <v>0.08093214491086832</v>
      </c>
      <c r="M393" s="72">
        <v>0.9612004353752965</v>
      </c>
      <c r="N393" s="58"/>
      <c r="O393" s="58"/>
      <c r="P393" s="58"/>
      <c r="Q393" s="58"/>
      <c r="R393" s="97"/>
      <c r="S393" s="58"/>
      <c r="T393" s="97"/>
      <c r="U393" s="58"/>
      <c r="V393" s="58"/>
      <c r="W393" s="58"/>
      <c r="X393" s="58"/>
      <c r="Y393" s="58"/>
      <c r="Z393" s="58"/>
    </row>
    <row r="394" spans="1:26" s="57" customFormat="1" ht="12.75">
      <c r="A394" s="57">
        <v>5</v>
      </c>
      <c r="B394" s="54" t="s">
        <v>114</v>
      </c>
      <c r="C394" s="126" t="s">
        <v>321</v>
      </c>
      <c r="D394" s="54" t="s">
        <v>53</v>
      </c>
      <c r="E394" s="55">
        <v>457.056</v>
      </c>
      <c r="F394" s="55">
        <v>498.618</v>
      </c>
      <c r="G394" s="56">
        <f t="shared" si="47"/>
        <v>0.09093415248897294</v>
      </c>
      <c r="H394" s="55">
        <v>2838.59</v>
      </c>
      <c r="I394" s="55">
        <v>3971.017</v>
      </c>
      <c r="J394" s="56">
        <f t="shared" si="48"/>
        <v>0.3989399666735949</v>
      </c>
      <c r="K394" s="54"/>
      <c r="L394" s="125">
        <f t="shared" si="49"/>
        <v>0.0652430296557956</v>
      </c>
      <c r="M394" s="72">
        <v>0.8295943946316217</v>
      </c>
      <c r="N394" s="58"/>
      <c r="O394" s="58"/>
      <c r="P394" s="58"/>
      <c r="Q394" s="58"/>
      <c r="R394" s="58"/>
      <c r="S394" s="58"/>
      <c r="T394" s="97"/>
      <c r="U394" s="97"/>
      <c r="V394" s="58"/>
      <c r="W394" s="58"/>
      <c r="X394" s="58"/>
      <c r="Y394" s="58"/>
      <c r="Z394" s="58"/>
    </row>
    <row r="395" spans="1:26" s="57" customFormat="1" ht="12.75">
      <c r="A395" s="57">
        <v>6</v>
      </c>
      <c r="B395" s="54" t="s">
        <v>304</v>
      </c>
      <c r="C395" s="126" t="s">
        <v>324</v>
      </c>
      <c r="D395" s="54" t="s">
        <v>53</v>
      </c>
      <c r="E395" s="55">
        <v>752.123</v>
      </c>
      <c r="F395" s="55">
        <v>440.093</v>
      </c>
      <c r="G395" s="56">
        <f t="shared" si="47"/>
        <v>-0.4148656536231441</v>
      </c>
      <c r="H395" s="55">
        <v>3136.885</v>
      </c>
      <c r="I395" s="55">
        <v>3064.528</v>
      </c>
      <c r="J395" s="56">
        <f t="shared" si="48"/>
        <v>-0.02306651343609996</v>
      </c>
      <c r="K395" s="54"/>
      <c r="L395" s="125">
        <f t="shared" si="49"/>
        <v>0.050349593362359314</v>
      </c>
      <c r="M395" s="72">
        <v>0.7759516683631354</v>
      </c>
      <c r="N395" s="58"/>
      <c r="O395" s="58"/>
      <c r="P395" s="58"/>
      <c r="Q395" s="58"/>
      <c r="R395" s="97"/>
      <c r="S395" s="58"/>
      <c r="T395" s="97"/>
      <c r="U395" s="58"/>
      <c r="V395" s="58"/>
      <c r="W395" s="58"/>
      <c r="X395" s="58"/>
      <c r="Y395" s="58"/>
      <c r="Z395" s="58"/>
    </row>
    <row r="396" spans="2:26" s="57" customFormat="1" ht="12.75">
      <c r="B396" s="54" t="s">
        <v>292</v>
      </c>
      <c r="C396" s="77" t="s">
        <v>325</v>
      </c>
      <c r="D396" s="54" t="s">
        <v>53</v>
      </c>
      <c r="E396" s="55">
        <v>269.477</v>
      </c>
      <c r="F396" s="55">
        <v>332.83</v>
      </c>
      <c r="G396" s="56">
        <f t="shared" si="47"/>
        <v>0.2350961306530799</v>
      </c>
      <c r="H396" s="55">
        <v>1099.373</v>
      </c>
      <c r="I396" s="55">
        <v>1754.395</v>
      </c>
      <c r="J396" s="56">
        <f t="shared" si="48"/>
        <v>0.5958141595254749</v>
      </c>
      <c r="K396" s="54"/>
      <c r="L396" s="125">
        <f t="shared" si="49"/>
        <v>0.028824365398833485</v>
      </c>
      <c r="M396" s="72">
        <v>0.13685462493347975</v>
      </c>
      <c r="N396" s="58"/>
      <c r="O396" s="58"/>
      <c r="P396" s="58"/>
      <c r="Q396" s="58"/>
      <c r="R396" s="97"/>
      <c r="S396" s="58"/>
      <c r="T396" s="97"/>
      <c r="U396" s="58"/>
      <c r="V396" s="58"/>
      <c r="W396" s="58"/>
      <c r="X396" s="58"/>
      <c r="Y396" s="58"/>
      <c r="Z396" s="58"/>
    </row>
    <row r="397" spans="2:26" s="57" customFormat="1" ht="12.75">
      <c r="B397" s="54" t="s">
        <v>115</v>
      </c>
      <c r="C397" s="126">
        <v>44079920</v>
      </c>
      <c r="D397" s="54" t="s">
        <v>72</v>
      </c>
      <c r="E397" s="55">
        <v>3.556</v>
      </c>
      <c r="F397" s="55">
        <v>109.184</v>
      </c>
      <c r="G397" s="56">
        <f t="shared" si="47"/>
        <v>29.70416197975253</v>
      </c>
      <c r="H397" s="55">
        <v>1546.533</v>
      </c>
      <c r="I397" s="55">
        <v>1537.998</v>
      </c>
      <c r="J397" s="56">
        <f t="shared" si="48"/>
        <v>-0.005518795913181196</v>
      </c>
      <c r="K397" s="54"/>
      <c r="L397" s="125">
        <f t="shared" si="49"/>
        <v>0.025269005175388156</v>
      </c>
      <c r="M397" s="72">
        <v>0.9701413077622759</v>
      </c>
      <c r="N397" s="58"/>
      <c r="O397" s="58"/>
      <c r="P397" s="58"/>
      <c r="Q397" s="58"/>
      <c r="R397" s="97"/>
      <c r="S397" s="58"/>
      <c r="T397" s="97"/>
      <c r="U397" s="58"/>
      <c r="V397" s="58"/>
      <c r="W397" s="58"/>
      <c r="X397" s="58"/>
      <c r="Y397" s="58"/>
      <c r="Z397" s="58"/>
    </row>
    <row r="398" spans="2:26" s="57" customFormat="1" ht="12.75">
      <c r="B398" s="54" t="s">
        <v>305</v>
      </c>
      <c r="C398" s="126">
        <v>23011000</v>
      </c>
      <c r="D398" s="54" t="s">
        <v>53</v>
      </c>
      <c r="E398" s="55">
        <v>396</v>
      </c>
      <c r="F398" s="55">
        <v>323.5</v>
      </c>
      <c r="G398" s="56">
        <f t="shared" si="47"/>
        <v>-0.1830808080808081</v>
      </c>
      <c r="H398" s="55">
        <v>463.379</v>
      </c>
      <c r="I398" s="55">
        <v>433.707</v>
      </c>
      <c r="J398" s="56">
        <f t="shared" si="48"/>
        <v>-0.06403397650735149</v>
      </c>
      <c r="K398" s="54"/>
      <c r="L398" s="125">
        <f t="shared" si="49"/>
        <v>0.007125720857635751</v>
      </c>
      <c r="M398" s="72">
        <v>0.30806489075841553</v>
      </c>
      <c r="N398" s="58"/>
      <c r="O398" s="58"/>
      <c r="P398" s="58"/>
      <c r="Q398" s="58"/>
      <c r="R398" s="97"/>
      <c r="S398" s="58"/>
      <c r="T398" s="97"/>
      <c r="U398" s="58"/>
      <c r="V398" s="58"/>
      <c r="W398" s="58"/>
      <c r="X398" s="58"/>
      <c r="Y398" s="58"/>
      <c r="Z398" s="58"/>
    </row>
    <row r="399" spans="2:26" s="57" customFormat="1" ht="12.75">
      <c r="B399" s="54" t="s">
        <v>118</v>
      </c>
      <c r="C399" s="126">
        <v>15050000</v>
      </c>
      <c r="D399" s="54" t="s">
        <v>53</v>
      </c>
      <c r="E399" s="55">
        <v>148.813</v>
      </c>
      <c r="F399" s="55">
        <v>104.627</v>
      </c>
      <c r="G399" s="56">
        <f t="shared" si="47"/>
        <v>-0.29692298387909655</v>
      </c>
      <c r="H399" s="55">
        <v>475.944</v>
      </c>
      <c r="I399" s="55">
        <v>412.587</v>
      </c>
      <c r="J399" s="56">
        <f t="shared" si="48"/>
        <v>-0.1331186021884928</v>
      </c>
      <c r="K399" s="54"/>
      <c r="L399" s="125">
        <f t="shared" si="49"/>
        <v>0.006778723404255319</v>
      </c>
      <c r="M399" s="72">
        <v>0.999997576274637</v>
      </c>
      <c r="N399" s="58"/>
      <c r="O399" s="58"/>
      <c r="P399" s="58"/>
      <c r="Q399" s="58"/>
      <c r="R399" s="97"/>
      <c r="S399" s="58"/>
      <c r="T399" s="97"/>
      <c r="U399" s="58"/>
      <c r="V399" s="58"/>
      <c r="W399" s="58"/>
      <c r="X399" s="58"/>
      <c r="Y399" s="58"/>
      <c r="Z399" s="58"/>
    </row>
    <row r="400" spans="1:26" s="57" customFormat="1" ht="12.75">
      <c r="A400" s="57">
        <v>7</v>
      </c>
      <c r="B400" s="54" t="s">
        <v>310</v>
      </c>
      <c r="C400" s="126" t="s">
        <v>326</v>
      </c>
      <c r="D400" s="54" t="s">
        <v>53</v>
      </c>
      <c r="E400" s="55">
        <v>279.308</v>
      </c>
      <c r="F400" s="55">
        <v>154.002</v>
      </c>
      <c r="G400" s="56">
        <f t="shared" si="47"/>
        <v>-0.4486301860311913</v>
      </c>
      <c r="H400" s="55">
        <v>295.508</v>
      </c>
      <c r="I400" s="55">
        <v>384.897</v>
      </c>
      <c r="J400" s="56">
        <f t="shared" si="48"/>
        <v>0.3024926567131855</v>
      </c>
      <c r="K400" s="54"/>
      <c r="L400" s="125">
        <f t="shared" si="49"/>
        <v>0.0063237821408034176</v>
      </c>
      <c r="M400" s="72">
        <v>0.8145347656051602</v>
      </c>
      <c r="N400" s="58"/>
      <c r="O400" s="58"/>
      <c r="P400" s="58"/>
      <c r="Q400" s="58"/>
      <c r="R400" s="58"/>
      <c r="S400" s="58"/>
      <c r="T400" s="97"/>
      <c r="U400" s="58"/>
      <c r="V400" s="58"/>
      <c r="W400" s="58"/>
      <c r="X400" s="58"/>
      <c r="Y400" s="58"/>
      <c r="Z400" s="58"/>
    </row>
    <row r="401" spans="1:26" s="57" customFormat="1" ht="12.75">
      <c r="A401" s="57">
        <v>8</v>
      </c>
      <c r="B401" s="54" t="s">
        <v>221</v>
      </c>
      <c r="C401" s="126">
        <v>51031000</v>
      </c>
      <c r="D401" s="54" t="s">
        <v>53</v>
      </c>
      <c r="E401" s="55">
        <v>110.594</v>
      </c>
      <c r="F401" s="55">
        <v>131.67</v>
      </c>
      <c r="G401" s="56">
        <f t="shared" si="47"/>
        <v>0.19057091704794107</v>
      </c>
      <c r="H401" s="55">
        <v>103.67</v>
      </c>
      <c r="I401" s="55">
        <v>347.935</v>
      </c>
      <c r="J401" s="56">
        <f t="shared" si="48"/>
        <v>2.3561782579338284</v>
      </c>
      <c r="K401" s="54"/>
      <c r="L401" s="125">
        <f t="shared" si="49"/>
        <v>0.005716503737780334</v>
      </c>
      <c r="M401" s="72">
        <v>0.9999971259082131</v>
      </c>
      <c r="N401" s="58"/>
      <c r="O401" s="58"/>
      <c r="P401" s="58"/>
      <c r="Q401" s="58"/>
      <c r="R401" s="58"/>
      <c r="S401" s="97"/>
      <c r="T401" s="97"/>
      <c r="U401" s="97"/>
      <c r="V401" s="58"/>
      <c r="W401" s="58"/>
      <c r="X401" s="58"/>
      <c r="Y401" s="58"/>
      <c r="Z401" s="58"/>
    </row>
    <row r="402" spans="1:26" s="57" customFormat="1" ht="12.75">
      <c r="A402" s="57">
        <v>9</v>
      </c>
      <c r="B402" s="54" t="s">
        <v>311</v>
      </c>
      <c r="C402" s="126">
        <v>44190000</v>
      </c>
      <c r="D402" s="54" t="s">
        <v>53</v>
      </c>
      <c r="E402" s="55">
        <v>120.132</v>
      </c>
      <c r="F402" s="55">
        <v>50.827</v>
      </c>
      <c r="G402" s="56">
        <f t="shared" si="47"/>
        <v>-0.5769070688908867</v>
      </c>
      <c r="H402" s="55">
        <v>526.802</v>
      </c>
      <c r="I402" s="55">
        <v>183.954</v>
      </c>
      <c r="J402" s="56">
        <f t="shared" si="48"/>
        <v>-0.6508099817388696</v>
      </c>
      <c r="K402" s="54"/>
      <c r="L402" s="125">
        <f t="shared" si="49"/>
        <v>0.003022328103179167</v>
      </c>
      <c r="M402" s="72">
        <v>0.7823535165802603</v>
      </c>
      <c r="N402" s="58"/>
      <c r="O402" s="58"/>
      <c r="P402" s="58"/>
      <c r="Q402" s="58"/>
      <c r="R402" s="58"/>
      <c r="S402" s="97"/>
      <c r="T402" s="97"/>
      <c r="U402" s="97"/>
      <c r="V402" s="58"/>
      <c r="W402" s="58"/>
      <c r="X402" s="58"/>
      <c r="Y402" s="58"/>
      <c r="Z402" s="58"/>
    </row>
    <row r="403" spans="1:26" s="57" customFormat="1" ht="12.75">
      <c r="A403" s="57">
        <v>10</v>
      </c>
      <c r="B403" s="54" t="s">
        <v>119</v>
      </c>
      <c r="C403" s="126">
        <v>22030000</v>
      </c>
      <c r="D403" s="54" t="s">
        <v>70</v>
      </c>
      <c r="E403" s="55">
        <v>248.68</v>
      </c>
      <c r="F403" s="55">
        <v>225.052</v>
      </c>
      <c r="G403" s="56">
        <f t="shared" si="47"/>
        <v>-0.09501367218915881</v>
      </c>
      <c r="H403" s="55">
        <v>245.701</v>
      </c>
      <c r="I403" s="55">
        <v>178.499</v>
      </c>
      <c r="J403" s="56">
        <f t="shared" si="48"/>
        <v>-0.273511300320308</v>
      </c>
      <c r="K403" s="54"/>
      <c r="L403" s="125">
        <f t="shared" si="49"/>
        <v>0.0029327035241928858</v>
      </c>
      <c r="M403" s="72">
        <v>0.4128624131191525</v>
      </c>
      <c r="N403" s="58"/>
      <c r="O403" s="58"/>
      <c r="P403" s="58"/>
      <c r="Q403" s="58"/>
      <c r="R403" s="97"/>
      <c r="S403" s="58"/>
      <c r="T403" s="97"/>
      <c r="U403" s="58"/>
      <c r="V403" s="58"/>
      <c r="W403" s="58"/>
      <c r="X403" s="58"/>
      <c r="Y403" s="58"/>
      <c r="Z403" s="58"/>
    </row>
    <row r="404" spans="1:26" s="57" customFormat="1" ht="12.75">
      <c r="A404" s="57">
        <v>11</v>
      </c>
      <c r="B404" s="54" t="s">
        <v>107</v>
      </c>
      <c r="C404" s="126" t="s">
        <v>392</v>
      </c>
      <c r="D404" s="54" t="s">
        <v>53</v>
      </c>
      <c r="E404" s="55">
        <v>119.383</v>
      </c>
      <c r="F404" s="55">
        <v>26.86</v>
      </c>
      <c r="G404" s="56">
        <f t="shared" si="47"/>
        <v>-0.7750098422723504</v>
      </c>
      <c r="H404" s="55">
        <v>386.998</v>
      </c>
      <c r="I404" s="55">
        <v>160.981</v>
      </c>
      <c r="J404" s="56">
        <f t="shared" si="48"/>
        <v>-0.5840262740375919</v>
      </c>
      <c r="K404" s="54"/>
      <c r="L404" s="125">
        <f t="shared" si="49"/>
        <v>0.0026448862236096277</v>
      </c>
      <c r="M404" s="72">
        <v>0.026181080944380104</v>
      </c>
      <c r="N404" s="58"/>
      <c r="O404" s="58"/>
      <c r="P404" s="58"/>
      <c r="Q404" s="58"/>
      <c r="R404" s="97"/>
      <c r="S404" s="97"/>
      <c r="T404" s="97"/>
      <c r="U404" s="97"/>
      <c r="V404" s="58"/>
      <c r="W404" s="58"/>
      <c r="X404" s="58"/>
      <c r="Y404" s="58"/>
      <c r="Z404" s="58"/>
    </row>
    <row r="405" spans="1:26" s="57" customFormat="1" ht="12.75">
      <c r="A405" s="57">
        <v>12</v>
      </c>
      <c r="B405" s="54" t="s">
        <v>345</v>
      </c>
      <c r="C405" s="126" t="s">
        <v>393</v>
      </c>
      <c r="D405" s="54" t="s">
        <v>53</v>
      </c>
      <c r="E405" s="55">
        <v>46.439</v>
      </c>
      <c r="F405" s="55">
        <v>49.691</v>
      </c>
      <c r="G405" s="56">
        <f t="shared" si="47"/>
        <v>0.07002734770343898</v>
      </c>
      <c r="H405" s="55">
        <v>126.8</v>
      </c>
      <c r="I405" s="55">
        <v>139.137</v>
      </c>
      <c r="J405" s="56">
        <f t="shared" si="48"/>
        <v>0.09729495268138805</v>
      </c>
      <c r="K405" s="54"/>
      <c r="L405" s="125">
        <f t="shared" si="49"/>
        <v>0.002285993592376571</v>
      </c>
      <c r="M405" s="72">
        <v>0.08211128638477705</v>
      </c>
      <c r="N405" s="58"/>
      <c r="O405" s="58"/>
      <c r="P405" s="58"/>
      <c r="Q405" s="58"/>
      <c r="R405" s="58"/>
      <c r="S405" s="58"/>
      <c r="T405" s="97"/>
      <c r="U405" s="58"/>
      <c r="V405" s="58"/>
      <c r="W405" s="58"/>
      <c r="X405" s="58"/>
      <c r="Y405" s="58"/>
      <c r="Z405" s="58"/>
    </row>
    <row r="406" spans="1:26" s="57" customFormat="1" ht="12.75">
      <c r="A406" s="57">
        <v>13</v>
      </c>
      <c r="B406" s="54" t="s">
        <v>229</v>
      </c>
      <c r="C406" s="126" t="s">
        <v>322</v>
      </c>
      <c r="D406" s="54" t="s">
        <v>53</v>
      </c>
      <c r="E406" s="55">
        <v>0</v>
      </c>
      <c r="F406" s="55">
        <v>28.921</v>
      </c>
      <c r="G406" s="56"/>
      <c r="H406" s="55">
        <v>0</v>
      </c>
      <c r="I406" s="55">
        <v>129.096</v>
      </c>
      <c r="J406" s="56"/>
      <c r="K406" s="54"/>
      <c r="L406" s="125">
        <f t="shared" si="49"/>
        <v>0.0021210219337878915</v>
      </c>
      <c r="M406" s="72">
        <v>0.427497094188045</v>
      </c>
      <c r="N406" s="58"/>
      <c r="O406" s="58"/>
      <c r="P406" s="58"/>
      <c r="Q406" s="58"/>
      <c r="R406" s="97"/>
      <c r="S406" s="58"/>
      <c r="T406" s="97"/>
      <c r="U406" s="97"/>
      <c r="V406" s="58"/>
      <c r="W406" s="58"/>
      <c r="X406" s="58"/>
      <c r="Y406" s="58"/>
      <c r="Z406" s="58"/>
    </row>
    <row r="407" spans="1:21" s="58" customFormat="1" ht="12.75">
      <c r="A407" s="57"/>
      <c r="B407" s="54" t="s">
        <v>155</v>
      </c>
      <c r="C407" s="126"/>
      <c r="D407" s="54"/>
      <c r="E407" s="55"/>
      <c r="F407" s="55"/>
      <c r="G407" s="56"/>
      <c r="H407" s="55">
        <f>+H408-SUM(H390:H406)</f>
        <v>1329.5089999999836</v>
      </c>
      <c r="I407" s="55">
        <f>+I408-SUM(I390:I406)</f>
        <v>883.945000000007</v>
      </c>
      <c r="J407" s="56">
        <f t="shared" si="48"/>
        <v>-0.3351342488091334</v>
      </c>
      <c r="K407" s="54"/>
      <c r="L407" s="125">
        <f t="shared" si="49"/>
        <v>0.014523042799638659</v>
      </c>
      <c r="M407" s="72"/>
      <c r="T407" s="97"/>
      <c r="U407" s="97"/>
    </row>
    <row r="408" spans="2:26" s="59" customFormat="1" ht="12.75">
      <c r="B408" s="70" t="s">
        <v>158</v>
      </c>
      <c r="C408" s="70"/>
      <c r="D408" s="70"/>
      <c r="E408" s="99"/>
      <c r="F408" s="71"/>
      <c r="G408" s="71"/>
      <c r="H408" s="71">
        <f>+'Exportacion_regional '!C21</f>
        <v>45374</v>
      </c>
      <c r="I408" s="71">
        <f>+'Exportacion_regional '!D21</f>
        <v>60865</v>
      </c>
      <c r="J408" s="100">
        <f>+(I408-H408)/H408</f>
        <v>0.3414069731564332</v>
      </c>
      <c r="K408" s="71"/>
      <c r="L408" s="100">
        <f>SUM(L390:L407)</f>
        <v>1</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22" t="s">
        <v>202</v>
      </c>
      <c r="C410" s="222"/>
      <c r="D410" s="222"/>
      <c r="E410" s="222"/>
      <c r="F410" s="222"/>
      <c r="G410" s="222"/>
      <c r="H410" s="222"/>
      <c r="I410" s="222"/>
      <c r="J410" s="222"/>
      <c r="K410" s="222"/>
      <c r="L410" s="222"/>
      <c r="M410" s="222"/>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7474176</v>
      </c>
      <c r="I412" s="97">
        <f>+I408+I379+I362+I304+I272+I240+I208+I176+I144+I112+I80+I60+I41</f>
        <v>8440774</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7474176</v>
      </c>
      <c r="I416" s="55">
        <f>+I408+I379+I362+I304+I272+I240+I208+I176+I144+I112+I80+I60+I41</f>
        <v>8440774</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9:M309"/>
    <mergeCell ref="B310:M310"/>
    <mergeCell ref="E312:G312"/>
    <mergeCell ref="H312:M312"/>
    <mergeCell ref="E313:F313"/>
    <mergeCell ref="H313:I313"/>
    <mergeCell ref="E339:F339"/>
    <mergeCell ref="H339:I339"/>
    <mergeCell ref="B1:M1"/>
    <mergeCell ref="B2:M2"/>
    <mergeCell ref="B3:M3"/>
    <mergeCell ref="E5:G5"/>
    <mergeCell ref="H5:M5"/>
    <mergeCell ref="E6:F6"/>
    <mergeCell ref="H6:I6"/>
    <mergeCell ref="B308:M308"/>
    <mergeCell ref="B383:M383"/>
    <mergeCell ref="B367:M367"/>
    <mergeCell ref="B368:M368"/>
    <mergeCell ref="B366:M366"/>
    <mergeCell ref="B384:M384"/>
    <mergeCell ref="E371:F371"/>
    <mergeCell ref="H371:I371"/>
    <mergeCell ref="E370:G370"/>
    <mergeCell ref="H370:M370"/>
    <mergeCell ref="H281:I281"/>
    <mergeCell ref="E280:G280"/>
    <mergeCell ref="E281:F281"/>
    <mergeCell ref="B278:M278"/>
    <mergeCell ref="H280:M280"/>
    <mergeCell ref="H338:M338"/>
    <mergeCell ref="B334:M334"/>
    <mergeCell ref="E338:G338"/>
    <mergeCell ref="B335:M335"/>
    <mergeCell ref="B336:M336"/>
    <mergeCell ref="E89:F89"/>
    <mergeCell ref="H89:I89"/>
    <mergeCell ref="E120:G120"/>
    <mergeCell ref="E217:F217"/>
    <mergeCell ref="H217:I217"/>
    <mergeCell ref="E216:G216"/>
    <mergeCell ref="E185:F185"/>
    <mergeCell ref="H185:I185"/>
    <mergeCell ref="B118:M118"/>
    <mergeCell ref="H152:M152"/>
    <mergeCell ref="B45:M45"/>
    <mergeCell ref="H49:M49"/>
    <mergeCell ref="B86:M86"/>
    <mergeCell ref="B85:M85"/>
    <mergeCell ref="B84:M84"/>
    <mergeCell ref="E50:F50"/>
    <mergeCell ref="B64:M64"/>
    <mergeCell ref="B65:M65"/>
    <mergeCell ref="B66:M66"/>
    <mergeCell ref="E31:F31"/>
    <mergeCell ref="H31:I31"/>
    <mergeCell ref="E69:F69"/>
    <mergeCell ref="H69:I69"/>
    <mergeCell ref="E68:G68"/>
    <mergeCell ref="E49:G49"/>
    <mergeCell ref="H50:I50"/>
    <mergeCell ref="B46:M46"/>
    <mergeCell ref="B47:M47"/>
    <mergeCell ref="H68:M68"/>
    <mergeCell ref="E387:G387"/>
    <mergeCell ref="E388:F388"/>
    <mergeCell ref="H388:I388"/>
    <mergeCell ref="B385:M385"/>
    <mergeCell ref="H387:M387"/>
    <mergeCell ref="B26:M26"/>
    <mergeCell ref="B27:M27"/>
    <mergeCell ref="B28:M28"/>
    <mergeCell ref="H30:M30"/>
    <mergeCell ref="E30:G30"/>
    <mergeCell ref="B149:M149"/>
    <mergeCell ref="B150:M150"/>
    <mergeCell ref="H88:M88"/>
    <mergeCell ref="H120:M120"/>
    <mergeCell ref="B116:M116"/>
    <mergeCell ref="B117:M117"/>
    <mergeCell ref="H121:I121"/>
    <mergeCell ref="E121:F121"/>
    <mergeCell ref="B148:M148"/>
    <mergeCell ref="E88:G88"/>
    <mergeCell ref="E152:G152"/>
    <mergeCell ref="H184:M184"/>
    <mergeCell ref="B212:M212"/>
    <mergeCell ref="B213:M213"/>
    <mergeCell ref="B180:M180"/>
    <mergeCell ref="B181:M181"/>
    <mergeCell ref="B182:M182"/>
    <mergeCell ref="E153:F153"/>
    <mergeCell ref="H153:I153"/>
    <mergeCell ref="B178:M178"/>
    <mergeCell ref="H216:M216"/>
    <mergeCell ref="B244:M244"/>
    <mergeCell ref="B245:M245"/>
    <mergeCell ref="B246:M246"/>
    <mergeCell ref="B210:M210"/>
    <mergeCell ref="B242:M242"/>
    <mergeCell ref="B146:M146"/>
    <mergeCell ref="E249:F249"/>
    <mergeCell ref="H248:M248"/>
    <mergeCell ref="B276:M276"/>
    <mergeCell ref="B277:M277"/>
    <mergeCell ref="H249:I249"/>
    <mergeCell ref="E248:G248"/>
    <mergeCell ref="B274:M274"/>
    <mergeCell ref="B214:M214"/>
    <mergeCell ref="E184:G184"/>
    <mergeCell ref="B306:M306"/>
    <mergeCell ref="B332:M332"/>
    <mergeCell ref="B364:M364"/>
    <mergeCell ref="B381:M381"/>
    <mergeCell ref="B410:M410"/>
    <mergeCell ref="B24:M24"/>
    <mergeCell ref="B43:M43"/>
    <mergeCell ref="B62:M62"/>
    <mergeCell ref="B82:M82"/>
    <mergeCell ref="B114:M114"/>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2011-08-25T18:14:28Z</cp:lastPrinted>
  <dcterms:created xsi:type="dcterms:W3CDTF">2008-04-15T15:00:43Z</dcterms:created>
  <dcterms:modified xsi:type="dcterms:W3CDTF">2011-08-26T16:10:40Z</dcterms:modified>
  <cp:category/>
  <cp:version/>
  <cp:contentType/>
  <cp:contentStatus/>
</cp:coreProperties>
</file>