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7.xml" ContentType="application/vnd.openxmlformats-officedocument.drawing+xml"/>
  <Override PartName="/xl/worksheets/sheet5.xml" ContentType="application/vnd.openxmlformats-officedocument.spreadsheetml.worksheet+xml"/>
  <Override PartName="/xl/drawings/drawing9.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0" windowWidth="10980" windowHeight="8085" tabRatio="897" activeTab="0"/>
  </bookViews>
  <sheets>
    <sheet name="Portada " sheetId="1" r:id="rId1"/>
    <sheet name="Exportacion_regional " sheetId="2" r:id="rId2"/>
    <sheet name="Exportacion_region_sector" sheetId="3" r:id="rId3"/>
    <sheet name="Principales_destinos" sheetId="4" r:id="rId4"/>
    <sheet name="Principales_rubros" sheetId="5" r:id="rId5"/>
    <sheet name="Principales_productos" sheetId="6" r:id="rId6"/>
  </sheets>
  <definedNames>
    <definedName name="_xlnm.Print_Area" localSheetId="2">'Exportacion_region_sector'!$A$1:$G$70</definedName>
    <definedName name="_xlnm.Print_Area" localSheetId="1">'Exportacion_regional '!$A$1:$F$59</definedName>
    <definedName name="_xlnm.Print_Area" localSheetId="0">'Portada '!$A$1:$G$129</definedName>
    <definedName name="_xlnm.Print_Area" localSheetId="3">'Principales_destinos'!$A$1:$F$120</definedName>
    <definedName name="_xlnm.Print_Area" localSheetId="5">'Principales_productos'!$B$1:$M$410</definedName>
    <definedName name="_xlnm.Print_Area" localSheetId="4">'Principales_rubros'!$A$1:$G$173</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<sst xmlns="http://schemas.openxmlformats.org/spreadsheetml/2006/main" count="1351" uniqueCount="397">
  <si>
    <t>Valor de las exportaciones silvoagropecuarias regionales *</t>
  </si>
  <si>
    <t>Principales destinos de las exportaciones silvoagropecuarias regionales *</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</si>
  <si>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</si>
  <si>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</si>
  <si>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</si>
  <si>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</si>
  <si>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</si>
  <si>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</si>
  <si>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</si>
  <si>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</si>
  <si>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</si>
  <si>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</si>
  <si>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</si>
  <si>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</si>
  <si>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</si>
  <si>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</si>
  <si>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</si>
  <si>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</si>
  <si>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</si>
  <si>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</si>
  <si>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</si>
  <si>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</si>
  <si>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</si>
  <si>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</si>
  <si>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</si>
  <si>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</si>
  <si>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</si>
  <si>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</si>
  <si>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</si>
  <si>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</si>
  <si>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</si>
  <si>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</si>
  <si>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</si>
  <si>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</si>
  <si>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</si>
  <si>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Maule</t>
  </si>
  <si>
    <t>Región del Bio Bio</t>
  </si>
  <si>
    <t>Región de La Araucanía</t>
  </si>
  <si>
    <t>Región de Los Ríos</t>
  </si>
  <si>
    <t>Región de Los Lagos</t>
  </si>
  <si>
    <t>Región de Magallanes</t>
  </si>
  <si>
    <t>Otras operaciones</t>
  </si>
  <si>
    <t>Total silvoagropecuario</t>
  </si>
  <si>
    <t>Cuadro N° 7</t>
  </si>
  <si>
    <t xml:space="preserve">Principales productos silvoagropecuarios exportados </t>
  </si>
  <si>
    <t>Cuadro N° 5</t>
  </si>
  <si>
    <t>Cuadro N° 6</t>
  </si>
  <si>
    <t>Cuadro N° 8</t>
  </si>
  <si>
    <t xml:space="preserve"> Región de Valparaíso</t>
  </si>
  <si>
    <t>Cuadro N° 16</t>
  </si>
  <si>
    <t>Unidad</t>
  </si>
  <si>
    <t>Kilo neto</t>
  </si>
  <si>
    <t>Arándanos rojos, azules, mirtilos y demás frutos del género vaccinium (total)</t>
  </si>
  <si>
    <t>Aguacates (paltas) frescas o refrigeradas (total)</t>
  </si>
  <si>
    <t>Trozos y despojos comestibles de gallo o gallina, congelados (total)</t>
  </si>
  <si>
    <t>Manzanas frescas (total)</t>
  </si>
  <si>
    <t>Las demás carnes porcinas congeladas (total)</t>
  </si>
  <si>
    <t>Orégano, fresco o seco, incluso cortado, quebrantado o pulverizado</t>
  </si>
  <si>
    <t>Uvas frescas (total)</t>
  </si>
  <si>
    <t>Aceitunas, preparadas o conservadas, sin congelar</t>
  </si>
  <si>
    <t>Purés y jugos de tomate (total)</t>
  </si>
  <si>
    <t>Las demás maderas contrachapadas, maderas chapadas y maderas estratificadas similar de coníferas (desde 2007)</t>
  </si>
  <si>
    <t>Melocotones (duraznos), frescos</t>
  </si>
  <si>
    <t>Vino con denominación de origen (total)</t>
  </si>
  <si>
    <t>Litro</t>
  </si>
  <si>
    <t>Tableros laminados encolados por sus cantos ("edge glue panels"), de espesor &lt;= a 40 mm, ancho &lt;= a 1.200 mm, de longitud indeterminada, sin perfilar longitudinalmente en ninguna de sus caras, cantos o extremos (desde 2007)</t>
  </si>
  <si>
    <t>Metro cúbico</t>
  </si>
  <si>
    <t>Jugos de las demás frutas y hortalizas (total)</t>
  </si>
  <si>
    <t>Nectarines frescos</t>
  </si>
  <si>
    <t>Los demás vinos (total)</t>
  </si>
  <si>
    <t>Jugos de uva (incluido el mosto) (total)</t>
  </si>
  <si>
    <t>Trozos y despojos de pavo (gallipavo), congelados (total)</t>
  </si>
  <si>
    <t>Las demás maderas en plaquitas o partículas no coníferas (total)</t>
  </si>
  <si>
    <t>Pasas (total)</t>
  </si>
  <si>
    <t>Extractos, esencias y concentrados de te o yerba mate (total)</t>
  </si>
  <si>
    <t>Duraznos en conservas al natural (total)</t>
  </si>
  <si>
    <t>Pasta química de coníferas a la sosa (soda) o al sulfato,excepto para disolver, cruda</t>
  </si>
  <si>
    <t>Duraznos, compotas, jaleas, pastas, pulpas (total)</t>
  </si>
  <si>
    <t>Tableros de fibra de densidad media de espesor superior a 9 mm (desde 2007)</t>
  </si>
  <si>
    <t>Tableros de fibra de densidad superior a 0,5 g/cm3 pero inferior o igual a 0,8 g/cm3 sin trabajo mecánico ni recubrimiento de superficie (desde 2007)</t>
  </si>
  <si>
    <t>Leche condensada</t>
  </si>
  <si>
    <t>Tableros de fibra de densidad superior a 0,5 g/cm3 pero inferior o igual a 0,8 g/cm3 con trabajo mecánico y recubrimiento de superficie (desde 2007)</t>
  </si>
  <si>
    <t>Madera aserrada denominada "blanks", resultante de la unión a lo largo de "bloques" mediante uniones dentadas (desde 2007)</t>
  </si>
  <si>
    <t>Pasta química de coníferas a la sosa (soda) o al sulfato,excepto para disolver, semiblanqueada o blanqueada</t>
  </si>
  <si>
    <t>Madera cepillada ya sea en todas sus caras y cantos o solamente en alguno(s) de ellos (desde 2007)</t>
  </si>
  <si>
    <t>Pasta química de maderas distintas a las coníferas, a la sosa (soda) o al sulfato, excepto para disolver, semiblanqueada o blanqueada</t>
  </si>
  <si>
    <t>Puertas y sus marcos y umbrales (total)</t>
  </si>
  <si>
    <t>Los demás quesos (total)</t>
  </si>
  <si>
    <t>Leche en polvo, sin adición de azúcar ni edulcorante, mat grasa &gt; al 26%</t>
  </si>
  <si>
    <t>Remolacha, nabos, raíces, etc., forrajeros (total)</t>
  </si>
  <si>
    <t>Musgos secos, distintos de los usados para ramos y adornos y de los medicinales</t>
  </si>
  <si>
    <t>Las demás preparaciones del tipo utilizado para alimentar animales</t>
  </si>
  <si>
    <t>Lactosuero, incluso concentrado, azucarado</t>
  </si>
  <si>
    <t>Las demás preparaciones de bovinos, incluidas las mezclas</t>
  </si>
  <si>
    <t>Madera aserrada o desbastada longitudinalmente, de lenga , de espesor &gt; a 6 mm</t>
  </si>
  <si>
    <t>Lana esquilada, sucia, incluida la lavada en vivo</t>
  </si>
  <si>
    <t>Tops de lana peinada</t>
  </si>
  <si>
    <t xml:space="preserve"> Región de Tarapacá</t>
  </si>
  <si>
    <t>Variación</t>
  </si>
  <si>
    <t>Cuadro N° 9</t>
  </si>
  <si>
    <t>Cuadro N°  2</t>
  </si>
  <si>
    <t>Cuadro N°  3</t>
  </si>
  <si>
    <t>Sector</t>
  </si>
  <si>
    <t>Forestal</t>
  </si>
  <si>
    <t>Pecuario</t>
  </si>
  <si>
    <t>Total</t>
  </si>
  <si>
    <t>Otras Operaciones</t>
  </si>
  <si>
    <t>País</t>
  </si>
  <si>
    <t>Reino Unido</t>
  </si>
  <si>
    <t>Holanda</t>
  </si>
  <si>
    <t>México</t>
  </si>
  <si>
    <t>Argentina</t>
  </si>
  <si>
    <t>Corea del Sur</t>
  </si>
  <si>
    <t>Japón</t>
  </si>
  <si>
    <t>China</t>
  </si>
  <si>
    <t>Italia</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</si>
  <si>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</si>
  <si>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</si>
  <si>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</si>
  <si>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</si>
  <si>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</si>
  <si>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</si>
  <si>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</si>
  <si>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</si>
  <si>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</si>
  <si>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</si>
  <si>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</si>
  <si>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</si>
  <si>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</si>
  <si>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</si>
  <si>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</si>
  <si>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orden</t>
  </si>
  <si>
    <t>España</t>
  </si>
  <si>
    <t>Total regional</t>
  </si>
  <si>
    <t>Rubros</t>
  </si>
  <si>
    <t>Vinos y alcoholes</t>
  </si>
  <si>
    <t>Cereales</t>
  </si>
  <si>
    <t>Lácteos</t>
  </si>
  <si>
    <t>Cuadro N°  4</t>
  </si>
  <si>
    <t>Cuadro N° 17</t>
  </si>
  <si>
    <t xml:space="preserve">  Nº 17</t>
  </si>
  <si>
    <t>Principales rubros silvoagropecuarios exportados por región</t>
  </si>
  <si>
    <t>Cuadro N°  3 (continuación)</t>
  </si>
  <si>
    <t>Volumen (miles)</t>
  </si>
  <si>
    <t>Valor (miles de dólares FOB)*</t>
  </si>
  <si>
    <t>Región/país</t>
  </si>
  <si>
    <t>Principales productos silvoagropecuarios exportados *</t>
  </si>
  <si>
    <t xml:space="preserve"> Región de Arica y Parinacota</t>
  </si>
  <si>
    <t>Cuadro N° 18</t>
  </si>
  <si>
    <t>Cuadro N° 19</t>
  </si>
  <si>
    <t xml:space="preserve">  Nº 18</t>
  </si>
  <si>
    <t xml:space="preserve">  Nº 19</t>
  </si>
  <si>
    <t>Codigo SACH</t>
  </si>
  <si>
    <t>Las demás frutas congeladas (total)</t>
  </si>
  <si>
    <t>Preparaciones y conservas de pavo (gallipavo) (total)</t>
  </si>
  <si>
    <t>Tableros llamados "oriented strand board" (OSB) (desde 2007)</t>
  </si>
  <si>
    <t>Brasil</t>
  </si>
  <si>
    <t>Valor de las exportaciones silvoagropecuarias regionales</t>
  </si>
  <si>
    <t>Valor de las exportaciones silvoagropecuarias regionales por sector</t>
  </si>
  <si>
    <t>Principales destinos de las exportaciones silvoagropecuarias regionales</t>
  </si>
  <si>
    <t>Principales rubros silvoagropecuarios exportados por  región</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</si>
  <si>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</si>
  <si>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</si>
  <si>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</si>
  <si>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</si>
  <si>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</si>
  <si>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</si>
  <si>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</si>
  <si>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</si>
  <si>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</si>
  <si>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</si>
  <si>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</si>
  <si>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</si>
  <si>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</si>
  <si>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</si>
  <si>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</si>
  <si>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Se puede reproducir total o parcialmente citando la fuente</t>
  </si>
  <si>
    <t>Agrícola</t>
  </si>
  <si>
    <t>Valor de las exportaciones silvoagropecuarias regionales por sector  *</t>
  </si>
  <si>
    <t>Regiones de Arica y Parinacota - Los Ríos se incorporan a partir de octubre 2007</t>
  </si>
  <si>
    <t xml:space="preserve"> Regiones de Arica y Parinacota - Los Ríos se incorporan a partir de octubre 2007</t>
  </si>
  <si>
    <t>Partic.</t>
  </si>
  <si>
    <t>Partc.</t>
  </si>
  <si>
    <t>Aceites de nabo (nabina) o de colza, de bajo contenido ácido erúcico, en bruto</t>
  </si>
  <si>
    <t>Mantequilla (manteca)</t>
  </si>
  <si>
    <t>Productos</t>
  </si>
  <si>
    <t>Uruguay</t>
  </si>
  <si>
    <t>Borras del peinado de la lana o pelo fino</t>
  </si>
  <si>
    <t>Gustavo Rojas Le-Bert</t>
  </si>
  <si>
    <t>Director y Representante Legal</t>
  </si>
  <si>
    <t>Miel natural</t>
  </si>
  <si>
    <t xml:space="preserve">Otras </t>
  </si>
  <si>
    <t>Nueces de nogal sin cáscara, frescas o seca, enteras (total)</t>
  </si>
  <si>
    <t>Las demás carnes y despojos comestibles saladas, secas o ahumadas, incluidos la harina y polvo (total)</t>
  </si>
  <si>
    <t>Región Metropolitana</t>
  </si>
  <si>
    <t>La Araucanía</t>
  </si>
  <si>
    <t>Semillas para siembra</t>
  </si>
  <si>
    <t>Fruta fresca</t>
  </si>
  <si>
    <t>Frutas procesadas</t>
  </si>
  <si>
    <t>Carne de ave</t>
  </si>
  <si>
    <t>Maderas aserradas</t>
  </si>
  <si>
    <t>Maderas elaboradas</t>
  </si>
  <si>
    <t>Hortalizas y tubérculos frescos</t>
  </si>
  <si>
    <t>Flores bulbos y musgos</t>
  </si>
  <si>
    <t>Carne porcina</t>
  </si>
  <si>
    <t>Celulosa</t>
  </si>
  <si>
    <t>Carne ovina</t>
  </si>
  <si>
    <t>Carne bovina</t>
  </si>
  <si>
    <t>Otras carnes y subproductos</t>
  </si>
  <si>
    <t>Maderas en plaquitas</t>
  </si>
  <si>
    <t>Oleaginosas</t>
  </si>
  <si>
    <t xml:space="preserve"> Arica y Parinacota</t>
  </si>
  <si>
    <t>Tarapacá</t>
  </si>
  <si>
    <t>Antofagasta</t>
  </si>
  <si>
    <t>Atacama</t>
  </si>
  <si>
    <t xml:space="preserve">Metropolitana de Santiago </t>
  </si>
  <si>
    <t>Los Lagos</t>
  </si>
  <si>
    <t>Magallanes</t>
  </si>
  <si>
    <t>Arica y Parinacota</t>
  </si>
  <si>
    <t>Los Ríos</t>
  </si>
  <si>
    <t>Las demás preparaciones alimenticias nencop</t>
  </si>
  <si>
    <t>Principales productos  silvoagropecuarios exportados Región de Los Ríos</t>
  </si>
  <si>
    <t>Metropolitana de Santiago</t>
  </si>
  <si>
    <t xml:space="preserve">       exportaciones silvoagropecuarias</t>
  </si>
  <si>
    <t>Publicación  de la Oficina de Estudios y Políticas Agrarias (Odepa)</t>
  </si>
  <si>
    <t>del Ministerio de Agricultura, Gobierno de Chile</t>
  </si>
  <si>
    <t>Teatinos 40, piso 7. Santiago, Chile</t>
  </si>
  <si>
    <t>Teléfono :(56- 2) 3973000</t>
  </si>
  <si>
    <t>Fax :(56- 2) 3973111</t>
  </si>
  <si>
    <t xml:space="preserve">www.odepa.gob.cl  </t>
  </si>
  <si>
    <t>TABLA DE CONTENIDO</t>
  </si>
  <si>
    <t>Región del Libertador Gral. Bernardo O'Higgins</t>
  </si>
  <si>
    <t>Región del Bíobío</t>
  </si>
  <si>
    <t>Región Aisén del Gral. Carlos Ibañez Del Campo</t>
  </si>
  <si>
    <t>Región de Magallanes y de la Antártica Chilena</t>
  </si>
  <si>
    <t>Bíobío</t>
  </si>
  <si>
    <t>Libertador Gral. Bernardo O'Higgins</t>
  </si>
  <si>
    <t>Aisén del Gral. Carlos Ibáñez del Campo</t>
  </si>
  <si>
    <t>Magallanes y de la Antártica Chilena</t>
  </si>
  <si>
    <t xml:space="preserve">Aisén del Gral. Carlos Ibañez Del Campo </t>
  </si>
  <si>
    <t>Inulina</t>
  </si>
  <si>
    <t>Tripas, vegijas y estómagos de animales enteros o en trozos frescos, refrigerados o congelados (total)</t>
  </si>
  <si>
    <t>Región de Aisén del Gral. Carlos Ibáñez del Campo</t>
  </si>
  <si>
    <t>Semilla de nabo (nabina) o de colza, incluso quebrantada con bajo contenido de ácido erúcico</t>
  </si>
  <si>
    <t>Leche en polvo, concentradas o con adición de edulcorante, en polvo, gránulos, contenido materia grasa &lt;= al 1.5% en peso</t>
  </si>
  <si>
    <t>Bulbos, cebollas, tubérculos, raíces y bulbos tuberosos, en reposo vegetativos (total)</t>
  </si>
  <si>
    <t xml:space="preserve">       Boletín regional de</t>
  </si>
  <si>
    <t>Boletín regional de exportaciones silvoagropecuarias</t>
  </si>
  <si>
    <t>Los demás despojos comestibles de porcinos, congelados (total)</t>
  </si>
  <si>
    <t>Carne bovina deshuesada fresca o refrigerada (total)</t>
  </si>
  <si>
    <t>Fuente: elaborado por Odepa con información del Servicio Nacional de Aduanas.  * Cifras sujetas a revisión por informes de variación de valor (IVV).</t>
  </si>
  <si>
    <t xml:space="preserve"> 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</si>
  <si>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 Las exportaciones regionales no necesariamente indican que se producen en la región.</t>
  </si>
  <si>
    <t>Nueva Zelanda</t>
  </si>
  <si>
    <t>Almendras sin cáscara (total)</t>
  </si>
  <si>
    <t>Francia</t>
  </si>
  <si>
    <t>Australia</t>
  </si>
  <si>
    <t>Las demás hortalizas y las mezclas de hortalizas (desde 2007)</t>
  </si>
  <si>
    <t>Lana esquilada y peinada</t>
  </si>
  <si>
    <t>2012-2011</t>
  </si>
  <si>
    <t>12/11</t>
  </si>
  <si>
    <t>Alimentos para animales</t>
  </si>
  <si>
    <t>Aceitunas en salmuera (total)</t>
  </si>
  <si>
    <t>Semilla de tomate (Lycopersicum esculentum)  para siembra (desde 2012)</t>
  </si>
  <si>
    <t>Los demás mostos de uva, blancos</t>
  </si>
  <si>
    <t>Aguardiente de uva (pisco y similares)</t>
  </si>
  <si>
    <t>Las demás bebidas fermentadas (sidra,perada, aguamiel), mezclas de bebidas fermentadas y no alcohólicas, nencop</t>
  </si>
  <si>
    <t>Las demás cerezas dulces frescas (desde 2012)</t>
  </si>
  <si>
    <t>Los demás vinos vinos (desde 2012)</t>
  </si>
  <si>
    <t>Las demás semillas de plantas herbáceas usadas principalmente por sus flores, para siembra (desde  2012)</t>
  </si>
  <si>
    <t>Las demás ciruelas secas (desde 2012)</t>
  </si>
  <si>
    <t>Carne porcina piernas, paletas y sus trozos sin deshuesar, congeladas (total)</t>
  </si>
  <si>
    <t>Las demás preparaciones de pulpa de manzana (desde 2012)</t>
  </si>
  <si>
    <t>Las demás moras, congeladas, incluso con azúcar o edulcorante (desde 2012)</t>
  </si>
  <si>
    <t>Las demás frambuesas, congeladas, incluso con azúcar o edulcorante (desde 2012)</t>
  </si>
  <si>
    <t>Las demás confituras, jaleas y mermeladas, puré y pastas de frutas obtenidas por cocción, incluso azucaradas o edulcoradas (desde 2012)</t>
  </si>
  <si>
    <t>Madera simplemente aserrada (desde 2007)</t>
  </si>
  <si>
    <t>Listones y molduras de madera para muebles de coníferas (total)</t>
  </si>
  <si>
    <t>Papel prensa (para periódico) (total)</t>
  </si>
  <si>
    <t>Las demás avenas (hasta 2012)</t>
  </si>
  <si>
    <t>Semilla forrajera de trébol rosado, para siembra (desde 2012)</t>
  </si>
  <si>
    <t>Las demás judías (porotos, frejoles) comunes, excepto para siembra</t>
  </si>
  <si>
    <t>Carne ovina, los demás cortes (trozos) sin deshuesar congeladas (total)</t>
  </si>
  <si>
    <t>Arándanos rojos preparados o conservados, incluso con adición de azúcar u otro edulcorante o alcohol (desde 2012)</t>
  </si>
  <si>
    <t>Levaduras vivas</t>
  </si>
  <si>
    <t>Cueros y pieles enteras, en bruto, de bovinos y equinos de peso unitario &gt; a 16 kg</t>
  </si>
  <si>
    <t>Carne ovina deshuesada congelada (total)</t>
  </si>
  <si>
    <t>Lana esquilada, desgrasada sin carbonizar</t>
  </si>
  <si>
    <t>Rusia</t>
  </si>
  <si>
    <t>Dinamarca</t>
  </si>
  <si>
    <t>Maíz para la siembra (total)</t>
  </si>
  <si>
    <t>Semilla de lechuga (Lactuca sativa ) para siembra (desde 2012)</t>
  </si>
  <si>
    <t>Semilla de pimiento (Capsicum annuum) para siembra (desde 2012)</t>
  </si>
  <si>
    <t>Carne ovina canales o medias canales de cordero, congeladas</t>
  </si>
  <si>
    <t>Los demás despojos comestibles de ovinos, caprinos, caballares asnales y mulares, congelados</t>
  </si>
  <si>
    <t>Harina, polvo y pellets, de carne o despojos; chicharrones, impropios para la alimentación humana</t>
  </si>
  <si>
    <t>Grasa de lana y sustancias grasas derivadas, incluida la lanolina</t>
  </si>
  <si>
    <t>Carne bovina deshuesada congelada (total)</t>
  </si>
  <si>
    <t>Taiwán</t>
  </si>
  <si>
    <t>Colombia</t>
  </si>
  <si>
    <t>Costa Rica</t>
  </si>
  <si>
    <t>Cueros y pieles de ovino</t>
  </si>
  <si>
    <t>Semilla de pepino (Cucumis sativus ) para siembra (desde 2012)</t>
  </si>
  <si>
    <t>Los demás frutos frescos (total)</t>
  </si>
  <si>
    <t>Néctar y jugo de manzana (total)</t>
  </si>
  <si>
    <t>Avellanas con cáscara, frescas o secas</t>
  </si>
  <si>
    <t>Las demás mieles naturales (desde 2012)</t>
  </si>
  <si>
    <t>Cueros y pieles en bruto de ovino, con lana</t>
  </si>
  <si>
    <t>Alemania</t>
  </si>
  <si>
    <t>Ají seco, triturado o pulverizado (desde 2012)</t>
  </si>
  <si>
    <t>Mandarinas, clementinas, wilking e híbridas (total)</t>
  </si>
  <si>
    <t>Nueces de nogal con cáscara, frescas o secas</t>
  </si>
  <si>
    <t>Naranjas, frescas o secas</t>
  </si>
  <si>
    <t>Limones ( citrus limon, citrus limonum), frescos o secos</t>
  </si>
  <si>
    <t>Maderas distinta de las coníferas, perfiladas longitudinalmente, en una o varias caras, cantos o extremos</t>
  </si>
  <si>
    <t>Mezclas aceites, animales o vegetales y animales con vegetales (total)</t>
  </si>
  <si>
    <t>Habas de soja, incluso quebrantadas (total)</t>
  </si>
  <si>
    <t>Aceites esenciales de piperita (menta piperita)</t>
  </si>
  <si>
    <t>Estados Unidos</t>
  </si>
  <si>
    <t>Hortalizas procesadas</t>
  </si>
  <si>
    <t>Liliana Yáñez Barrios</t>
  </si>
  <si>
    <t>Fruta  fresca</t>
  </si>
  <si>
    <t>Miel orgánica (desde 2012)</t>
  </si>
  <si>
    <t>Las demás manzanas secas (desde 2012)</t>
  </si>
  <si>
    <t>Carne bovina los demás cortes (trozos) sin deshuesar, congeladas</t>
  </si>
  <si>
    <t>Peras variedad  Packham's triumph, frescas (desde 2012)</t>
  </si>
  <si>
    <t>Carne de gallo o gallina sin trocear congelada (total)</t>
  </si>
  <si>
    <t>Los demás Kiwis frescos (desde 2012)</t>
  </si>
  <si>
    <t>Las demás ciruelas frescas (desde 2012)</t>
  </si>
  <si>
    <t>Tableros de fibra de densidad superior a 0,8 g/cm3 con trabajo mecánico y recubrimiento de superficie (desde 2007)</t>
  </si>
  <si>
    <t>Carne y despojos comestibles de conejo o liebre frescos, refrigerados o congelados</t>
  </si>
  <si>
    <t>Frutas  procesadas</t>
  </si>
  <si>
    <t>Los demás aceites de oliva, virgen  (desde 2012)</t>
  </si>
  <si>
    <t>Cerezas en conservas al natural (total)</t>
  </si>
  <si>
    <t>Granos de avena, aplstados o en copos</t>
  </si>
  <si>
    <t>08051000</t>
  </si>
  <si>
    <t>08081000</t>
  </si>
  <si>
    <t>08061000</t>
  </si>
  <si>
    <t>07112000</t>
  </si>
  <si>
    <t>08083010</t>
  </si>
  <si>
    <t>08023200</t>
  </si>
  <si>
    <t>08055010</t>
  </si>
  <si>
    <t>02071200</t>
  </si>
  <si>
    <t>02071400</t>
  </si>
  <si>
    <t>08133090</t>
  </si>
  <si>
    <t>04090010</t>
  </si>
  <si>
    <t>08109000</t>
  </si>
  <si>
    <t>08105090</t>
  </si>
  <si>
    <t>08094019</t>
  </si>
  <si>
    <t>08093010</t>
  </si>
  <si>
    <t>08052000</t>
  </si>
  <si>
    <t>08044000</t>
  </si>
  <si>
    <t>08062000</t>
  </si>
  <si>
    <t>08104000</t>
  </si>
  <si>
    <t>09042220</t>
  </si>
  <si>
    <t>08021200</t>
  </si>
  <si>
    <t>08023100</t>
  </si>
  <si>
    <t>02072700</t>
  </si>
  <si>
    <t>08132090</t>
  </si>
  <si>
    <t>02032900</t>
  </si>
  <si>
    <t>08092919</t>
  </si>
  <si>
    <t>02032200</t>
  </si>
  <si>
    <t>08093020</t>
  </si>
  <si>
    <t>02109000</t>
  </si>
  <si>
    <t>02064900</t>
  </si>
  <si>
    <t>08119000</t>
  </si>
  <si>
    <t>08112029</t>
  </si>
  <si>
    <t>08112019</t>
  </si>
  <si>
    <t>08022100</t>
  </si>
  <si>
    <t>04029910</t>
  </si>
  <si>
    <t>02013000</t>
  </si>
  <si>
    <t>04069000</t>
  </si>
  <si>
    <t>04022118</t>
  </si>
  <si>
    <t>07133390</t>
  </si>
  <si>
    <t>04051000</t>
  </si>
  <si>
    <t>04041000</t>
  </si>
  <si>
    <t>04090090</t>
  </si>
  <si>
    <t>04021000</t>
  </si>
  <si>
    <t>06011000</t>
  </si>
  <si>
    <t>02043000</t>
  </si>
  <si>
    <t>02044200</t>
  </si>
  <si>
    <t>02044300</t>
  </si>
  <si>
    <t>05040000</t>
  </si>
  <si>
    <t>02023000</t>
  </si>
  <si>
    <t>02022000</t>
  </si>
  <si>
    <t>02069000</t>
  </si>
  <si>
    <t>02081000</t>
  </si>
  <si>
    <t xml:space="preserve">          Avance mensual enero a octubre  de  2012</t>
  </si>
  <si>
    <t xml:space="preserve">          Noviembre 2012</t>
  </si>
  <si>
    <t>Avance mensual enero a octubre 2012</t>
  </si>
  <si>
    <t>ene-oct</t>
  </si>
  <si>
    <t>Venezuela</t>
  </si>
  <si>
    <t>Frutos de los géneros capsicum o pimenta fresca o refrigerada (total)</t>
  </si>
  <si>
    <t>Leche y nata, sin concentrar ni edulcorar, materia grasa &lt;= al 1% en peso</t>
  </si>
  <si>
    <t>Las demás harinas de cereales, excepto de trigo o morcajo</t>
  </si>
  <si>
    <t>07096000</t>
  </si>
  <si>
    <t>04011000</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</si>
</sst>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 numFmtId="174" formatCode="_-* #,##0_-;\-* #,##0_-;_-* &quot;-&quot;??_-;_-@_-"/>
    <numFmt numFmtId="175" formatCode="_-* #,##0\ _€_-;\-* #,##0\ _€_-;_-* &quot;-&quot;??\ _€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00"/>
    <numFmt numFmtId="181" formatCode="0.000"/>
    <numFmt numFmtId="182" formatCode="0.0000%"/>
    <numFmt numFmtId="183" formatCode="_-* #,##0.0\ _€_-;\-* #,##0.0\ _€_-;_-* &quot;-&quot;??\ _€_-;_-@_-"/>
  </numFmts>
  <fonts count="82">
    <font>
      <sz val="10"/>
      <name val="Arial"/>
      <family val="0"/>
    </font>
    <font>
      <u val="single"/>
      <sz val="7.5"/>
      <color indexed="12"/>
      <name val="Arial"/>
      <family val="2"/>
    </font>
    <font>
      <u val="single"/>
      <sz val="7.5"/>
      <color indexed="36"/>
      <name val="Arial"/>
      <family val="2"/>
    </font>
    <font>
      <b/>
      <sz val="10"/>
      <name val="Arial"/>
      <family val="2"/>
    </font>
    <font>
      <sz val="12"/>
      <name val="Arial"/>
      <family val="2"/>
    </font>
    <font>
      <sz val="8"/>
      <name val="Arial"/>
      <family val="2"/>
    </font>
    <font>
      <b/>
      <sz val="8"/>
      <name val="Arial"/>
      <family val="2"/>
    </font>
    <font>
      <b/>
      <sz val="12"/>
      <name val="Arial"/>
      <family val="2"/>
    </font>
    <font>
      <sz val="10"/>
      <color indexed="10"/>
      <name val="Arial"/>
      <family val="2"/>
    </font>
    <font>
      <sz val="8"/>
      <name val="Verdana"/>
      <family val="2"/>
    </font>
    <font>
      <sz val="7"/>
      <name val="Verdana"/>
      <family val="2"/>
    </font>
    <font>
      <b/>
      <sz val="9"/>
      <name val="Verdana"/>
      <family val="2"/>
    </font>
    <font>
      <sz val="9"/>
      <name val="Verdan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10"/>
      <color indexed="8"/>
      <name val="Arial"/>
      <family val="2"/>
    </font>
    <font>
      <b/>
      <sz val="10"/>
      <color indexed="8"/>
      <name val="Arial"/>
      <family val="2"/>
    </font>
    <font>
      <sz val="16"/>
      <color indexed="30"/>
      <name val="Verdana"/>
      <family val="2"/>
    </font>
    <font>
      <sz val="3.5"/>
      <color indexed="8"/>
      <name val="Arial"/>
      <family val="0"/>
    </font>
    <font>
      <sz val="1.5"/>
      <color indexed="8"/>
      <name val="Arial"/>
      <family val="0"/>
    </font>
    <font>
      <b/>
      <sz val="1.5"/>
      <color indexed="8"/>
      <name val="Arial"/>
      <family val="0"/>
    </font>
    <font>
      <sz val="3.05"/>
      <color indexed="8"/>
      <name val="Arial"/>
      <family val="0"/>
    </font>
    <font>
      <sz val="10"/>
      <color indexed="8"/>
      <name val="Calibri"/>
      <family val="0"/>
    </font>
    <font>
      <b/>
      <sz val="10"/>
      <color indexed="8"/>
      <name val="Calibri"/>
      <family val="0"/>
    </font>
    <font>
      <sz val="7"/>
      <color indexed="8"/>
      <name val="Calibri"/>
      <family val="0"/>
    </font>
    <font>
      <sz val="1"/>
      <color indexed="8"/>
      <name val="Arial"/>
      <family val="0"/>
    </font>
    <font>
      <b/>
      <sz val="1"/>
      <color indexed="8"/>
      <name val="Arial"/>
      <family val="0"/>
    </font>
    <font>
      <sz val="2.35"/>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rgb="FF000000"/>
      <name val="Arial"/>
      <family val="2"/>
    </font>
    <font>
      <sz val="10"/>
      <color rgb="FFFF0000"/>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10"/>
      <color theme="1"/>
      <name val="Arial"/>
      <family val="2"/>
    </font>
    <font>
      <b/>
      <sz val="10"/>
      <color theme="1"/>
      <name val="Arial"/>
      <family val="2"/>
    </font>
    <font>
      <sz val="16"/>
      <color rgb="FF0066CC"/>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theme="0"/>
        <bgColor indexed="64"/>
      </patternFill>
    </fill>
    <fill>
      <patternFill patternType="solid">
        <fgColor theme="3" tint="0.5999900102615356"/>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thin">
        <color indexed="55"/>
      </bottom>
    </border>
    <border>
      <left>
        <color indexed="63"/>
      </left>
      <right>
        <color indexed="63"/>
      </right>
      <top style="thin"/>
      <bottom>
        <color indexed="63"/>
      </bottom>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5" fillId="21" borderId="1" applyNumberFormat="0" applyAlignment="0" applyProtection="0"/>
    <xf numFmtId="0" fontId="56" fillId="22" borderId="2" applyNumberFormat="0" applyAlignment="0" applyProtection="0"/>
    <xf numFmtId="0" fontId="57" fillId="0" borderId="3" applyNumberFormat="0" applyFill="0" applyAlignment="0" applyProtection="0"/>
    <xf numFmtId="0" fontId="58" fillId="0" borderId="0" applyNumberFormat="0" applyFill="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9"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6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31" borderId="0" applyNumberFormat="0" applyBorder="0" applyAlignment="0" applyProtection="0"/>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4" fillId="0" borderId="0">
      <alignment/>
      <protection/>
    </xf>
    <xf numFmtId="0" fontId="0" fillId="32" borderId="4" applyNumberFormat="0" applyFont="0" applyAlignment="0" applyProtection="0"/>
    <xf numFmtId="0" fontId="52" fillId="32" borderId="4" applyNumberFormat="0" applyFont="0" applyAlignment="0" applyProtection="0"/>
    <xf numFmtId="0" fontId="52" fillId="32" borderId="4" applyNumberFormat="0" applyFont="0" applyAlignment="0" applyProtection="0"/>
    <xf numFmtId="0" fontId="52" fillId="32" borderId="4" applyNumberFormat="0" applyFont="0" applyAlignment="0" applyProtection="0"/>
    <xf numFmtId="9" fontId="0" fillId="0" borderId="0" applyFont="0" applyFill="0" applyBorder="0" applyAlignment="0" applyProtection="0"/>
    <xf numFmtId="0" fontId="62" fillId="21" borderId="5"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0" borderId="7" applyNumberFormat="0" applyFill="0" applyAlignment="0" applyProtection="0"/>
    <xf numFmtId="0" fontId="58" fillId="0" borderId="8" applyNumberFormat="0" applyFill="0" applyAlignment="0" applyProtection="0"/>
    <xf numFmtId="0" fontId="68" fillId="0" borderId="9" applyNumberFormat="0" applyFill="0" applyAlignment="0" applyProtection="0"/>
  </cellStyleXfs>
  <cellXfs count="237">
    <xf numFmtId="0" fontId="0" fillId="0" borderId="0" xfId="0" applyAlignment="1">
      <alignment/>
    </xf>
    <xf numFmtId="0" fontId="3" fillId="0" borderId="0" xfId="0" applyFont="1" applyAlignment="1">
      <alignment/>
    </xf>
    <xf numFmtId="0" fontId="0" fillId="0" borderId="0" xfId="0" applyBorder="1" applyAlignment="1">
      <alignment/>
    </xf>
    <xf numFmtId="0" fontId="0" fillId="0" borderId="0" xfId="0" applyFont="1" applyAlignment="1">
      <alignment/>
    </xf>
    <xf numFmtId="0" fontId="5" fillId="0" borderId="0" xfId="93" applyFont="1" applyBorder="1" applyProtection="1">
      <alignment/>
      <protection/>
    </xf>
    <xf numFmtId="0" fontId="6" fillId="0" borderId="10" xfId="93" applyFont="1" applyBorder="1" applyAlignment="1" applyProtection="1">
      <alignment horizontal="left"/>
      <protection/>
    </xf>
    <xf numFmtId="0" fontId="6" fillId="0" borderId="10" xfId="93" applyFont="1" applyBorder="1" applyProtection="1">
      <alignment/>
      <protection/>
    </xf>
    <xf numFmtId="0" fontId="5" fillId="0" borderId="0" xfId="93" applyFont="1" applyBorder="1" applyAlignment="1" applyProtection="1">
      <alignment horizontal="left"/>
      <protection/>
    </xf>
    <xf numFmtId="0" fontId="5" fillId="0" borderId="0" xfId="93" applyFont="1" applyBorder="1" applyAlignment="1" applyProtection="1">
      <alignment horizontal="right"/>
      <protection/>
    </xf>
    <xf numFmtId="0" fontId="6" fillId="0" borderId="0" xfId="93" applyFont="1" applyBorder="1" applyAlignment="1" applyProtection="1">
      <alignment horizontal="left"/>
      <protection/>
    </xf>
    <xf numFmtId="0" fontId="5" fillId="0" borderId="11" xfId="93" applyFont="1" applyBorder="1" applyAlignment="1" applyProtection="1">
      <alignment horizontal="left"/>
      <protection/>
    </xf>
    <xf numFmtId="0" fontId="5" fillId="0" borderId="11" xfId="93" applyFont="1" applyBorder="1" applyProtection="1">
      <alignment/>
      <protection/>
    </xf>
    <xf numFmtId="0" fontId="5" fillId="0" borderId="11" xfId="93" applyFont="1" applyBorder="1" applyAlignment="1" applyProtection="1">
      <alignment horizontal="right"/>
      <protection/>
    </xf>
    <xf numFmtId="0" fontId="0" fillId="0" borderId="0" xfId="0" applyFont="1" applyBorder="1" applyAlignment="1">
      <alignment/>
    </xf>
    <xf numFmtId="0" fontId="3" fillId="33" borderId="0" xfId="0" applyFont="1" applyFill="1" applyBorder="1" applyAlignment="1">
      <alignment horizontal="left"/>
    </xf>
    <xf numFmtId="0" fontId="3" fillId="33" borderId="11" xfId="0" applyFont="1" applyFill="1" applyBorder="1" applyAlignment="1" quotePrefix="1">
      <alignment horizontal="center"/>
    </xf>
    <xf numFmtId="0" fontId="3" fillId="33" borderId="11" xfId="0" applyNumberFormat="1" applyFont="1" applyFill="1" applyBorder="1" applyAlignment="1">
      <alignment horizontal="right"/>
    </xf>
    <xf numFmtId="0" fontId="3" fillId="33" borderId="11" xfId="0" applyFont="1" applyFill="1" applyBorder="1" applyAlignment="1">
      <alignment horizontal="right"/>
    </xf>
    <xf numFmtId="0" fontId="3" fillId="33" borderId="11" xfId="0" applyFont="1" applyFill="1" applyBorder="1" applyAlignment="1">
      <alignment horizontal="center"/>
    </xf>
    <xf numFmtId="0" fontId="3" fillId="0" borderId="11" xfId="0" applyFont="1" applyBorder="1" applyAlignment="1">
      <alignment horizontal="right"/>
    </xf>
    <xf numFmtId="0" fontId="0" fillId="0" borderId="0" xfId="0" applyFont="1" applyAlignment="1" quotePrefix="1">
      <alignment/>
    </xf>
    <xf numFmtId="17" fontId="0" fillId="0" borderId="0" xfId="0" applyNumberFormat="1" applyFont="1" applyAlignment="1">
      <alignment/>
    </xf>
    <xf numFmtId="17" fontId="0" fillId="0" borderId="0" xfId="0" applyNumberFormat="1" applyFont="1" applyAlignment="1" quotePrefix="1">
      <alignment/>
    </xf>
    <xf numFmtId="17" fontId="0" fillId="0" borderId="0" xfId="0" applyNumberFormat="1" applyAlignment="1" quotePrefix="1">
      <alignment/>
    </xf>
    <xf numFmtId="3" fontId="0" fillId="0" borderId="0" xfId="0" applyNumberFormat="1" applyAlignment="1">
      <alignment/>
    </xf>
    <xf numFmtId="173" fontId="0" fillId="0" borderId="0" xfId="0" applyNumberFormat="1" applyAlignment="1">
      <alignment/>
    </xf>
    <xf numFmtId="0" fontId="3" fillId="0" borderId="0" xfId="0" applyFont="1" applyFill="1" applyBorder="1" applyAlignment="1">
      <alignment/>
    </xf>
    <xf numFmtId="3" fontId="3" fillId="0" borderId="0" xfId="0" applyNumberFormat="1" applyFont="1" applyAlignment="1">
      <alignment/>
    </xf>
    <xf numFmtId="173" fontId="3" fillId="0" borderId="0" xfId="0" applyNumberFormat="1" applyFont="1" applyAlignment="1">
      <alignment/>
    </xf>
    <xf numFmtId="0" fontId="5" fillId="0" borderId="12" xfId="0" applyFont="1" applyBorder="1" applyAlignment="1">
      <alignment/>
    </xf>
    <xf numFmtId="3" fontId="5" fillId="0" borderId="12" xfId="0" applyNumberFormat="1" applyFont="1" applyBorder="1" applyAlignment="1">
      <alignment/>
    </xf>
    <xf numFmtId="0" fontId="5" fillId="0" borderId="0" xfId="0" applyFont="1" applyAlignment="1">
      <alignment vertical="center"/>
    </xf>
    <xf numFmtId="0" fontId="5" fillId="0" borderId="0" xfId="0" applyFont="1" applyBorder="1" applyAlignment="1">
      <alignment/>
    </xf>
    <xf numFmtId="0" fontId="0" fillId="34" borderId="0" xfId="0" applyFont="1" applyFill="1" applyAlignment="1">
      <alignment/>
    </xf>
    <xf numFmtId="0" fontId="0" fillId="34" borderId="0" xfId="0" applyFont="1" applyFill="1" applyBorder="1" applyAlignment="1">
      <alignment/>
    </xf>
    <xf numFmtId="0" fontId="0" fillId="0" borderId="11" xfId="0" applyBorder="1" applyAlignment="1">
      <alignment/>
    </xf>
    <xf numFmtId="173" fontId="0" fillId="0" borderId="11" xfId="0" applyNumberFormat="1" applyBorder="1" applyAlignment="1">
      <alignment/>
    </xf>
    <xf numFmtId="3" fontId="0" fillId="0" borderId="0" xfId="0" applyNumberFormat="1" applyBorder="1" applyAlignment="1">
      <alignment/>
    </xf>
    <xf numFmtId="173" fontId="0" fillId="0" borderId="0" xfId="0" applyNumberFormat="1" applyBorder="1" applyAlignment="1">
      <alignment/>
    </xf>
    <xf numFmtId="0" fontId="3" fillId="0" borderId="11" xfId="0" applyFont="1" applyBorder="1" applyAlignment="1">
      <alignment horizontal="center"/>
    </xf>
    <xf numFmtId="9" fontId="0" fillId="0" borderId="0" xfId="98" applyFont="1" applyAlignment="1">
      <alignment horizontal="center"/>
    </xf>
    <xf numFmtId="0" fontId="3" fillId="0" borderId="10" xfId="0" applyFont="1" applyBorder="1" applyAlignment="1">
      <alignment/>
    </xf>
    <xf numFmtId="3" fontId="3" fillId="0" borderId="10" xfId="0" applyNumberFormat="1" applyFont="1" applyBorder="1" applyAlignment="1">
      <alignment/>
    </xf>
    <xf numFmtId="9" fontId="3" fillId="0" borderId="10" xfId="98" applyFont="1" applyBorder="1" applyAlignment="1">
      <alignment horizontal="center"/>
    </xf>
    <xf numFmtId="0" fontId="3" fillId="34" borderId="0" xfId="0" applyFont="1" applyFill="1" applyAlignment="1">
      <alignment/>
    </xf>
    <xf numFmtId="0" fontId="3" fillId="0" borderId="11" xfId="0" applyFont="1" applyBorder="1" applyAlignment="1">
      <alignment/>
    </xf>
    <xf numFmtId="0" fontId="3" fillId="0" borderId="11" xfId="0" applyFont="1" applyBorder="1" applyAlignment="1">
      <alignment/>
    </xf>
    <xf numFmtId="0" fontId="0" fillId="0" borderId="0" xfId="0" applyFont="1" applyAlignment="1">
      <alignment/>
    </xf>
    <xf numFmtId="3" fontId="3" fillId="0" borderId="0" xfId="0" applyNumberFormat="1" applyFont="1" applyBorder="1" applyAlignment="1">
      <alignment/>
    </xf>
    <xf numFmtId="0" fontId="0" fillId="0" borderId="13" xfId="0" applyBorder="1" applyAlignment="1">
      <alignment/>
    </xf>
    <xf numFmtId="9" fontId="0" fillId="0" borderId="13" xfId="98" applyFont="1" applyBorder="1" applyAlignment="1">
      <alignment horizontal="center"/>
    </xf>
    <xf numFmtId="9" fontId="0" fillId="0" borderId="0" xfId="98" applyFont="1" applyBorder="1" applyAlignment="1">
      <alignment horizontal="center"/>
    </xf>
    <xf numFmtId="9" fontId="0" fillId="0" borderId="0" xfId="0" applyNumberFormat="1" applyAlignment="1">
      <alignment/>
    </xf>
    <xf numFmtId="0" fontId="0" fillId="0" borderId="0" xfId="0" applyFill="1" applyBorder="1" applyAlignment="1">
      <alignment/>
    </xf>
    <xf numFmtId="0" fontId="0" fillId="0" borderId="0" xfId="0" applyFill="1" applyAlignment="1">
      <alignment/>
    </xf>
    <xf numFmtId="3" fontId="0" fillId="0" borderId="0" xfId="0" applyNumberFormat="1" applyFill="1" applyAlignment="1">
      <alignment/>
    </xf>
    <xf numFmtId="9" fontId="0" fillId="0" borderId="0" xfId="98" applyFill="1" applyAlignment="1">
      <alignment/>
    </xf>
    <xf numFmtId="0" fontId="8" fillId="0" borderId="0" xfId="0" applyFont="1" applyFill="1" applyAlignment="1">
      <alignment/>
    </xf>
    <xf numFmtId="0" fontId="0" fillId="0" borderId="0" xfId="0" applyFont="1" applyFill="1" applyAlignment="1">
      <alignment/>
    </xf>
    <xf numFmtId="0" fontId="3" fillId="0" borderId="0" xfId="0" applyFont="1" applyFill="1" applyAlignment="1">
      <alignment/>
    </xf>
    <xf numFmtId="173" fontId="0" fillId="0" borderId="13" xfId="0" applyNumberFormat="1" applyBorder="1" applyAlignment="1">
      <alignment/>
    </xf>
    <xf numFmtId="3" fontId="5" fillId="0" borderId="0" xfId="0" applyNumberFormat="1" applyFont="1" applyAlignment="1">
      <alignment vertical="center"/>
    </xf>
    <xf numFmtId="3" fontId="0" fillId="34" borderId="0" xfId="0" applyNumberFormat="1" applyFont="1" applyFill="1" applyAlignment="1">
      <alignment/>
    </xf>
    <xf numFmtId="173" fontId="3" fillId="33" borderId="11" xfId="0" applyNumberFormat="1" applyFont="1" applyFill="1" applyBorder="1" applyAlignment="1">
      <alignment horizontal="right"/>
    </xf>
    <xf numFmtId="173" fontId="5" fillId="0" borderId="0" xfId="0" applyNumberFormat="1" applyFont="1" applyBorder="1" applyAlignment="1">
      <alignment/>
    </xf>
    <xf numFmtId="173" fontId="0" fillId="34" borderId="0" xfId="0" applyNumberFormat="1" applyFont="1" applyFill="1" applyAlignment="1">
      <alignment/>
    </xf>
    <xf numFmtId="173" fontId="3" fillId="0" borderId="10" xfId="98" applyNumberFormat="1" applyFont="1" applyBorder="1" applyAlignment="1">
      <alignment horizontal="center"/>
    </xf>
    <xf numFmtId="173" fontId="0" fillId="0" borderId="0" xfId="98" applyNumberFormat="1" applyFont="1" applyAlignment="1">
      <alignment horizontal="center"/>
    </xf>
    <xf numFmtId="173" fontId="0" fillId="0" borderId="0" xfId="98" applyNumberFormat="1" applyFont="1" applyBorder="1" applyAlignment="1">
      <alignment horizontal="center"/>
    </xf>
    <xf numFmtId="0" fontId="3" fillId="0" borderId="10" xfId="0" applyFont="1" applyFill="1" applyBorder="1" applyAlignment="1">
      <alignment/>
    </xf>
    <xf numFmtId="3" fontId="3" fillId="0" borderId="10" xfId="0" applyNumberFormat="1" applyFont="1" applyFill="1" applyBorder="1" applyAlignment="1">
      <alignment/>
    </xf>
    <xf numFmtId="9" fontId="0" fillId="0" borderId="0" xfId="98" applyFont="1" applyFill="1" applyAlignment="1">
      <alignment horizontal="center"/>
    </xf>
    <xf numFmtId="3" fontId="0" fillId="0" borderId="0" xfId="0" applyNumberFormat="1" applyFont="1" applyFill="1" applyBorder="1" applyAlignment="1">
      <alignment/>
    </xf>
    <xf numFmtId="0" fontId="0" fillId="0" borderId="0" xfId="0" applyFill="1" applyAlignment="1" quotePrefix="1">
      <alignment horizontal="right"/>
    </xf>
    <xf numFmtId="0" fontId="0" fillId="0" borderId="0" xfId="0" applyFill="1" applyAlignment="1">
      <alignment horizontal="right"/>
    </xf>
    <xf numFmtId="0" fontId="0" fillId="0" borderId="0" xfId="0" applyFont="1" applyFill="1" applyBorder="1" applyAlignment="1">
      <alignment/>
    </xf>
    <xf numFmtId="0" fontId="0" fillId="0" borderId="0" xfId="0" applyFont="1" applyFill="1" applyAlignment="1">
      <alignment/>
    </xf>
    <xf numFmtId="3" fontId="0" fillId="0" borderId="0" xfId="0" applyNumberFormat="1" applyFont="1" applyFill="1" applyAlignment="1">
      <alignment/>
    </xf>
    <xf numFmtId="9" fontId="0" fillId="0" borderId="0" xfId="0" applyNumberFormat="1" applyFill="1" applyAlignment="1">
      <alignment/>
    </xf>
    <xf numFmtId="0" fontId="4" fillId="0" borderId="0" xfId="0" applyFont="1" applyFill="1" applyAlignment="1">
      <alignment/>
    </xf>
    <xf numFmtId="0" fontId="5" fillId="0" borderId="0" xfId="0" applyFont="1" applyFill="1" applyAlignment="1">
      <alignment/>
    </xf>
    <xf numFmtId="0" fontId="7" fillId="0" borderId="11" xfId="0" applyFont="1" applyFill="1" applyBorder="1" applyAlignment="1">
      <alignment vertical="center" wrapText="1"/>
    </xf>
    <xf numFmtId="0" fontId="7" fillId="0" borderId="13" xfId="0" applyFont="1" applyFill="1" applyBorder="1" applyAlignment="1">
      <alignment vertical="distributed"/>
    </xf>
    <xf numFmtId="0" fontId="7" fillId="0" borderId="13" xfId="0" applyFont="1" applyFill="1" applyBorder="1" applyAlignment="1">
      <alignment horizontal="center" vertical="distributed"/>
    </xf>
    <xf numFmtId="0" fontId="7" fillId="0" borderId="0" xfId="0" applyFont="1" applyFill="1" applyBorder="1" applyAlignment="1">
      <alignment vertical="distributed"/>
    </xf>
    <xf numFmtId="16" fontId="7" fillId="0" borderId="0" xfId="0" applyNumberFormat="1" applyFont="1" applyFill="1" applyBorder="1" applyAlignment="1" quotePrefix="1">
      <alignment horizontal="center" vertical="distributed"/>
    </xf>
    <xf numFmtId="0" fontId="7" fillId="0" borderId="0" xfId="0" applyFont="1" applyFill="1" applyBorder="1" applyAlignment="1">
      <alignment horizontal="center" vertical="distributed"/>
    </xf>
    <xf numFmtId="0" fontId="7" fillId="0" borderId="11" xfId="0" applyFont="1" applyFill="1" applyBorder="1" applyAlignment="1">
      <alignment vertical="distributed"/>
    </xf>
    <xf numFmtId="0" fontId="7" fillId="0" borderId="11" xfId="0" applyFont="1" applyFill="1" applyBorder="1" applyAlignment="1">
      <alignment horizontal="center" vertical="distributed"/>
    </xf>
    <xf numFmtId="16" fontId="7" fillId="0" borderId="11" xfId="0" applyNumberFormat="1" applyFont="1" applyFill="1" applyBorder="1" applyAlignment="1" quotePrefix="1">
      <alignment horizontal="center" vertical="distributed"/>
    </xf>
    <xf numFmtId="0" fontId="0" fillId="0" borderId="0" xfId="0" applyFont="1" applyFill="1" applyBorder="1" applyAlignment="1">
      <alignment/>
    </xf>
    <xf numFmtId="3" fontId="0" fillId="0" borderId="0" xfId="0" applyNumberFormat="1" applyFont="1" applyFill="1" applyBorder="1" applyAlignment="1">
      <alignment horizontal="right"/>
    </xf>
    <xf numFmtId="3" fontId="0" fillId="0" borderId="0" xfId="0" applyNumberFormat="1" applyFont="1" applyFill="1" applyAlignment="1">
      <alignment/>
    </xf>
    <xf numFmtId="0" fontId="0" fillId="0" borderId="0" xfId="0" applyFont="1" applyFill="1" applyAlignment="1">
      <alignment horizontal="center"/>
    </xf>
    <xf numFmtId="3" fontId="3" fillId="0" borderId="10" xfId="0" applyNumberFormat="1" applyFont="1" applyFill="1" applyBorder="1" applyAlignment="1">
      <alignment horizontal="right"/>
    </xf>
    <xf numFmtId="9" fontId="3" fillId="0" borderId="10" xfId="98" applyFont="1" applyFill="1" applyBorder="1" applyAlignment="1">
      <alignment/>
    </xf>
    <xf numFmtId="0" fontId="0" fillId="0" borderId="10" xfId="0" applyFont="1" applyFill="1" applyBorder="1" applyAlignment="1">
      <alignment horizontal="center"/>
    </xf>
    <xf numFmtId="3" fontId="0" fillId="0" borderId="0" xfId="0" applyNumberFormat="1" applyFont="1" applyFill="1" applyAlignment="1">
      <alignment horizontal="right"/>
    </xf>
    <xf numFmtId="3" fontId="0" fillId="0" borderId="0" xfId="0" applyNumberFormat="1" applyFill="1" applyAlignment="1">
      <alignment horizontal="right"/>
    </xf>
    <xf numFmtId="3" fontId="3" fillId="0" borderId="0" xfId="0" applyNumberFormat="1" applyFont="1" applyFill="1" applyBorder="1" applyAlignment="1">
      <alignment horizontal="right"/>
    </xf>
    <xf numFmtId="3" fontId="3" fillId="0" borderId="0" xfId="0" applyNumberFormat="1" applyFont="1" applyFill="1" applyBorder="1" applyAlignment="1">
      <alignment/>
    </xf>
    <xf numFmtId="3" fontId="3" fillId="0" borderId="0" xfId="0" applyNumberFormat="1" applyFont="1" applyFill="1" applyAlignment="1">
      <alignment/>
    </xf>
    <xf numFmtId="0" fontId="0" fillId="0" borderId="0" xfId="0" applyFill="1" applyAlignment="1">
      <alignment horizontal="center"/>
    </xf>
    <xf numFmtId="0" fontId="0" fillId="0" borderId="0" xfId="0" applyAlignment="1">
      <alignment horizontal="center" readingOrder="1"/>
    </xf>
    <xf numFmtId="0" fontId="69" fillId="0" borderId="0" xfId="0" applyFont="1" applyAlignment="1">
      <alignment horizontal="center" readingOrder="1"/>
    </xf>
    <xf numFmtId="0" fontId="5" fillId="35" borderId="0" xfId="0" applyFont="1" applyFill="1" applyAlignment="1">
      <alignment vertical="center"/>
    </xf>
    <xf numFmtId="0" fontId="3" fillId="0" borderId="10" xfId="93" applyFont="1" applyBorder="1" applyAlignment="1" applyProtection="1">
      <alignment horizontal="left"/>
      <protection/>
    </xf>
    <xf numFmtId="0" fontId="3" fillId="0" borderId="10" xfId="93" applyFont="1" applyBorder="1" applyProtection="1">
      <alignment/>
      <protection/>
    </xf>
    <xf numFmtId="0" fontId="0" fillId="0" borderId="0" xfId="93" applyFont="1" applyBorder="1" applyProtection="1">
      <alignment/>
      <protection/>
    </xf>
    <xf numFmtId="0" fontId="0" fillId="0" borderId="0" xfId="93" applyFont="1" applyBorder="1" applyAlignment="1" applyProtection="1">
      <alignment horizontal="center"/>
      <protection/>
    </xf>
    <xf numFmtId="0" fontId="0" fillId="0" borderId="0" xfId="93" applyFont="1" applyBorder="1" applyAlignment="1" applyProtection="1">
      <alignment horizontal="left"/>
      <protection/>
    </xf>
    <xf numFmtId="172" fontId="0" fillId="0" borderId="0" xfId="0" applyNumberFormat="1" applyAlignment="1">
      <alignment/>
    </xf>
    <xf numFmtId="0" fontId="0" fillId="0" borderId="13" xfId="0" applyFont="1" applyBorder="1" applyAlignment="1">
      <alignment/>
    </xf>
    <xf numFmtId="174" fontId="0" fillId="0" borderId="0" xfId="48" applyNumberFormat="1" applyFont="1" applyFill="1" applyAlignment="1">
      <alignment/>
    </xf>
    <xf numFmtId="16" fontId="7" fillId="0" borderId="0" xfId="0" applyNumberFormat="1" applyFont="1" applyFill="1" applyBorder="1" applyAlignment="1">
      <alignment horizontal="center" vertical="distributed"/>
    </xf>
    <xf numFmtId="9" fontId="0" fillId="0" borderId="0" xfId="98" applyFont="1" applyFill="1" applyAlignment="1">
      <alignment/>
    </xf>
    <xf numFmtId="0" fontId="0" fillId="0" borderId="0" xfId="0" applyFont="1" applyFill="1" applyAlignment="1" quotePrefix="1">
      <alignment horizontal="right"/>
    </xf>
    <xf numFmtId="0" fontId="0" fillId="0" borderId="0" xfId="0" applyFont="1" applyFill="1" applyBorder="1" applyAlignment="1" quotePrefix="1">
      <alignment horizontal="right"/>
    </xf>
    <xf numFmtId="174" fontId="0" fillId="0" borderId="0" xfId="48" applyNumberFormat="1" applyFont="1" applyAlignment="1">
      <alignment/>
    </xf>
    <xf numFmtId="174" fontId="0" fillId="0" borderId="0" xfId="48" applyNumberFormat="1" applyFont="1" applyAlignment="1">
      <alignment/>
    </xf>
    <xf numFmtId="174" fontId="3" fillId="0" borderId="0" xfId="48" applyNumberFormat="1" applyFont="1" applyAlignment="1">
      <alignment/>
    </xf>
    <xf numFmtId="174" fontId="0" fillId="0" borderId="0" xfId="48" applyNumberFormat="1" applyFont="1" applyFill="1" applyAlignment="1">
      <alignment/>
    </xf>
    <xf numFmtId="174" fontId="0" fillId="34" borderId="0" xfId="48" applyNumberFormat="1" applyFont="1" applyFill="1" applyAlignment="1">
      <alignment/>
    </xf>
    <xf numFmtId="0" fontId="3" fillId="33" borderId="13" xfId="0" applyFont="1" applyFill="1" applyBorder="1" applyAlignment="1">
      <alignment horizontal="left"/>
    </xf>
    <xf numFmtId="0" fontId="3" fillId="0" borderId="13" xfId="0" applyFont="1" applyBorder="1" applyAlignment="1">
      <alignment/>
    </xf>
    <xf numFmtId="0" fontId="3" fillId="33" borderId="10" xfId="0" applyFont="1" applyFill="1" applyBorder="1" applyAlignment="1">
      <alignment horizontal="center"/>
    </xf>
    <xf numFmtId="174" fontId="0" fillId="0" borderId="0" xfId="48" applyNumberFormat="1" applyFont="1" applyFill="1" applyAlignment="1">
      <alignment/>
    </xf>
    <xf numFmtId="4" fontId="0" fillId="0" borderId="0" xfId="0" applyNumberFormat="1" applyFill="1" applyAlignment="1">
      <alignment/>
    </xf>
    <xf numFmtId="174" fontId="4" fillId="0" borderId="0" xfId="48" applyNumberFormat="1" applyFont="1" applyFill="1" applyAlignment="1">
      <alignment/>
    </xf>
    <xf numFmtId="173" fontId="0" fillId="0" borderId="0" xfId="98" applyNumberFormat="1" applyFont="1" applyAlignment="1">
      <alignment horizontal="center"/>
    </xf>
    <xf numFmtId="173" fontId="0" fillId="0" borderId="10" xfId="98" applyNumberFormat="1" applyFont="1" applyBorder="1" applyAlignment="1">
      <alignment horizontal="center"/>
    </xf>
    <xf numFmtId="0" fontId="0" fillId="0" borderId="0" xfId="0" applyNumberFormat="1" applyBorder="1" applyAlignment="1">
      <alignment/>
    </xf>
    <xf numFmtId="2" fontId="0" fillId="0" borderId="0" xfId="0" applyNumberFormat="1" applyAlignment="1">
      <alignment/>
    </xf>
    <xf numFmtId="174" fontId="70" fillId="0" borderId="0" xfId="48" applyNumberFormat="1" applyFont="1" applyAlignment="1">
      <alignment/>
    </xf>
    <xf numFmtId="174" fontId="70" fillId="34" borderId="0" xfId="48" applyNumberFormat="1" applyFont="1" applyFill="1" applyAlignment="1">
      <alignment/>
    </xf>
    <xf numFmtId="0" fontId="3" fillId="0" borderId="0" xfId="0" applyFont="1" applyFill="1" applyBorder="1" applyAlignment="1">
      <alignment horizontal="center" vertical="center" wrapText="1"/>
    </xf>
    <xf numFmtId="0" fontId="71" fillId="0" borderId="0" xfId="73" applyFont="1">
      <alignment/>
      <protection/>
    </xf>
    <xf numFmtId="0" fontId="72" fillId="0" borderId="0" xfId="73" applyFont="1">
      <alignment/>
      <protection/>
    </xf>
    <xf numFmtId="0" fontId="52" fillId="0" borderId="0" xfId="73">
      <alignment/>
      <protection/>
    </xf>
    <xf numFmtId="0" fontId="73" fillId="0" borderId="0" xfId="73" applyFont="1" applyAlignment="1">
      <alignment horizontal="center"/>
      <protection/>
    </xf>
    <xf numFmtId="17" fontId="73" fillId="0" borderId="0" xfId="73" applyNumberFormat="1" applyFont="1" applyAlignment="1" quotePrefix="1">
      <alignment horizontal="center"/>
      <protection/>
    </xf>
    <xf numFmtId="0" fontId="74" fillId="0" borderId="0" xfId="73" applyFont="1" applyAlignment="1">
      <alignment horizontal="left" indent="15"/>
      <protection/>
    </xf>
    <xf numFmtId="0" fontId="75" fillId="0" borderId="0" xfId="73" applyFont="1" applyAlignment="1">
      <alignment horizontal="center"/>
      <protection/>
    </xf>
    <xf numFmtId="0" fontId="76" fillId="0" borderId="0" xfId="73" applyFont="1" applyAlignment="1">
      <alignment/>
      <protection/>
    </xf>
    <xf numFmtId="0" fontId="77" fillId="0" borderId="0" xfId="73" applyFont="1">
      <alignment/>
      <protection/>
    </xf>
    <xf numFmtId="0" fontId="71" fillId="0" borderId="0" xfId="73" applyFont="1" quotePrefix="1">
      <alignment/>
      <protection/>
    </xf>
    <xf numFmtId="0" fontId="9" fillId="0" borderId="0" xfId="73" applyFont="1">
      <alignment/>
      <protection/>
    </xf>
    <xf numFmtId="0" fontId="10" fillId="0" borderId="0" xfId="73" applyFont="1">
      <alignment/>
      <protection/>
    </xf>
    <xf numFmtId="0" fontId="78" fillId="0" borderId="0" xfId="73" applyFont="1">
      <alignment/>
      <protection/>
    </xf>
    <xf numFmtId="0" fontId="3" fillId="0" borderId="0" xfId="73" applyFont="1">
      <alignment/>
      <protection/>
    </xf>
    <xf numFmtId="0" fontId="3" fillId="0" borderId="10" xfId="93" applyFont="1" applyBorder="1" applyAlignment="1" applyProtection="1">
      <alignment horizontal="center"/>
      <protection/>
    </xf>
    <xf numFmtId="17" fontId="73" fillId="0" borderId="0" xfId="73" applyNumberFormat="1" applyFont="1" applyAlignment="1">
      <alignment horizontal="left"/>
      <protection/>
    </xf>
    <xf numFmtId="0" fontId="9" fillId="0" borderId="0" xfId="93" applyFont="1" applyBorder="1" applyAlignment="1" applyProtection="1">
      <alignment horizontal="left"/>
      <protection/>
    </xf>
    <xf numFmtId="0" fontId="9" fillId="0" borderId="0" xfId="93" applyFont="1" applyBorder="1" applyAlignment="1" applyProtection="1">
      <alignment horizontal="center"/>
      <protection/>
    </xf>
    <xf numFmtId="0" fontId="9" fillId="0" borderId="0" xfId="73" applyFont="1" applyBorder="1" applyAlignment="1">
      <alignment horizontal="justify" vertical="center" wrapText="1"/>
      <protection/>
    </xf>
    <xf numFmtId="0" fontId="12" fillId="0" borderId="0" xfId="73" applyFont="1" applyBorder="1" applyAlignment="1">
      <alignment horizontal="justify" vertical="top" wrapText="1"/>
      <protection/>
    </xf>
    <xf numFmtId="0" fontId="52" fillId="0" borderId="0" xfId="73" applyBorder="1">
      <alignment/>
      <protection/>
    </xf>
    <xf numFmtId="0" fontId="3" fillId="0" borderId="11" xfId="0" applyFont="1" applyFill="1" applyBorder="1" applyAlignment="1">
      <alignment horizontal="center" vertical="center" wrapText="1"/>
    </xf>
    <xf numFmtId="175" fontId="79" fillId="0" borderId="13" xfId="61" applyNumberFormat="1" applyFont="1" applyBorder="1" applyAlignment="1">
      <alignment/>
    </xf>
    <xf numFmtId="175" fontId="79" fillId="0" borderId="0" xfId="61" applyNumberFormat="1" applyFont="1" applyBorder="1" applyAlignment="1">
      <alignment/>
    </xf>
    <xf numFmtId="175" fontId="79" fillId="0" borderId="11" xfId="61" applyNumberFormat="1" applyFont="1" applyBorder="1" applyAlignment="1">
      <alignment/>
    </xf>
    <xf numFmtId="0" fontId="3" fillId="34" borderId="10" xfId="0" applyFont="1" applyFill="1" applyBorder="1" applyAlignment="1">
      <alignment/>
    </xf>
    <xf numFmtId="175" fontId="80" fillId="0" borderId="11" xfId="61" applyNumberFormat="1" applyFont="1" applyBorder="1" applyAlignment="1">
      <alignment/>
    </xf>
    <xf numFmtId="173" fontId="3" fillId="0" borderId="10" xfId="0" applyNumberFormat="1" applyFont="1" applyBorder="1" applyAlignment="1">
      <alignment/>
    </xf>
    <xf numFmtId="0" fontId="3" fillId="34" borderId="0" xfId="0" applyFont="1" applyFill="1" applyBorder="1" applyAlignment="1">
      <alignment/>
    </xf>
    <xf numFmtId="1" fontId="7" fillId="0" borderId="11" xfId="0" applyNumberFormat="1" applyFont="1" applyFill="1" applyBorder="1" applyAlignment="1" quotePrefix="1">
      <alignment horizontal="center" vertical="distributed"/>
    </xf>
    <xf numFmtId="1" fontId="7" fillId="0" borderId="11" xfId="0" applyNumberFormat="1" applyFont="1" applyFill="1" applyBorder="1" applyAlignment="1">
      <alignment horizontal="center" vertical="distributed"/>
    </xf>
    <xf numFmtId="174" fontId="0" fillId="0" borderId="0" xfId="48" applyNumberFormat="1" applyFont="1" applyFill="1" applyBorder="1" applyAlignment="1">
      <alignment/>
    </xf>
    <xf numFmtId="174" fontId="52" fillId="0" borderId="0" xfId="48" applyNumberFormat="1" applyFont="1" applyAlignment="1">
      <alignment/>
    </xf>
    <xf numFmtId="173" fontId="0" fillId="0" borderId="0" xfId="98" applyNumberFormat="1" applyFont="1" applyFill="1" applyAlignment="1">
      <alignment horizontal="center"/>
    </xf>
    <xf numFmtId="0" fontId="3" fillId="33" borderId="11" xfId="0" applyNumberFormat="1" applyFont="1" applyFill="1" applyBorder="1" applyAlignment="1">
      <alignment horizontal="center"/>
    </xf>
    <xf numFmtId="9" fontId="0" fillId="0" borderId="0" xfId="98" applyFont="1" applyFill="1" applyAlignment="1">
      <alignment horizontal="center"/>
    </xf>
    <xf numFmtId="9" fontId="0" fillId="0" borderId="0" xfId="98" applyFont="1" applyFill="1" applyAlignment="1">
      <alignment horizontal="right"/>
    </xf>
    <xf numFmtId="9" fontId="3" fillId="0" borderId="10" xfId="98" applyFont="1" applyFill="1" applyBorder="1" applyAlignment="1">
      <alignment horizontal="right"/>
    </xf>
    <xf numFmtId="9" fontId="0" fillId="0" borderId="0" xfId="98" applyFont="1" applyFill="1" applyAlignment="1">
      <alignment/>
    </xf>
    <xf numFmtId="9" fontId="0" fillId="0" borderId="0" xfId="98" applyFont="1" applyFill="1" applyAlignment="1">
      <alignment horizontal="center"/>
    </xf>
    <xf numFmtId="9" fontId="0" fillId="0" borderId="0" xfId="98" applyNumberFormat="1" applyFont="1" applyFill="1" applyAlignment="1">
      <alignment horizontal="center"/>
    </xf>
    <xf numFmtId="0" fontId="0" fillId="36" borderId="0" xfId="0" applyFont="1" applyFill="1" applyAlignment="1">
      <alignment/>
    </xf>
    <xf numFmtId="3" fontId="0" fillId="36" borderId="0" xfId="0" applyNumberFormat="1" applyFont="1" applyFill="1" applyBorder="1" applyAlignment="1">
      <alignment/>
    </xf>
    <xf numFmtId="0" fontId="0" fillId="36" borderId="0" xfId="0" applyFill="1" applyAlignment="1">
      <alignment/>
    </xf>
    <xf numFmtId="3" fontId="0" fillId="36" borderId="0" xfId="0" applyNumberFormat="1" applyFill="1" applyAlignment="1">
      <alignment/>
    </xf>
    <xf numFmtId="3" fontId="0" fillId="36" borderId="0" xfId="0" applyNumberFormat="1" applyFill="1" applyBorder="1" applyAlignment="1">
      <alignment/>
    </xf>
    <xf numFmtId="0" fontId="70" fillId="0" borderId="0" xfId="0" applyFont="1" applyFill="1" applyAlignment="1">
      <alignment/>
    </xf>
    <xf numFmtId="3" fontId="70" fillId="0" borderId="0" xfId="0" applyNumberFormat="1" applyFont="1" applyFill="1" applyAlignment="1">
      <alignment/>
    </xf>
    <xf numFmtId="175" fontId="0" fillId="0" borderId="0" xfId="50" applyNumberFormat="1" applyFont="1" applyAlignment="1">
      <alignment/>
    </xf>
    <xf numFmtId="0" fontId="0" fillId="0" borderId="11" xfId="0" applyFill="1" applyBorder="1" applyAlignment="1">
      <alignment/>
    </xf>
    <xf numFmtId="175" fontId="79" fillId="0" borderId="11" xfId="61" applyNumberFormat="1" applyFont="1" applyFill="1" applyBorder="1" applyAlignment="1">
      <alignment/>
    </xf>
    <xf numFmtId="0" fontId="3" fillId="0" borderId="10" xfId="0" applyFont="1" applyFill="1" applyBorder="1" applyAlignment="1">
      <alignment horizontal="center"/>
    </xf>
    <xf numFmtId="0" fontId="3" fillId="0" borderId="11" xfId="0" applyFont="1" applyFill="1" applyBorder="1" applyAlignment="1">
      <alignment horizontal="center"/>
    </xf>
    <xf numFmtId="173" fontId="3" fillId="0" borderId="10" xfId="98" applyNumberFormat="1" applyFont="1" applyFill="1" applyBorder="1" applyAlignment="1">
      <alignment horizontal="center"/>
    </xf>
    <xf numFmtId="173" fontId="0" fillId="0" borderId="13" xfId="98" applyNumberFormat="1" applyFont="1" applyFill="1" applyBorder="1" applyAlignment="1">
      <alignment horizontal="center"/>
    </xf>
    <xf numFmtId="173" fontId="0" fillId="0" borderId="0" xfId="98" applyNumberFormat="1" applyFont="1" applyFill="1" applyBorder="1" applyAlignment="1">
      <alignment horizontal="center"/>
    </xf>
    <xf numFmtId="173" fontId="0" fillId="0" borderId="0" xfId="98" applyNumberFormat="1" applyFont="1" applyFill="1" applyAlignment="1">
      <alignment horizontal="center"/>
    </xf>
    <xf numFmtId="173" fontId="0" fillId="0" borderId="0" xfId="98" applyNumberFormat="1" applyFont="1" applyFill="1" applyAlignment="1">
      <alignment horizontal="center"/>
    </xf>
    <xf numFmtId="9" fontId="3" fillId="0" borderId="10" xfId="98" applyFont="1" applyFill="1" applyBorder="1" applyAlignment="1">
      <alignment horizontal="center"/>
    </xf>
    <xf numFmtId="0" fontId="5" fillId="0" borderId="0" xfId="0" applyFont="1" applyFill="1" applyBorder="1" applyAlignment="1">
      <alignment/>
    </xf>
    <xf numFmtId="0" fontId="0" fillId="0" borderId="0" xfId="0" applyNumberFormat="1" applyFill="1" applyBorder="1" applyAlignment="1">
      <alignment/>
    </xf>
    <xf numFmtId="3" fontId="0" fillId="0" borderId="0" xfId="0" applyNumberFormat="1" applyFont="1" applyAlignment="1">
      <alignment/>
    </xf>
    <xf numFmtId="0" fontId="9" fillId="0" borderId="0" xfId="73" applyFont="1" applyAlignment="1">
      <alignment horizontal="left"/>
      <protection/>
    </xf>
    <xf numFmtId="0" fontId="9" fillId="0" borderId="13" xfId="73" applyFont="1" applyBorder="1" applyAlignment="1">
      <alignment horizontal="justify" vertical="center" wrapText="1"/>
      <protection/>
    </xf>
    <xf numFmtId="0" fontId="81" fillId="0" borderId="0" xfId="73" applyFont="1" applyAlignment="1">
      <alignment horizontal="left"/>
      <protection/>
    </xf>
    <xf numFmtId="0" fontId="11" fillId="0" borderId="0" xfId="93" applyFont="1" applyBorder="1" applyAlignment="1" applyProtection="1">
      <alignment horizontal="center" vertical="center"/>
      <protection/>
    </xf>
    <xf numFmtId="0" fontId="73" fillId="0" borderId="0" xfId="73" applyFont="1" applyAlignment="1">
      <alignment horizontal="center" wrapText="1"/>
      <protection/>
    </xf>
    <xf numFmtId="17" fontId="73" fillId="0" borderId="0" xfId="73" applyNumberFormat="1" applyFont="1" applyAlignment="1">
      <alignment horizontal="center"/>
      <protection/>
    </xf>
    <xf numFmtId="0" fontId="73" fillId="0" borderId="0" xfId="73" applyFont="1" applyAlignment="1">
      <alignment horizontal="center"/>
      <protection/>
    </xf>
    <xf numFmtId="0" fontId="3" fillId="0" borderId="1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33" borderId="10" xfId="0" applyNumberFormat="1" applyFont="1" applyFill="1" applyBorder="1" applyAlignment="1">
      <alignment horizontal="center"/>
    </xf>
    <xf numFmtId="0" fontId="0" fillId="0" borderId="1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top" wrapText="1"/>
    </xf>
    <xf numFmtId="0" fontId="0" fillId="0" borderId="0" xfId="0" applyFont="1" applyBorder="1" applyAlignment="1">
      <alignment horizontal="center" vertical="top" wrapText="1"/>
    </xf>
    <xf numFmtId="0" fontId="0" fillId="0" borderId="11" xfId="0" applyFont="1" applyBorder="1" applyAlignment="1">
      <alignment horizontal="center" vertical="top" wrapText="1"/>
    </xf>
    <xf numFmtId="0" fontId="0" fillId="0" borderId="0"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xf>
    <xf numFmtId="0" fontId="0" fillId="0" borderId="11" xfId="0" applyBorder="1" applyAlignment="1">
      <alignment/>
    </xf>
    <xf numFmtId="0" fontId="0" fillId="0" borderId="13" xfId="0" applyBorder="1" applyAlignment="1">
      <alignment horizontal="center" vertical="center"/>
    </xf>
    <xf numFmtId="0" fontId="0" fillId="0" borderId="11" xfId="0" applyBorder="1" applyAlignment="1">
      <alignment wrapText="1"/>
    </xf>
    <xf numFmtId="0" fontId="3" fillId="0" borderId="10" xfId="0" applyFont="1" applyBorder="1" applyAlignment="1">
      <alignment horizontal="center"/>
    </xf>
    <xf numFmtId="0" fontId="0" fillId="0" borderId="0" xfId="0" applyBorder="1" applyAlignment="1">
      <alignment/>
    </xf>
    <xf numFmtId="0" fontId="0" fillId="0" borderId="11" xfId="0" applyBorder="1" applyAlignment="1">
      <alignment horizontal="center" vertical="center"/>
    </xf>
    <xf numFmtId="0" fontId="0" fillId="0" borderId="13" xfId="0" applyFill="1" applyBorder="1" applyAlignment="1">
      <alignment horizontal="center" vertical="center"/>
    </xf>
    <xf numFmtId="0" fontId="0" fillId="0" borderId="0" xfId="0" applyFill="1" applyBorder="1" applyAlignment="1">
      <alignment horizontal="center" vertical="center"/>
    </xf>
    <xf numFmtId="0" fontId="0" fillId="0" borderId="11" xfId="0" applyFill="1" applyBorder="1" applyAlignment="1">
      <alignment horizontal="center" vertical="center"/>
    </xf>
    <xf numFmtId="0" fontId="0" fillId="0" borderId="13" xfId="0" applyBorder="1" applyAlignment="1">
      <alignment horizontal="center" vertical="center" wrapText="1"/>
    </xf>
    <xf numFmtId="0" fontId="6" fillId="0" borderId="0" xfId="0" applyFont="1" applyFill="1" applyBorder="1" applyAlignment="1">
      <alignment horizontal="left" wrapText="1"/>
    </xf>
    <xf numFmtId="3" fontId="7" fillId="0" borderId="0" xfId="0" applyNumberFormat="1" applyFont="1" applyFill="1" applyBorder="1" applyAlignment="1">
      <alignment horizontal="center" vertical="distributed"/>
    </xf>
    <xf numFmtId="3" fontId="7" fillId="0" borderId="10" xfId="0" applyNumberFormat="1" applyFont="1" applyFill="1" applyBorder="1" applyAlignment="1">
      <alignment horizontal="center" vertical="distributed"/>
    </xf>
    <xf numFmtId="0" fontId="7" fillId="0" borderId="13" xfId="0" applyFont="1" applyFill="1" applyBorder="1" applyAlignment="1">
      <alignment horizontal="center" vertical="center" wrapText="1"/>
    </xf>
    <xf numFmtId="0" fontId="7" fillId="0" borderId="0" xfId="0" applyFont="1" applyFill="1" applyBorder="1" applyAlignment="1">
      <alignment horizontal="center" vertical="center" wrapText="1"/>
    </xf>
    <xf numFmtId="3" fontId="7" fillId="0" borderId="13" xfId="0" applyNumberFormat="1" applyFont="1" applyFill="1" applyBorder="1" applyAlignment="1">
      <alignment horizontal="center" vertical="distributed"/>
    </xf>
  </cellXfs>
  <cellStyles count="9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10" xfId="50"/>
    <cellStyle name="Millares 11" xfId="51"/>
    <cellStyle name="Millares 12" xfId="52"/>
    <cellStyle name="Millares 13" xfId="53"/>
    <cellStyle name="Millares 14" xfId="54"/>
    <cellStyle name="Millares 15" xfId="55"/>
    <cellStyle name="Millares 16" xfId="56"/>
    <cellStyle name="Millares 17" xfId="57"/>
    <cellStyle name="Millares 18" xfId="58"/>
    <cellStyle name="Millares 19" xfId="59"/>
    <cellStyle name="Millares 2" xfId="60"/>
    <cellStyle name="Millares 20" xfId="61"/>
    <cellStyle name="Millares 21" xfId="62"/>
    <cellStyle name="Millares 3" xfId="63"/>
    <cellStyle name="Millares 4" xfId="64"/>
    <cellStyle name="Millares 5" xfId="65"/>
    <cellStyle name="Millares 6" xfId="66"/>
    <cellStyle name="Millares 7" xfId="67"/>
    <cellStyle name="Millares 8" xfId="68"/>
    <cellStyle name="Millares 9" xfId="69"/>
    <cellStyle name="Currency" xfId="70"/>
    <cellStyle name="Currency [0]" xfId="71"/>
    <cellStyle name="Neutral" xfId="72"/>
    <cellStyle name="Normal 10" xfId="73"/>
    <cellStyle name="Normal 11" xfId="74"/>
    <cellStyle name="Normal 12" xfId="75"/>
    <cellStyle name="Normal 13" xfId="76"/>
    <cellStyle name="Normal 14" xfId="77"/>
    <cellStyle name="Normal 15" xfId="78"/>
    <cellStyle name="Normal 16" xfId="79"/>
    <cellStyle name="Normal 17" xfId="80"/>
    <cellStyle name="Normal 18" xfId="81"/>
    <cellStyle name="Normal 19" xfId="82"/>
    <cellStyle name="Normal 2" xfId="83"/>
    <cellStyle name="Normal 20" xfId="84"/>
    <cellStyle name="Normal 21" xfId="85"/>
    <cellStyle name="Normal 3" xfId="86"/>
    <cellStyle name="Normal 4" xfId="87"/>
    <cellStyle name="Normal 5" xfId="88"/>
    <cellStyle name="Normal 6" xfId="89"/>
    <cellStyle name="Normal 7" xfId="90"/>
    <cellStyle name="Normal 8" xfId="91"/>
    <cellStyle name="Normal 9" xfId="92"/>
    <cellStyle name="Normal_indice" xfId="93"/>
    <cellStyle name="Notas" xfId="94"/>
    <cellStyle name="Notas 2" xfId="95"/>
    <cellStyle name="Notas 3" xfId="96"/>
    <cellStyle name="Notas 4" xfId="97"/>
    <cellStyle name="Percent" xfId="98"/>
    <cellStyle name="Salida" xfId="99"/>
    <cellStyle name="Texto de advertencia" xfId="100"/>
    <cellStyle name="Texto explicativo" xfId="101"/>
    <cellStyle name="Título" xfId="102"/>
    <cellStyle name="Título 1" xfId="103"/>
    <cellStyle name="Título 2" xfId="104"/>
    <cellStyle name="Título 3" xfId="105"/>
    <cellStyle name="Total"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'Exportacion_regional '!#REF!</c:f>
              <c:strCache>
                <c:ptCount val="1"/>
                <c:pt idx="0">
                  <c:v>1</c:v>
                </c:pt>
              </c:strCache>
            </c:strRef>
          </c:cat>
          <c:val>
            <c:numRef>
              <c:f>'Exportacion_regional '!#REF!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'Exportacion_regional '!#REF!</c:f>
              <c:strCache>
                <c:ptCount val="1"/>
                <c:pt idx="0">
                  <c:v>1</c:v>
                </c:pt>
              </c:strCache>
            </c:strRef>
          </c:cat>
          <c:val>
            <c:numRef>
              <c:f>'Exportacion_regional '!#REF!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Nº 1 
</a:t>
            </a:r>
            <a:r>
              <a:rPr lang="en-US" cap="none" sz="1000" b="1" i="0" u="none" baseline="0">
                <a:solidFill>
                  <a:srgbClr val="000000"/>
                </a:solidFill>
              </a:rPr>
              <a:t>Exportaciones silvoagropecuarias por región 
</a:t>
            </a:r>
            <a:r>
              <a:rPr lang="en-US" cap="none" sz="1000" b="1" i="0" u="none" baseline="0">
                <a:solidFill>
                  <a:srgbClr val="000000"/>
                </a:solidFill>
              </a:rPr>
              <a:t>Miles de dólares FOB
</a:t>
            </a:r>
            <a:r>
              <a:rPr lang="en-US" cap="none" sz="1000" b="1" i="0" u="none" baseline="0">
                <a:solidFill>
                  <a:srgbClr val="000000"/>
                </a:solidFill>
              </a:rPr>
              <a:t>enero - octubre  2012</a:t>
            </a:r>
          </a:p>
        </c:rich>
      </c:tx>
      <c:layout>
        <c:manualLayout>
          <c:xMode val="factor"/>
          <c:yMode val="factor"/>
          <c:x val="-0.0015"/>
          <c:y val="-0.013"/>
        </c:manualLayout>
      </c:layout>
      <c:spPr>
        <a:noFill/>
        <a:ln w="3175">
          <a:noFill/>
        </a:ln>
      </c:spPr>
    </c:title>
    <c:view3D>
      <c:rotX val="15"/>
      <c:hPercent val="36"/>
      <c:rotY val="20"/>
      <c:depthPercent val="100"/>
      <c:rAngAx val="1"/>
    </c:view3D>
    <c:plotArea>
      <c:layout>
        <c:manualLayout>
          <c:xMode val="edge"/>
          <c:yMode val="edge"/>
          <c:x val="0.0145"/>
          <c:y val="0.2275"/>
          <c:w val="0.96925"/>
          <c:h val="0.744"/>
        </c:manualLayout>
      </c:layout>
      <c:bar3D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'Exportacion_regional '!$P$8:$P$15</c:f>
              <c:strCache/>
            </c:strRef>
          </c:cat>
          <c:val>
            <c:numRef>
              <c:f>'Exportacion_regional '!$Q$8:$Q$15</c:f>
              <c:numCache/>
            </c:numRef>
          </c:val>
          <c:shape val="box"/>
        </c:ser>
        <c:shape val="box"/>
        <c:axId val="66689631"/>
        <c:axId val="63335768"/>
      </c:bar3DChart>
      <c:catAx>
        <c:axId val="66689631"/>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63335768"/>
        <c:crosses val="autoZero"/>
        <c:auto val="1"/>
        <c:lblOffset val="100"/>
        <c:tickLblSkip val="1"/>
        <c:noMultiLvlLbl val="0"/>
      </c:catAx>
      <c:valAx>
        <c:axId val="6333576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6689631"/>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2</xdr:col>
      <xdr:colOff>371475</xdr:colOff>
      <xdr:row>8</xdr:row>
      <xdr:rowOff>66675</xdr:rowOff>
    </xdr:to>
    <xdr:pic>
      <xdr:nvPicPr>
        <xdr:cNvPr id="1" name="Picture 2" descr="LOGO_ODEPA"/>
        <xdr:cNvPicPr preferRelativeResize="1">
          <a:picLocks noChangeAspect="1"/>
        </xdr:cNvPicPr>
      </xdr:nvPicPr>
      <xdr:blipFill>
        <a:blip r:embed="rId1"/>
        <a:stretch>
          <a:fillRect/>
        </a:stretch>
      </xdr:blipFill>
      <xdr:spPr>
        <a:xfrm>
          <a:off x="66675" y="57150"/>
          <a:ext cx="1733550" cy="1581150"/>
        </a:xfrm>
        <a:prstGeom prst="rect">
          <a:avLst/>
        </a:prstGeom>
        <a:noFill/>
        <a:ln w="9525" cmpd="sng">
          <a:noFill/>
        </a:ln>
      </xdr:spPr>
    </xdr:pic>
    <xdr:clientData/>
  </xdr:twoCellAnchor>
  <xdr:twoCellAnchor>
    <xdr:from>
      <xdr:col>0</xdr:col>
      <xdr:colOff>0</xdr:colOff>
      <xdr:row>40</xdr:row>
      <xdr:rowOff>66675</xdr:rowOff>
    </xdr:from>
    <xdr:to>
      <xdr:col>2</xdr:col>
      <xdr:colOff>419100</xdr:colOff>
      <xdr:row>40</xdr:row>
      <xdr:rowOff>180975</xdr:rowOff>
    </xdr:to>
    <xdr:pic>
      <xdr:nvPicPr>
        <xdr:cNvPr id="2" name="Picture 1" descr="LOGO_FUCOA"/>
        <xdr:cNvPicPr preferRelativeResize="1">
          <a:picLocks noChangeAspect="1"/>
        </xdr:cNvPicPr>
      </xdr:nvPicPr>
      <xdr:blipFill>
        <a:blip r:embed="rId2"/>
        <a:srcRect t="45156" b="48161"/>
        <a:stretch>
          <a:fillRect/>
        </a:stretch>
      </xdr:blipFill>
      <xdr:spPr>
        <a:xfrm>
          <a:off x="0" y="8067675"/>
          <a:ext cx="1847850" cy="114300"/>
        </a:xfrm>
        <a:prstGeom prst="rect">
          <a:avLst/>
        </a:prstGeom>
        <a:noFill/>
        <a:ln w="9525" cmpd="sng">
          <a:noFill/>
        </a:ln>
      </xdr:spPr>
    </xdr:pic>
    <xdr:clientData/>
  </xdr:twoCellAnchor>
  <xdr:twoCellAnchor>
    <xdr:from>
      <xdr:col>0</xdr:col>
      <xdr:colOff>0</xdr:colOff>
      <xdr:row>128</xdr:row>
      <xdr:rowOff>57150</xdr:rowOff>
    </xdr:from>
    <xdr:to>
      <xdr:col>1</xdr:col>
      <xdr:colOff>476250</xdr:colOff>
      <xdr:row>128</xdr:row>
      <xdr:rowOff>114300</xdr:rowOff>
    </xdr:to>
    <xdr:pic>
      <xdr:nvPicPr>
        <xdr:cNvPr id="3" name="Picture 41" descr="pie"/>
        <xdr:cNvPicPr preferRelativeResize="1">
          <a:picLocks noChangeAspect="1"/>
        </xdr:cNvPicPr>
      </xdr:nvPicPr>
      <xdr:blipFill>
        <a:blip r:embed="rId3"/>
        <a:stretch>
          <a:fillRect/>
        </a:stretch>
      </xdr:blipFill>
      <xdr:spPr>
        <a:xfrm>
          <a:off x="0" y="24650700"/>
          <a:ext cx="1143000" cy="66675"/>
        </a:xfrm>
        <a:prstGeom prst="rect">
          <a:avLst/>
        </a:prstGeom>
        <a:noFill/>
        <a:ln w="9525" cmpd="sng">
          <a:noFill/>
        </a:ln>
      </xdr:spPr>
    </xdr:pic>
    <xdr:clientData/>
  </xdr:twoCellAnchor>
  <xdr:twoCellAnchor>
    <xdr:from>
      <xdr:col>0</xdr:col>
      <xdr:colOff>0</xdr:colOff>
      <xdr:row>84</xdr:row>
      <xdr:rowOff>57150</xdr:rowOff>
    </xdr:from>
    <xdr:to>
      <xdr:col>1</xdr:col>
      <xdr:colOff>476250</xdr:colOff>
      <xdr:row>84</xdr:row>
      <xdr:rowOff>123825</xdr:rowOff>
    </xdr:to>
    <xdr:pic>
      <xdr:nvPicPr>
        <xdr:cNvPr id="4" name="Picture 41" descr="pie"/>
        <xdr:cNvPicPr preferRelativeResize="1">
          <a:picLocks noChangeAspect="1"/>
        </xdr:cNvPicPr>
      </xdr:nvPicPr>
      <xdr:blipFill>
        <a:blip r:embed="rId3"/>
        <a:stretch>
          <a:fillRect/>
        </a:stretch>
      </xdr:blipFill>
      <xdr:spPr>
        <a:xfrm>
          <a:off x="0" y="16316325"/>
          <a:ext cx="1143000" cy="66675"/>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0.96375</cdr:y>
    </cdr:from>
    <cdr:to>
      <cdr:x>0.82175</cdr:x>
      <cdr:y>1</cdr:y>
    </cdr:to>
    <cdr:sp>
      <cdr:nvSpPr>
        <cdr:cNvPr id="1" name="1 CuadroTexto"/>
        <cdr:cNvSpPr txBox="1">
          <a:spLocks noChangeArrowheads="1"/>
        </cdr:cNvSpPr>
      </cdr:nvSpPr>
      <cdr:spPr>
        <a:xfrm>
          <a:off x="-47624" y="3571875"/>
          <a:ext cx="5314950" cy="190500"/>
        </a:xfrm>
        <a:prstGeom prst="rect">
          <a:avLst/>
        </a:prstGeom>
        <a:noFill/>
        <a:ln w="9525" cmpd="sng">
          <a:noFill/>
        </a:ln>
      </cdr:spPr>
      <cdr:txBody>
        <a:bodyPr vertOverflow="clip" wrap="square"/>
        <a:p>
          <a:pPr algn="l">
            <a:defRPr/>
          </a:pPr>
          <a:r>
            <a:rPr lang="en-US" cap="none" sz="700" b="0" i="0" u="none" baseline="0">
              <a:solidFill>
                <a:srgbClr val="000000"/>
              </a:solidFill>
              <a:latin typeface="Calibri"/>
              <a:ea typeface="Calibri"/>
              <a:cs typeface="Calibri"/>
            </a:rPr>
            <a:t>Fuente:  elaborado </a:t>
          </a:r>
          <a:r>
            <a:rPr lang="en-US" cap="none" sz="700" b="0" i="0" u="none" baseline="0">
              <a:solidFill>
                <a:srgbClr val="000000"/>
              </a:solidFill>
              <a:latin typeface="Calibri"/>
              <a:ea typeface="Calibri"/>
              <a:cs typeface="Calibri"/>
            </a:rPr>
            <a:t> por  </a:t>
          </a:r>
          <a:r>
            <a:rPr lang="en-US" cap="none" sz="700" b="0" i="0" u="none" baseline="0">
              <a:solidFill>
                <a:srgbClr val="000000"/>
              </a:solidFill>
              <a:latin typeface="Calibri"/>
              <a:ea typeface="Calibri"/>
              <a:cs typeface="Calibri"/>
            </a:rPr>
            <a:t>Odepa con información del Servicio Nacional de Aduanas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685800</xdr:colOff>
      <xdr:row>0</xdr:row>
      <xdr:rowOff>0</xdr:rowOff>
    </xdr:to>
    <xdr:graphicFrame>
      <xdr:nvGraphicFramePr>
        <xdr:cNvPr id="1" name="Chart 1"/>
        <xdr:cNvGraphicFramePr/>
      </xdr:nvGraphicFramePr>
      <xdr:xfrm>
        <a:off x="57150" y="0"/>
        <a:ext cx="56292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685800</xdr:colOff>
      <xdr:row>0</xdr:row>
      <xdr:rowOff>0</xdr:rowOff>
    </xdr:to>
    <xdr:graphicFrame>
      <xdr:nvGraphicFramePr>
        <xdr:cNvPr id="2" name="Chart 2"/>
        <xdr:cNvGraphicFramePr/>
      </xdr:nvGraphicFramePr>
      <xdr:xfrm>
        <a:off x="9525" y="0"/>
        <a:ext cx="5676900"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5420975" y="0"/>
          <a:ext cx="4953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27</xdr:row>
      <xdr:rowOff>0</xdr:rowOff>
    </xdr:from>
    <xdr:to>
      <xdr:col>5</xdr:col>
      <xdr:colOff>714375</xdr:colOff>
      <xdr:row>49</xdr:row>
      <xdr:rowOff>152400</xdr:rowOff>
    </xdr:to>
    <xdr:graphicFrame>
      <xdr:nvGraphicFramePr>
        <xdr:cNvPr id="4" name="5 Gráfico"/>
        <xdr:cNvGraphicFramePr/>
      </xdr:nvGraphicFramePr>
      <xdr:xfrm>
        <a:off x="0" y="4524375"/>
        <a:ext cx="6400800" cy="371475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cdr:x>
      <cdr:y>0.64675</cdr:y>
    </cdr:from>
    <cdr:to>
      <cdr:x>0.29625</cdr:x>
      <cdr:y>0.69925</cdr:y>
    </cdr:to>
    <cdr:sp>
      <cdr:nvSpPr>
        <cdr:cNvPr id="1" name="Text Box 1"/>
        <cdr:cNvSpPr txBox="1">
          <a:spLocks noChangeArrowheads="1"/>
        </cdr:cNvSpPr>
      </cdr:nvSpPr>
      <cdr:spPr>
        <a:xfrm>
          <a:off x="-9524" y="0"/>
          <a:ext cx="147637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714375</xdr:colOff>
      <xdr:row>0</xdr:row>
      <xdr:rowOff>0</xdr:rowOff>
    </xdr:to>
    <xdr:graphicFrame>
      <xdr:nvGraphicFramePr>
        <xdr:cNvPr id="1" name="Chart 1"/>
        <xdr:cNvGraphicFramePr/>
      </xdr:nvGraphicFramePr>
      <xdr:xfrm>
        <a:off x="57150" y="0"/>
        <a:ext cx="48672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xdr:nvGraphicFramePr>
        <xdr:cNvPr id="2" name="Chart 2"/>
        <xdr:cNvGraphicFramePr/>
      </xdr:nvGraphicFramePr>
      <xdr:xfrm>
        <a:off x="9525" y="0"/>
        <a:ext cx="4972050"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6335375" y="0"/>
          <a:ext cx="2305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4943475" cy="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0.64675</cdr:y>
    </cdr:from>
    <cdr:to>
      <cdr:x>0.2875</cdr:x>
      <cdr:y>0.69925</cdr:y>
    </cdr:to>
    <cdr:sp>
      <cdr:nvSpPr>
        <cdr:cNvPr id="1" name="Text Box 1"/>
        <cdr:cNvSpPr txBox="1">
          <a:spLocks noChangeArrowheads="1"/>
        </cdr:cNvSpPr>
      </cdr:nvSpPr>
      <cdr:spPr>
        <a:xfrm>
          <a:off x="0" y="0"/>
          <a:ext cx="140017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49244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4972050" cy="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0</xdr:row>
      <xdr:rowOff>0</xdr:rowOff>
    </xdr:from>
    <xdr:to>
      <xdr:col>18</xdr:col>
      <xdr:colOff>0</xdr:colOff>
      <xdr:row>0</xdr:row>
      <xdr:rowOff>0</xdr:rowOff>
    </xdr:to>
    <xdr:sp>
      <xdr:nvSpPr>
        <xdr:cNvPr id="3" name="Rectangle 3"/>
        <xdr:cNvSpPr>
          <a:spLocks/>
        </xdr:cNvSpPr>
      </xdr:nvSpPr>
      <xdr:spPr>
        <a:xfrm>
          <a:off x="12811125" y="0"/>
          <a:ext cx="2286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4857750" cy="0"/>
      </xdr:xfrm>
      <a:graphic>
        <a:graphicData uri="http://schemas.openxmlformats.org/drawingml/2006/chart">
          <c:chart xmlns:c="http://schemas.openxmlformats.org/drawingml/2006/chart" r:id="rId3"/>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0.64675</cdr:y>
    </cdr:from>
    <cdr:to>
      <cdr:x>0.29225</cdr:x>
      <cdr:y>0.69925</cdr:y>
    </cdr:to>
    <cdr:sp>
      <cdr:nvSpPr>
        <cdr:cNvPr id="1" name="Text Box 1"/>
        <cdr:cNvSpPr txBox="1">
          <a:spLocks noChangeArrowheads="1"/>
        </cdr:cNvSpPr>
      </cdr:nvSpPr>
      <cdr:spPr>
        <a:xfrm>
          <a:off x="0" y="0"/>
          <a:ext cx="194310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58769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5924550" cy="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0</xdr:row>
      <xdr:rowOff>0</xdr:rowOff>
    </xdr:from>
    <xdr:to>
      <xdr:col>16</xdr:col>
      <xdr:colOff>0</xdr:colOff>
      <xdr:row>0</xdr:row>
      <xdr:rowOff>0</xdr:rowOff>
    </xdr:to>
    <xdr:sp>
      <xdr:nvSpPr>
        <xdr:cNvPr id="3" name="Rectangle 3"/>
        <xdr:cNvSpPr>
          <a:spLocks/>
        </xdr:cNvSpPr>
      </xdr:nvSpPr>
      <xdr:spPr>
        <a:xfrm>
          <a:off x="15706725" y="0"/>
          <a:ext cx="32004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6</xdr:col>
      <xdr:colOff>457200</xdr:colOff>
      <xdr:row>0</xdr:row>
      <xdr:rowOff>0</xdr:rowOff>
    </xdr:to>
    <xdr:graphicFrame>
      <xdr:nvGraphicFramePr>
        <xdr:cNvPr id="4" name="Chart 4"/>
        <xdr:cNvGraphicFramePr/>
      </xdr:nvGraphicFramePr>
      <xdr:xfrm>
        <a:off x="581025" y="0"/>
        <a:ext cx="6657975"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128"/>
  <sheetViews>
    <sheetView tabSelected="1" zoomScalePageLayoutView="0" workbookViewId="0" topLeftCell="A1">
      <selection activeCell="C13" sqref="C13:H13"/>
    </sheetView>
  </sheetViews>
  <sheetFormatPr defaultColWidth="11.421875" defaultRowHeight="12.75"/>
  <cols>
    <col min="1" max="1" width="10.00390625" style="138" customWidth="1"/>
    <col min="2" max="2" width="11.421875" style="138" customWidth="1"/>
    <col min="3" max="3" width="10.7109375" style="138" customWidth="1"/>
    <col min="4" max="5" width="11.421875" style="138" customWidth="1"/>
    <col min="6" max="6" width="16.140625" style="138" customWidth="1"/>
    <col min="7" max="7" width="15.421875" style="138" customWidth="1"/>
    <col min="8" max="8" width="4.421875" style="138" customWidth="1"/>
    <col min="9" max="16384" width="11.421875" style="138" customWidth="1"/>
  </cols>
  <sheetData>
    <row r="1" spans="1:7" ht="15.75">
      <c r="A1" s="136"/>
      <c r="B1" s="137"/>
      <c r="C1" s="137"/>
      <c r="D1" s="137"/>
      <c r="E1" s="137"/>
      <c r="F1" s="137"/>
      <c r="G1" s="137"/>
    </row>
    <row r="2" spans="1:7" ht="15">
      <c r="A2" s="137"/>
      <c r="B2" s="137"/>
      <c r="C2" s="137"/>
      <c r="D2" s="137"/>
      <c r="E2" s="137"/>
      <c r="F2" s="137"/>
      <c r="G2" s="137"/>
    </row>
    <row r="3" spans="1:7" ht="15.75">
      <c r="A3" s="136"/>
      <c r="B3" s="137"/>
      <c r="C3" s="137"/>
      <c r="D3" s="137"/>
      <c r="E3" s="137"/>
      <c r="F3" s="137"/>
      <c r="G3" s="137"/>
    </row>
    <row r="4" spans="1:7" ht="15">
      <c r="A4" s="137"/>
      <c r="B4" s="137"/>
      <c r="C4" s="137"/>
      <c r="D4" s="139"/>
      <c r="E4" s="137"/>
      <c r="F4" s="137"/>
      <c r="G4" s="137"/>
    </row>
    <row r="5" spans="1:7" ht="15.75">
      <c r="A5" s="136"/>
      <c r="B5" s="137"/>
      <c r="C5" s="137"/>
      <c r="D5" s="140"/>
      <c r="E5" s="137"/>
      <c r="F5" s="137"/>
      <c r="G5" s="137"/>
    </row>
    <row r="6" spans="1:7" ht="15.75">
      <c r="A6" s="136"/>
      <c r="B6" s="137"/>
      <c r="C6" s="137"/>
      <c r="D6" s="137"/>
      <c r="E6" s="137"/>
      <c r="F6" s="137"/>
      <c r="G6" s="137"/>
    </row>
    <row r="7" spans="1:7" ht="15.75">
      <c r="A7" s="136"/>
      <c r="B7" s="137"/>
      <c r="C7" s="137"/>
      <c r="D7" s="137"/>
      <c r="E7" s="137"/>
      <c r="F7" s="137"/>
      <c r="G7" s="137"/>
    </row>
    <row r="8" spans="1:7" ht="15">
      <c r="A8" s="137"/>
      <c r="B8" s="137"/>
      <c r="C8" s="137"/>
      <c r="D8" s="139"/>
      <c r="E8" s="137"/>
      <c r="F8" s="137"/>
      <c r="G8" s="137"/>
    </row>
    <row r="9" spans="1:7" ht="15.75">
      <c r="A9" s="141"/>
      <c r="B9" s="137"/>
      <c r="C9" s="137"/>
      <c r="D9" s="137"/>
      <c r="E9" s="137"/>
      <c r="F9" s="137"/>
      <c r="G9" s="137"/>
    </row>
    <row r="10" spans="1:7" ht="15.75">
      <c r="A10" s="136"/>
      <c r="B10" s="137"/>
      <c r="C10" s="137"/>
      <c r="D10" s="137"/>
      <c r="E10" s="137"/>
      <c r="F10" s="137"/>
      <c r="G10" s="137"/>
    </row>
    <row r="11" spans="1:7" ht="15.75">
      <c r="A11" s="136"/>
      <c r="B11" s="137"/>
      <c r="C11" s="137"/>
      <c r="D11" s="137"/>
      <c r="E11" s="137"/>
      <c r="F11" s="137"/>
      <c r="G11" s="137"/>
    </row>
    <row r="12" spans="1:7" ht="15.75">
      <c r="A12" s="136"/>
      <c r="B12" s="137"/>
      <c r="C12" s="137"/>
      <c r="D12" s="137"/>
      <c r="E12" s="137"/>
      <c r="F12" s="137"/>
      <c r="G12" s="137"/>
    </row>
    <row r="13" spans="1:8" ht="19.5">
      <c r="A13" s="137"/>
      <c r="B13" s="137"/>
      <c r="C13" s="200" t="s">
        <v>246</v>
      </c>
      <c r="D13" s="200"/>
      <c r="E13" s="200"/>
      <c r="F13" s="200"/>
      <c r="G13" s="200"/>
      <c r="H13" s="200"/>
    </row>
    <row r="14" spans="1:8" ht="19.5">
      <c r="A14" s="137"/>
      <c r="B14" s="137"/>
      <c r="C14" s="200" t="s">
        <v>223</v>
      </c>
      <c r="D14" s="200"/>
      <c r="E14" s="200"/>
      <c r="F14" s="200"/>
      <c r="G14" s="200"/>
      <c r="H14" s="200"/>
    </row>
    <row r="15" spans="1:7" ht="15">
      <c r="A15" s="137"/>
      <c r="B15" s="137"/>
      <c r="C15" s="137"/>
      <c r="D15" s="137"/>
      <c r="E15" s="137"/>
      <c r="F15" s="137"/>
      <c r="G15" s="137"/>
    </row>
    <row r="16" spans="1:7" ht="15">
      <c r="A16" s="137"/>
      <c r="B16" s="137"/>
      <c r="C16" s="137"/>
      <c r="D16" s="142"/>
      <c r="E16" s="137"/>
      <c r="F16" s="137"/>
      <c r="G16" s="137"/>
    </row>
    <row r="17" spans="1:7" ht="15.75">
      <c r="A17" s="137"/>
      <c r="B17" s="137"/>
      <c r="C17" s="143" t="s">
        <v>387</v>
      </c>
      <c r="D17" s="143"/>
      <c r="E17" s="143"/>
      <c r="F17" s="143"/>
      <c r="G17" s="143"/>
    </row>
    <row r="18" spans="1:7" ht="15">
      <c r="A18" s="137"/>
      <c r="B18" s="137"/>
      <c r="C18" s="137"/>
      <c r="D18" s="137"/>
      <c r="E18" s="137"/>
      <c r="F18" s="137"/>
      <c r="G18" s="137"/>
    </row>
    <row r="19" spans="1:7" ht="15">
      <c r="A19" s="137"/>
      <c r="B19" s="137"/>
      <c r="C19" s="137"/>
      <c r="D19" s="137"/>
      <c r="E19" s="137"/>
      <c r="F19" s="137"/>
      <c r="G19" s="137"/>
    </row>
    <row r="20" spans="1:7" ht="15">
      <c r="A20" s="137"/>
      <c r="B20" s="137"/>
      <c r="C20" s="137"/>
      <c r="D20" s="137"/>
      <c r="E20" s="137"/>
      <c r="F20" s="137"/>
      <c r="G20" s="137"/>
    </row>
    <row r="21" spans="1:7" ht="15.75">
      <c r="A21" s="136"/>
      <c r="B21" s="137"/>
      <c r="C21" s="137"/>
      <c r="D21" s="137"/>
      <c r="E21" s="137"/>
      <c r="F21" s="137"/>
      <c r="G21" s="137"/>
    </row>
    <row r="22" spans="1:7" ht="15.75">
      <c r="A22" s="136"/>
      <c r="B22" s="137"/>
      <c r="C22" s="137"/>
      <c r="D22" s="139"/>
      <c r="E22" s="137"/>
      <c r="F22" s="137"/>
      <c r="G22" s="137"/>
    </row>
    <row r="23" spans="1:7" ht="15.75">
      <c r="A23" s="136"/>
      <c r="B23" s="137"/>
      <c r="C23" s="137"/>
      <c r="D23" s="142"/>
      <c r="E23" s="137"/>
      <c r="F23" s="137"/>
      <c r="G23" s="137"/>
    </row>
    <row r="24" spans="1:7" ht="15.75">
      <c r="A24" s="136"/>
      <c r="B24" s="137"/>
      <c r="C24" s="137"/>
      <c r="D24" s="137"/>
      <c r="E24" s="137"/>
      <c r="F24" s="137"/>
      <c r="G24" s="137"/>
    </row>
    <row r="25" spans="1:7" ht="15.75">
      <c r="A25" s="136"/>
      <c r="B25" s="137"/>
      <c r="C25" s="137"/>
      <c r="D25" s="137"/>
      <c r="E25" s="137"/>
      <c r="F25" s="137"/>
      <c r="G25" s="137"/>
    </row>
    <row r="26" spans="1:7" ht="15.75">
      <c r="A26" s="136"/>
      <c r="B26" s="137"/>
      <c r="C26" s="137"/>
      <c r="D26" s="137"/>
      <c r="E26" s="137"/>
      <c r="F26" s="137"/>
      <c r="G26" s="137"/>
    </row>
    <row r="27" spans="1:7" ht="15.75">
      <c r="A27" s="136"/>
      <c r="B27" s="137"/>
      <c r="C27" s="137"/>
      <c r="D27" s="139"/>
      <c r="E27" s="137"/>
      <c r="F27" s="137"/>
      <c r="G27" s="137"/>
    </row>
    <row r="28" spans="1:7" ht="15.75">
      <c r="A28" s="136"/>
      <c r="B28" s="137"/>
      <c r="C28" s="137"/>
      <c r="D28" s="137"/>
      <c r="E28" s="137"/>
      <c r="F28" s="137"/>
      <c r="G28" s="137"/>
    </row>
    <row r="29" spans="1:7" ht="15.75">
      <c r="A29" s="136"/>
      <c r="B29" s="137"/>
      <c r="C29" s="137"/>
      <c r="D29" s="137"/>
      <c r="E29" s="137"/>
      <c r="F29" s="137"/>
      <c r="G29" s="137"/>
    </row>
    <row r="30" spans="1:7" ht="15.75">
      <c r="A30" s="136"/>
      <c r="B30" s="137"/>
      <c r="C30" s="137"/>
      <c r="D30" s="137"/>
      <c r="E30" s="137"/>
      <c r="F30" s="137"/>
      <c r="G30" s="137"/>
    </row>
    <row r="31" spans="1:7" ht="15.75">
      <c r="A31" s="136"/>
      <c r="B31" s="137"/>
      <c r="C31" s="137"/>
      <c r="D31" s="137"/>
      <c r="E31" s="137"/>
      <c r="F31" s="137"/>
      <c r="G31" s="137"/>
    </row>
    <row r="32" spans="6:7" ht="15">
      <c r="F32" s="137"/>
      <c r="G32" s="137"/>
    </row>
    <row r="33" spans="6:7" ht="15">
      <c r="F33" s="137"/>
      <c r="G33" s="137"/>
    </row>
    <row r="34" spans="1:7" ht="15.75">
      <c r="A34" s="136"/>
      <c r="B34" s="137"/>
      <c r="C34" s="137"/>
      <c r="D34" s="137"/>
      <c r="E34" s="137"/>
      <c r="F34" s="137"/>
      <c r="G34" s="137"/>
    </row>
    <row r="35" spans="1:7" ht="15.75">
      <c r="A35" s="136"/>
      <c r="B35" s="137"/>
      <c r="C35" s="137"/>
      <c r="D35" s="137"/>
      <c r="E35" s="137"/>
      <c r="F35" s="137"/>
      <c r="G35" s="137"/>
    </row>
    <row r="36" spans="1:7" ht="15.75">
      <c r="A36" s="136"/>
      <c r="B36" s="137"/>
      <c r="C36" s="137"/>
      <c r="D36" s="137"/>
      <c r="E36" s="137"/>
      <c r="F36" s="137"/>
      <c r="G36" s="137"/>
    </row>
    <row r="37" spans="1:7" ht="15.75">
      <c r="A37" s="136"/>
      <c r="B37" s="137"/>
      <c r="C37" s="137"/>
      <c r="D37" s="137"/>
      <c r="E37" s="137"/>
      <c r="F37" s="137"/>
      <c r="G37" s="137"/>
    </row>
    <row r="38" spans="1:7" ht="15.75">
      <c r="A38" s="136"/>
      <c r="B38" s="137"/>
      <c r="C38" s="137"/>
      <c r="D38" s="137"/>
      <c r="E38" s="137"/>
      <c r="F38" s="137"/>
      <c r="G38" s="137"/>
    </row>
    <row r="39" spans="1:7" ht="15.75">
      <c r="A39" s="144"/>
      <c r="B39" s="137"/>
      <c r="C39" s="144"/>
      <c r="D39" s="145"/>
      <c r="E39" s="137"/>
      <c r="F39" s="137"/>
      <c r="G39" s="137"/>
    </row>
    <row r="40" spans="1:7" ht="15.75">
      <c r="A40" s="136"/>
      <c r="E40" s="137"/>
      <c r="F40" s="137"/>
      <c r="G40" s="137"/>
    </row>
    <row r="41" spans="3:7" ht="15.75">
      <c r="C41" s="136" t="s">
        <v>388</v>
      </c>
      <c r="D41" s="145"/>
      <c r="E41" s="137"/>
      <c r="F41" s="137"/>
      <c r="G41" s="137"/>
    </row>
    <row r="46" spans="1:7" ht="15" customHeight="1">
      <c r="A46" s="202" t="s">
        <v>247</v>
      </c>
      <c r="B46" s="202"/>
      <c r="C46" s="202"/>
      <c r="D46" s="202"/>
      <c r="E46" s="202"/>
      <c r="F46" s="202"/>
      <c r="G46" s="202"/>
    </row>
    <row r="47" spans="1:7" ht="15">
      <c r="A47" s="203" t="s">
        <v>389</v>
      </c>
      <c r="B47" s="203"/>
      <c r="C47" s="203"/>
      <c r="D47" s="203"/>
      <c r="E47" s="203"/>
      <c r="F47" s="203"/>
      <c r="G47" s="203"/>
    </row>
    <row r="48" spans="1:7" ht="15.75">
      <c r="A48" s="136"/>
      <c r="B48" s="137"/>
      <c r="C48" s="137"/>
      <c r="D48" s="137"/>
      <c r="E48" s="137"/>
      <c r="F48" s="137"/>
      <c r="G48" s="137"/>
    </row>
    <row r="49" spans="1:7" ht="15.75">
      <c r="A49" s="136"/>
      <c r="B49" s="137"/>
      <c r="C49" s="137"/>
      <c r="D49" s="137"/>
      <c r="E49" s="137"/>
      <c r="F49" s="137"/>
      <c r="G49" s="137"/>
    </row>
    <row r="50" spans="1:7" ht="15">
      <c r="A50" s="204"/>
      <c r="B50" s="204"/>
      <c r="C50" s="204"/>
      <c r="D50" s="204"/>
      <c r="E50" s="204"/>
      <c r="F50" s="204"/>
      <c r="G50" s="204"/>
    </row>
    <row r="51" spans="1:7" ht="15">
      <c r="A51" s="204" t="s">
        <v>320</v>
      </c>
      <c r="B51" s="204"/>
      <c r="C51" s="204"/>
      <c r="D51" s="204"/>
      <c r="E51" s="204"/>
      <c r="F51" s="204"/>
      <c r="G51" s="204"/>
    </row>
    <row r="52" spans="1:7" ht="15.75">
      <c r="A52" s="136"/>
      <c r="B52" s="137"/>
      <c r="C52" s="137"/>
      <c r="D52" s="137"/>
      <c r="E52" s="137"/>
      <c r="F52" s="137"/>
      <c r="G52" s="137"/>
    </row>
    <row r="53" spans="1:7" ht="15.75">
      <c r="A53" s="136"/>
      <c r="B53" s="137"/>
      <c r="C53" s="137"/>
      <c r="D53" s="137"/>
      <c r="E53" s="137"/>
      <c r="F53" s="137"/>
      <c r="G53" s="137"/>
    </row>
    <row r="54" spans="1:7" ht="15.75">
      <c r="A54" s="136"/>
      <c r="B54" s="137"/>
      <c r="C54" s="137"/>
      <c r="D54" s="137"/>
      <c r="E54" s="137"/>
      <c r="F54" s="137"/>
      <c r="G54" s="137"/>
    </row>
    <row r="55" spans="1:7" ht="15">
      <c r="A55" s="137"/>
      <c r="B55" s="137"/>
      <c r="C55" s="137"/>
      <c r="D55" s="137"/>
      <c r="E55" s="137"/>
      <c r="F55" s="137"/>
      <c r="G55" s="137"/>
    </row>
    <row r="56" spans="1:7" ht="15">
      <c r="A56" s="137"/>
      <c r="B56" s="137"/>
      <c r="C56" s="137"/>
      <c r="D56" s="137"/>
      <c r="E56" s="137"/>
      <c r="F56" s="137"/>
      <c r="G56" s="137"/>
    </row>
    <row r="57" spans="1:7" ht="15">
      <c r="A57" s="137"/>
      <c r="B57" s="137"/>
      <c r="C57" s="137"/>
      <c r="D57" s="142" t="s">
        <v>224</v>
      </c>
      <c r="E57" s="137"/>
      <c r="F57" s="137"/>
      <c r="G57" s="137"/>
    </row>
    <row r="58" spans="1:7" ht="15">
      <c r="A58" s="137"/>
      <c r="B58" s="137"/>
      <c r="C58" s="137"/>
      <c r="D58" s="142" t="s">
        <v>225</v>
      </c>
      <c r="E58" s="137"/>
      <c r="F58" s="137"/>
      <c r="G58" s="137"/>
    </row>
    <row r="59" spans="1:7" ht="15">
      <c r="A59" s="137"/>
      <c r="B59" s="137"/>
      <c r="C59" s="137"/>
      <c r="D59" s="137"/>
      <c r="E59" s="137"/>
      <c r="F59" s="137"/>
      <c r="G59" s="137"/>
    </row>
    <row r="60" spans="1:7" ht="15">
      <c r="A60" s="137"/>
      <c r="B60" s="137"/>
      <c r="C60" s="137"/>
      <c r="D60" s="137"/>
      <c r="E60" s="137"/>
      <c r="F60" s="137"/>
      <c r="G60" s="137"/>
    </row>
    <row r="61" spans="1:7" ht="15">
      <c r="A61" s="137"/>
      <c r="B61" s="137"/>
      <c r="C61" s="137"/>
      <c r="D61" s="137"/>
      <c r="E61" s="137"/>
      <c r="F61" s="137"/>
      <c r="G61" s="137"/>
    </row>
    <row r="62" spans="1:7" ht="15">
      <c r="A62" s="137"/>
      <c r="B62" s="137"/>
      <c r="C62" s="137"/>
      <c r="D62" s="137"/>
      <c r="E62" s="137"/>
      <c r="F62" s="137"/>
      <c r="G62" s="137"/>
    </row>
    <row r="63" spans="1:7" ht="15.75">
      <c r="A63" s="136"/>
      <c r="B63" s="137"/>
      <c r="C63" s="137"/>
      <c r="D63" s="137"/>
      <c r="E63" s="137"/>
      <c r="F63" s="137"/>
      <c r="G63" s="137"/>
    </row>
    <row r="64" spans="1:7" ht="15.75">
      <c r="A64" s="136"/>
      <c r="B64" s="137"/>
      <c r="C64" s="137"/>
      <c r="D64" s="139" t="s">
        <v>189</v>
      </c>
      <c r="E64" s="137"/>
      <c r="F64" s="137"/>
      <c r="G64" s="137"/>
    </row>
    <row r="65" spans="1:7" ht="15.75">
      <c r="A65" s="136"/>
      <c r="B65" s="137"/>
      <c r="C65" s="137"/>
      <c r="D65" s="142" t="s">
        <v>188</v>
      </c>
      <c r="E65" s="137"/>
      <c r="F65" s="137"/>
      <c r="G65" s="137"/>
    </row>
    <row r="66" spans="1:7" ht="15.75">
      <c r="A66" s="136"/>
      <c r="B66" s="137"/>
      <c r="C66" s="137"/>
      <c r="D66" s="137"/>
      <c r="E66" s="137"/>
      <c r="F66" s="137"/>
      <c r="G66" s="137"/>
    </row>
    <row r="67" spans="1:7" ht="15.75">
      <c r="A67" s="136"/>
      <c r="B67" s="137"/>
      <c r="C67" s="137"/>
      <c r="D67" s="137"/>
      <c r="E67" s="137"/>
      <c r="F67" s="137"/>
      <c r="G67" s="137"/>
    </row>
    <row r="68" spans="1:7" ht="15.75">
      <c r="A68" s="136"/>
      <c r="B68" s="137"/>
      <c r="C68" s="137"/>
      <c r="D68" s="137"/>
      <c r="E68" s="137"/>
      <c r="F68" s="137"/>
      <c r="G68" s="137"/>
    </row>
    <row r="69" spans="1:7" ht="15.75">
      <c r="A69" s="136"/>
      <c r="B69" s="137"/>
      <c r="C69" s="137"/>
      <c r="D69" s="139" t="s">
        <v>176</v>
      </c>
      <c r="E69" s="137"/>
      <c r="F69" s="137"/>
      <c r="G69" s="137"/>
    </row>
    <row r="70" spans="1:7" ht="15.75">
      <c r="A70" s="136"/>
      <c r="B70" s="137"/>
      <c r="C70" s="137"/>
      <c r="D70" s="137"/>
      <c r="E70" s="137"/>
      <c r="F70" s="137"/>
      <c r="G70" s="137"/>
    </row>
    <row r="71" spans="1:7" ht="15.75">
      <c r="A71" s="136"/>
      <c r="B71" s="137"/>
      <c r="C71" s="137"/>
      <c r="D71" s="137"/>
      <c r="E71" s="137"/>
      <c r="F71" s="137"/>
      <c r="G71" s="137"/>
    </row>
    <row r="72" spans="1:7" ht="15.75">
      <c r="A72" s="136"/>
      <c r="B72" s="137"/>
      <c r="C72" s="137"/>
      <c r="D72" s="137"/>
      <c r="E72" s="137"/>
      <c r="F72" s="137"/>
      <c r="G72" s="137"/>
    </row>
    <row r="73" spans="1:7" ht="15.75">
      <c r="A73" s="136"/>
      <c r="B73" s="137"/>
      <c r="C73" s="137"/>
      <c r="D73" s="137"/>
      <c r="E73" s="137"/>
      <c r="F73" s="137"/>
      <c r="G73" s="137"/>
    </row>
    <row r="74" spans="1:7" ht="15.75">
      <c r="A74" s="136"/>
      <c r="B74" s="137"/>
      <c r="C74" s="137"/>
      <c r="D74" s="137"/>
      <c r="E74" s="137"/>
      <c r="F74" s="137"/>
      <c r="G74" s="137"/>
    </row>
    <row r="75" spans="1:7" ht="15.75">
      <c r="A75" s="136"/>
      <c r="B75" s="137"/>
      <c r="C75" s="137"/>
      <c r="D75" s="137"/>
      <c r="E75" s="137"/>
      <c r="F75" s="137"/>
      <c r="G75" s="137"/>
    </row>
    <row r="76" spans="1:7" ht="15.75">
      <c r="A76" s="136"/>
      <c r="B76" s="137"/>
      <c r="C76" s="137"/>
      <c r="D76" s="137"/>
      <c r="E76" s="137"/>
      <c r="F76" s="137"/>
      <c r="G76" s="137"/>
    </row>
    <row r="77" spans="1:7" ht="15.75">
      <c r="A77" s="136"/>
      <c r="B77" s="137"/>
      <c r="C77" s="137"/>
      <c r="D77" s="137"/>
      <c r="E77" s="137"/>
      <c r="F77" s="137"/>
      <c r="G77" s="137"/>
    </row>
    <row r="78" spans="1:7" ht="15.75">
      <c r="A78" s="136"/>
      <c r="B78" s="137"/>
      <c r="C78" s="137"/>
      <c r="D78" s="137"/>
      <c r="E78" s="137"/>
      <c r="F78" s="137"/>
      <c r="G78" s="137"/>
    </row>
    <row r="79" spans="1:7" ht="15.75">
      <c r="A79" s="136"/>
      <c r="B79" s="137"/>
      <c r="C79" s="137"/>
      <c r="D79" s="137"/>
      <c r="E79" s="137"/>
      <c r="F79" s="137"/>
      <c r="G79" s="137"/>
    </row>
    <row r="80" spans="1:7" ht="15">
      <c r="A80" s="146"/>
      <c r="B80" s="146"/>
      <c r="C80" s="137"/>
      <c r="D80" s="137"/>
      <c r="E80" s="137"/>
      <c r="F80" s="137"/>
      <c r="G80" s="137"/>
    </row>
    <row r="81" spans="1:7" ht="10.5" customHeight="1">
      <c r="A81" s="147" t="s">
        <v>226</v>
      </c>
      <c r="C81" s="137"/>
      <c r="D81" s="137"/>
      <c r="E81" s="137"/>
      <c r="F81" s="137"/>
      <c r="G81" s="137"/>
    </row>
    <row r="82" spans="1:7" ht="10.5" customHeight="1">
      <c r="A82" s="147" t="s">
        <v>227</v>
      </c>
      <c r="C82" s="137"/>
      <c r="D82" s="137"/>
      <c r="E82" s="137"/>
      <c r="F82" s="137"/>
      <c r="G82" s="137"/>
    </row>
    <row r="83" spans="1:7" ht="10.5" customHeight="1">
      <c r="A83" s="147" t="s">
        <v>228</v>
      </c>
      <c r="C83" s="144"/>
      <c r="D83" s="145"/>
      <c r="E83" s="137"/>
      <c r="F83" s="137"/>
      <c r="G83" s="137"/>
    </row>
    <row r="84" spans="1:7" ht="10.5" customHeight="1">
      <c r="A84" s="148" t="s">
        <v>229</v>
      </c>
      <c r="B84" s="149"/>
      <c r="C84" s="137"/>
      <c r="D84" s="137"/>
      <c r="E84" s="137"/>
      <c r="F84" s="137"/>
      <c r="G84" s="137"/>
    </row>
    <row r="85" spans="3:7" ht="15">
      <c r="C85" s="137"/>
      <c r="D85" s="137"/>
      <c r="E85" s="137"/>
      <c r="F85" s="137"/>
      <c r="G85" s="137"/>
    </row>
    <row r="88" spans="1:7" ht="15">
      <c r="A88" s="201" t="s">
        <v>230</v>
      </c>
      <c r="B88" s="201"/>
      <c r="C88" s="201"/>
      <c r="D88" s="201"/>
      <c r="E88" s="201"/>
      <c r="F88" s="201"/>
      <c r="G88" s="201"/>
    </row>
    <row r="89" spans="1:7" ht="9.75" customHeight="1">
      <c r="A89" s="4"/>
      <c r="B89" s="4"/>
      <c r="C89" s="4"/>
      <c r="D89" s="4"/>
      <c r="E89" s="4"/>
      <c r="F89" s="4"/>
      <c r="G89" s="4"/>
    </row>
    <row r="90" spans="1:8" ht="15">
      <c r="A90" s="106" t="s">
        <v>2</v>
      </c>
      <c r="B90" s="107" t="s">
        <v>3</v>
      </c>
      <c r="C90" s="107"/>
      <c r="D90" s="107"/>
      <c r="E90" s="107"/>
      <c r="F90" s="107"/>
      <c r="G90" s="150" t="s">
        <v>4</v>
      </c>
      <c r="H90" s="151"/>
    </row>
    <row r="91" spans="1:7" ht="9.75" customHeight="1">
      <c r="A91" s="108"/>
      <c r="B91" s="108"/>
      <c r="C91" s="108"/>
      <c r="D91" s="108"/>
      <c r="E91" s="108"/>
      <c r="F91" s="108"/>
      <c r="G91" s="109"/>
    </row>
    <row r="92" spans="1:7" ht="15">
      <c r="A92" s="152" t="s">
        <v>5</v>
      </c>
      <c r="B92" s="198" t="s">
        <v>157</v>
      </c>
      <c r="C92" s="198"/>
      <c r="D92" s="198"/>
      <c r="E92" s="198"/>
      <c r="F92" s="198"/>
      <c r="G92" s="153">
        <v>4</v>
      </c>
    </row>
    <row r="93" spans="1:7" ht="15">
      <c r="A93" s="152" t="s">
        <v>6</v>
      </c>
      <c r="B93" s="198" t="s">
        <v>158</v>
      </c>
      <c r="C93" s="198"/>
      <c r="D93" s="198"/>
      <c r="E93" s="198"/>
      <c r="F93" s="198"/>
      <c r="G93" s="153">
        <v>5</v>
      </c>
    </row>
    <row r="94" spans="1:7" ht="15">
      <c r="A94" s="152" t="s">
        <v>7</v>
      </c>
      <c r="B94" s="198" t="s">
        <v>159</v>
      </c>
      <c r="C94" s="198"/>
      <c r="D94" s="198"/>
      <c r="E94" s="198"/>
      <c r="F94" s="198"/>
      <c r="G94" s="153">
        <v>6</v>
      </c>
    </row>
    <row r="95" spans="1:7" ht="15">
      <c r="A95" s="152" t="s">
        <v>8</v>
      </c>
      <c r="B95" s="198" t="s">
        <v>160</v>
      </c>
      <c r="C95" s="198"/>
      <c r="D95" s="198"/>
      <c r="E95" s="198"/>
      <c r="F95" s="198"/>
      <c r="G95" s="153">
        <v>8</v>
      </c>
    </row>
    <row r="96" spans="1:7" ht="15">
      <c r="A96" s="152" t="s">
        <v>9</v>
      </c>
      <c r="B96" s="198" t="s">
        <v>161</v>
      </c>
      <c r="C96" s="198"/>
      <c r="D96" s="198"/>
      <c r="E96" s="198"/>
      <c r="F96" s="198"/>
      <c r="G96" s="153">
        <v>12</v>
      </c>
    </row>
    <row r="97" spans="1:7" ht="15">
      <c r="A97" s="152" t="s">
        <v>10</v>
      </c>
      <c r="B97" s="198" t="s">
        <v>162</v>
      </c>
      <c r="C97" s="198"/>
      <c r="D97" s="198"/>
      <c r="E97" s="198"/>
      <c r="F97" s="198"/>
      <c r="G97" s="153">
        <v>13</v>
      </c>
    </row>
    <row r="98" spans="1:7" ht="15">
      <c r="A98" s="152" t="s">
        <v>11</v>
      </c>
      <c r="B98" s="198" t="s">
        <v>163</v>
      </c>
      <c r="C98" s="198"/>
      <c r="D98" s="198"/>
      <c r="E98" s="198"/>
      <c r="F98" s="198"/>
      <c r="G98" s="153">
        <v>14</v>
      </c>
    </row>
    <row r="99" spans="1:7" ht="15">
      <c r="A99" s="152" t="s">
        <v>12</v>
      </c>
      <c r="B99" s="198" t="s">
        <v>164</v>
      </c>
      <c r="C99" s="198"/>
      <c r="D99" s="198"/>
      <c r="E99" s="198"/>
      <c r="F99" s="198"/>
      <c r="G99" s="153">
        <v>15</v>
      </c>
    </row>
    <row r="100" spans="1:7" ht="15">
      <c r="A100" s="152" t="s">
        <v>13</v>
      </c>
      <c r="B100" s="198" t="s">
        <v>165</v>
      </c>
      <c r="C100" s="198"/>
      <c r="D100" s="198"/>
      <c r="E100" s="198"/>
      <c r="F100" s="198"/>
      <c r="G100" s="153">
        <v>16</v>
      </c>
    </row>
    <row r="101" spans="1:7" ht="15">
      <c r="A101" s="152" t="s">
        <v>14</v>
      </c>
      <c r="B101" s="198" t="s">
        <v>166</v>
      </c>
      <c r="C101" s="198"/>
      <c r="D101" s="198"/>
      <c r="E101" s="198"/>
      <c r="F101" s="198"/>
      <c r="G101" s="153">
        <v>17</v>
      </c>
    </row>
    <row r="102" spans="1:7" ht="15">
      <c r="A102" s="152" t="s">
        <v>15</v>
      </c>
      <c r="B102" s="198" t="s">
        <v>167</v>
      </c>
      <c r="C102" s="198"/>
      <c r="D102" s="198"/>
      <c r="E102" s="198"/>
      <c r="F102" s="198"/>
      <c r="G102" s="153">
        <v>18</v>
      </c>
    </row>
    <row r="103" spans="1:7" ht="15">
      <c r="A103" s="152" t="s">
        <v>16</v>
      </c>
      <c r="B103" s="198" t="s">
        <v>168</v>
      </c>
      <c r="C103" s="198"/>
      <c r="D103" s="198"/>
      <c r="E103" s="198"/>
      <c r="F103" s="198"/>
      <c r="G103" s="153">
        <v>19</v>
      </c>
    </row>
    <row r="104" spans="1:7" ht="15">
      <c r="A104" s="152" t="s">
        <v>17</v>
      </c>
      <c r="B104" s="198" t="s">
        <v>169</v>
      </c>
      <c r="C104" s="198"/>
      <c r="D104" s="198"/>
      <c r="E104" s="198"/>
      <c r="F104" s="198"/>
      <c r="G104" s="153">
        <v>20</v>
      </c>
    </row>
    <row r="105" spans="1:7" ht="15">
      <c r="A105" s="152" t="s">
        <v>18</v>
      </c>
      <c r="B105" s="198" t="s">
        <v>170</v>
      </c>
      <c r="C105" s="198"/>
      <c r="D105" s="198"/>
      <c r="E105" s="198"/>
      <c r="F105" s="198"/>
      <c r="G105" s="153">
        <v>21</v>
      </c>
    </row>
    <row r="106" spans="1:7" ht="15">
      <c r="A106" s="152" t="s">
        <v>19</v>
      </c>
      <c r="B106" s="198" t="s">
        <v>171</v>
      </c>
      <c r="C106" s="198"/>
      <c r="D106" s="198"/>
      <c r="E106" s="198"/>
      <c r="F106" s="198"/>
      <c r="G106" s="153">
        <v>22</v>
      </c>
    </row>
    <row r="107" spans="1:7" ht="15">
      <c r="A107" s="152" t="s">
        <v>20</v>
      </c>
      <c r="B107" s="198" t="s">
        <v>221</v>
      </c>
      <c r="C107" s="198"/>
      <c r="D107" s="198"/>
      <c r="E107" s="198"/>
      <c r="F107" s="198"/>
      <c r="G107" s="153">
        <v>23</v>
      </c>
    </row>
    <row r="108" spans="1:7" ht="15">
      <c r="A108" s="152" t="s">
        <v>140</v>
      </c>
      <c r="B108" s="198" t="s">
        <v>172</v>
      </c>
      <c r="C108" s="198"/>
      <c r="D108" s="198"/>
      <c r="E108" s="198"/>
      <c r="F108" s="198"/>
      <c r="G108" s="153">
        <v>24</v>
      </c>
    </row>
    <row r="109" spans="1:7" ht="15">
      <c r="A109" s="152" t="s">
        <v>150</v>
      </c>
      <c r="B109" s="198" t="s">
        <v>173</v>
      </c>
      <c r="C109" s="198"/>
      <c r="D109" s="198"/>
      <c r="E109" s="198"/>
      <c r="F109" s="198"/>
      <c r="G109" s="153">
        <v>25</v>
      </c>
    </row>
    <row r="110" spans="1:7" ht="15">
      <c r="A110" s="152" t="s">
        <v>151</v>
      </c>
      <c r="B110" s="198" t="s">
        <v>174</v>
      </c>
      <c r="C110" s="198"/>
      <c r="D110" s="198"/>
      <c r="E110" s="198"/>
      <c r="F110" s="198"/>
      <c r="G110" s="153">
        <v>26</v>
      </c>
    </row>
    <row r="111" spans="1:7" ht="9.75" customHeight="1">
      <c r="A111" s="7"/>
      <c r="B111" s="4"/>
      <c r="C111" s="4"/>
      <c r="D111" s="4"/>
      <c r="E111" s="4"/>
      <c r="F111" s="4"/>
      <c r="G111" s="8"/>
    </row>
    <row r="112" spans="1:7" ht="15">
      <c r="A112" s="5" t="s">
        <v>21</v>
      </c>
      <c r="B112" s="6" t="s">
        <v>3</v>
      </c>
      <c r="C112" s="6"/>
      <c r="D112" s="6"/>
      <c r="E112" s="6"/>
      <c r="F112" s="6"/>
      <c r="G112" s="150" t="s">
        <v>4</v>
      </c>
    </row>
    <row r="113" spans="1:7" ht="9.75" customHeight="1">
      <c r="A113" s="9"/>
      <c r="B113" s="4"/>
      <c r="C113" s="4"/>
      <c r="D113" s="4"/>
      <c r="E113" s="4"/>
      <c r="F113" s="4"/>
      <c r="G113" s="153"/>
    </row>
    <row r="114" spans="1:7" ht="15">
      <c r="A114" s="110" t="s">
        <v>5</v>
      </c>
      <c r="B114" s="198" t="s">
        <v>175</v>
      </c>
      <c r="C114" s="198"/>
      <c r="D114" s="198"/>
      <c r="E114" s="198"/>
      <c r="F114" s="198"/>
      <c r="G114" s="153">
        <v>4</v>
      </c>
    </row>
    <row r="115" spans="1:7" ht="15">
      <c r="A115" s="10"/>
      <c r="B115" s="10"/>
      <c r="C115" s="11"/>
      <c r="D115" s="11"/>
      <c r="E115" s="11"/>
      <c r="F115" s="11"/>
      <c r="G115" s="12"/>
    </row>
    <row r="116" spans="1:7" ht="54.75" customHeight="1">
      <c r="A116" s="199" t="s">
        <v>123</v>
      </c>
      <c r="B116" s="199"/>
      <c r="C116" s="199"/>
      <c r="D116" s="199"/>
      <c r="E116" s="199"/>
      <c r="F116" s="199"/>
      <c r="G116" s="199"/>
    </row>
    <row r="117" spans="1:7" ht="15">
      <c r="A117" s="154"/>
      <c r="B117" s="154"/>
      <c r="C117" s="154"/>
      <c r="D117" s="154"/>
      <c r="E117" s="154"/>
      <c r="F117" s="154"/>
      <c r="G117" s="154"/>
    </row>
    <row r="118" spans="1:7" ht="15">
      <c r="A118" s="154"/>
      <c r="B118" s="154"/>
      <c r="C118" s="154"/>
      <c r="D118" s="154"/>
      <c r="E118" s="154"/>
      <c r="F118" s="154"/>
      <c r="G118" s="154"/>
    </row>
    <row r="119" spans="1:7" ht="15">
      <c r="A119" s="154"/>
      <c r="B119" s="154"/>
      <c r="C119" s="154"/>
      <c r="D119" s="154"/>
      <c r="E119" s="154"/>
      <c r="F119" s="154"/>
      <c r="G119" s="154"/>
    </row>
    <row r="120" spans="1:7" ht="15">
      <c r="A120" s="154"/>
      <c r="B120" s="154"/>
      <c r="C120" s="154"/>
      <c r="D120" s="154"/>
      <c r="E120" s="154"/>
      <c r="F120" s="154"/>
      <c r="G120" s="154"/>
    </row>
    <row r="121" spans="1:7" ht="15">
      <c r="A121" s="154"/>
      <c r="B121" s="154"/>
      <c r="C121" s="154"/>
      <c r="D121" s="154"/>
      <c r="E121" s="154"/>
      <c r="F121" s="154"/>
      <c r="G121" s="154"/>
    </row>
    <row r="122" spans="1:7" ht="15">
      <c r="A122" s="154"/>
      <c r="B122" s="154"/>
      <c r="C122" s="154"/>
      <c r="D122" s="154"/>
      <c r="E122" s="154"/>
      <c r="F122" s="154"/>
      <c r="G122" s="154"/>
    </row>
    <row r="123" spans="1:7" ht="15">
      <c r="A123" s="155"/>
      <c r="B123" s="155"/>
      <c r="C123" s="155"/>
      <c r="D123" s="155"/>
      <c r="E123" s="155"/>
      <c r="F123" s="155"/>
      <c r="G123" s="155"/>
    </row>
    <row r="124" spans="1:7" ht="15">
      <c r="A124" s="146"/>
      <c r="B124" s="146"/>
      <c r="C124" s="146"/>
      <c r="D124" s="146"/>
      <c r="E124" s="146"/>
      <c r="F124" s="146"/>
      <c r="G124" s="146"/>
    </row>
    <row r="125" spans="1:7" ht="10.5" customHeight="1">
      <c r="A125" s="147" t="s">
        <v>226</v>
      </c>
      <c r="C125" s="156"/>
      <c r="D125" s="156"/>
      <c r="E125" s="156"/>
      <c r="F125" s="156"/>
      <c r="G125" s="156"/>
    </row>
    <row r="126" spans="1:7" ht="10.5" customHeight="1">
      <c r="A126" s="147" t="s">
        <v>227</v>
      </c>
      <c r="C126" s="156"/>
      <c r="D126" s="156"/>
      <c r="E126" s="156"/>
      <c r="F126" s="156"/>
      <c r="G126" s="156"/>
    </row>
    <row r="127" spans="1:7" ht="10.5" customHeight="1">
      <c r="A127" s="147" t="s">
        <v>228</v>
      </c>
      <c r="C127" s="156"/>
      <c r="D127" s="156"/>
      <c r="E127" s="156"/>
      <c r="F127" s="156"/>
      <c r="G127" s="156"/>
    </row>
    <row r="128" spans="1:7" ht="10.5" customHeight="1">
      <c r="A128" s="148" t="s">
        <v>229</v>
      </c>
      <c r="B128" s="149"/>
      <c r="C128" s="156"/>
      <c r="D128" s="156"/>
      <c r="E128" s="156"/>
      <c r="F128" s="156"/>
      <c r="G128" s="156"/>
    </row>
    <row r="129" ht="10.5" customHeight="1"/>
  </sheetData>
  <sheetProtection/>
  <mergeCells count="28">
    <mergeCell ref="C13:H13"/>
    <mergeCell ref="C14:H14"/>
    <mergeCell ref="A88:G88"/>
    <mergeCell ref="B92:F92"/>
    <mergeCell ref="B93:F93"/>
    <mergeCell ref="B94:F94"/>
    <mergeCell ref="A46:G46"/>
    <mergeCell ref="A47:G47"/>
    <mergeCell ref="A50:G50"/>
    <mergeCell ref="A51:G51"/>
    <mergeCell ref="B95:F95"/>
    <mergeCell ref="B96:F96"/>
    <mergeCell ref="B97:F97"/>
    <mergeCell ref="B98:F98"/>
    <mergeCell ref="B99:F99"/>
    <mergeCell ref="B100:F100"/>
    <mergeCell ref="B101:F101"/>
    <mergeCell ref="B102:F102"/>
    <mergeCell ref="B103:F103"/>
    <mergeCell ref="B104:F104"/>
    <mergeCell ref="B105:F105"/>
    <mergeCell ref="B106:F106"/>
    <mergeCell ref="B107:F107"/>
    <mergeCell ref="B108:F108"/>
    <mergeCell ref="B109:F109"/>
    <mergeCell ref="B110:F110"/>
    <mergeCell ref="B114:F114"/>
    <mergeCell ref="A116:G116"/>
  </mergeCells>
  <printOptions/>
  <pageMargins left="1.535433070866142" right="0.1968503937007874" top="1.1811023622047245" bottom="1.0236220472440944" header="0.31496062992125984" footer="0.31496062992125984"/>
  <pageSetup horizontalDpi="600" verticalDpi="600" orientation="portrait" paperSize="122" scale="96" r:id="rId2"/>
  <rowBreaks count="2" manualBreakCount="2">
    <brk id="42" max="6" man="1"/>
    <brk id="85" max="6" man="1"/>
  </rowBreaks>
  <drawing r:id="rId1"/>
</worksheet>
</file>

<file path=xl/worksheets/sheet2.xml><?xml version="1.0" encoding="utf-8"?>
<worksheet xmlns="http://schemas.openxmlformats.org/spreadsheetml/2006/main" xmlns:r="http://schemas.openxmlformats.org/officeDocument/2006/relationships">
  <dimension ref="A1:Z61"/>
  <sheetViews>
    <sheetView zoomScalePageLayoutView="0" workbookViewId="0" topLeftCell="A1">
      <selection activeCell="A1" sqref="A1:F1"/>
    </sheetView>
  </sheetViews>
  <sheetFormatPr defaultColWidth="11.421875" defaultRowHeight="12.75"/>
  <cols>
    <col min="1" max="1" width="40.57421875" style="33" customWidth="1"/>
    <col min="2" max="2" width="12.00390625" style="33" bestFit="1" customWidth="1"/>
    <col min="3" max="3" width="10.421875" style="33" bestFit="1" customWidth="1"/>
    <col min="4" max="4" width="12.00390625" style="33" bestFit="1" customWidth="1"/>
    <col min="5" max="5" width="10.28125" style="33" bestFit="1" customWidth="1"/>
    <col min="6" max="6" width="13.00390625" style="33" bestFit="1" customWidth="1"/>
    <col min="7" max="7" width="12.421875" style="33" customWidth="1"/>
    <col min="8" max="8" width="8.140625" style="33" customWidth="1"/>
    <col min="9" max="9" width="18.00390625" style="33" customWidth="1"/>
    <col min="10" max="11" width="11.421875" style="33" customWidth="1"/>
    <col min="12" max="15" width="11.421875" style="34" customWidth="1"/>
    <col min="16" max="16" width="14.421875" style="34" customWidth="1"/>
    <col min="17" max="17" width="11.421875" style="34" customWidth="1"/>
    <col min="18" max="18" width="11.421875" style="33" customWidth="1"/>
    <col min="19" max="19" width="42.57421875" style="33" bestFit="1" customWidth="1"/>
    <col min="20" max="20" width="20.28125" style="33" customWidth="1"/>
    <col min="21" max="16384" width="11.421875" style="33" customWidth="1"/>
  </cols>
  <sheetData>
    <row r="1" spans="1:26" s="76" customFormat="1" ht="15.75" customHeight="1">
      <c r="A1" s="205" t="s">
        <v>22</v>
      </c>
      <c r="B1" s="205"/>
      <c r="C1" s="205"/>
      <c r="D1" s="205"/>
      <c r="E1" s="205"/>
      <c r="F1" s="205"/>
      <c r="G1" s="75"/>
      <c r="P1" s="75"/>
      <c r="Q1" s="75"/>
      <c r="R1" s="75"/>
      <c r="S1" s="75"/>
      <c r="T1" s="75"/>
      <c r="W1" s="77"/>
      <c r="X1" s="77"/>
      <c r="Y1" s="77"/>
      <c r="Z1" s="75"/>
    </row>
    <row r="2" spans="1:26" s="76" customFormat="1" ht="15.75" customHeight="1">
      <c r="A2" s="206" t="s">
        <v>0</v>
      </c>
      <c r="B2" s="206"/>
      <c r="C2" s="206"/>
      <c r="D2" s="206"/>
      <c r="E2" s="206"/>
      <c r="F2" s="206"/>
      <c r="G2" s="75"/>
      <c r="P2" s="75"/>
      <c r="Q2" s="75"/>
      <c r="R2" s="75"/>
      <c r="S2" s="75"/>
      <c r="T2" s="75"/>
      <c r="W2" s="77"/>
      <c r="Z2" s="75"/>
    </row>
    <row r="3" spans="1:26" s="76" customFormat="1" ht="15.75" customHeight="1">
      <c r="A3" s="206" t="s">
        <v>23</v>
      </c>
      <c r="B3" s="206"/>
      <c r="C3" s="206"/>
      <c r="D3" s="206"/>
      <c r="E3" s="206"/>
      <c r="F3" s="206"/>
      <c r="G3" s="75"/>
      <c r="P3" s="75"/>
      <c r="Q3" s="75"/>
      <c r="R3" s="75"/>
      <c r="S3" s="75"/>
      <c r="T3" s="75"/>
      <c r="V3" s="59"/>
      <c r="W3" s="77"/>
      <c r="X3" s="77"/>
      <c r="Y3" s="77"/>
      <c r="Z3" s="75"/>
    </row>
    <row r="4" spans="1:26" s="76" customFormat="1" ht="15.75" customHeight="1">
      <c r="A4" s="207"/>
      <c r="B4" s="207"/>
      <c r="C4" s="207"/>
      <c r="D4" s="207"/>
      <c r="E4" s="207"/>
      <c r="F4" s="207"/>
      <c r="G4" s="75"/>
      <c r="I4" s="77"/>
      <c r="P4" s="75"/>
      <c r="Q4" s="75"/>
      <c r="R4" s="75"/>
      <c r="S4" s="75"/>
      <c r="T4" s="75"/>
      <c r="Z4" s="75"/>
    </row>
    <row r="5" spans="1:26" s="3" customFormat="1" ht="12.75">
      <c r="A5" s="14" t="s">
        <v>24</v>
      </c>
      <c r="B5" s="15">
        <v>2011</v>
      </c>
      <c r="C5" s="16">
        <v>2011</v>
      </c>
      <c r="D5" s="16">
        <v>2012</v>
      </c>
      <c r="E5" s="17" t="s">
        <v>25</v>
      </c>
      <c r="F5" s="17" t="s">
        <v>26</v>
      </c>
      <c r="H5" s="76"/>
      <c r="I5" s="77"/>
      <c r="J5" s="197"/>
      <c r="K5" s="197"/>
      <c r="L5" s="197"/>
      <c r="P5" s="13"/>
      <c r="Q5" s="13"/>
      <c r="R5" s="13"/>
      <c r="S5" s="13"/>
      <c r="T5" s="13"/>
      <c r="Z5" s="13"/>
    </row>
    <row r="6" spans="1:26" s="3" customFormat="1" ht="12.75">
      <c r="A6" s="18"/>
      <c r="B6" s="18" t="s">
        <v>27</v>
      </c>
      <c r="C6" s="208" t="s">
        <v>390</v>
      </c>
      <c r="D6" s="208"/>
      <c r="E6" s="17" t="s">
        <v>259</v>
      </c>
      <c r="F6" s="19">
        <v>2012</v>
      </c>
      <c r="H6" s="76"/>
      <c r="I6" s="77"/>
      <c r="J6" s="197"/>
      <c r="K6" s="197"/>
      <c r="L6" s="197"/>
      <c r="P6" s="13"/>
      <c r="Q6" s="13"/>
      <c r="R6" s="13"/>
      <c r="S6" s="13"/>
      <c r="T6" s="13"/>
      <c r="W6" s="20"/>
      <c r="X6" s="21"/>
      <c r="Y6" s="22"/>
      <c r="Z6" s="13"/>
    </row>
    <row r="7" spans="1:21" ht="12.75">
      <c r="A7" t="s">
        <v>28</v>
      </c>
      <c r="B7" s="24">
        <v>4819.799</v>
      </c>
      <c r="C7" s="77">
        <v>4299.305</v>
      </c>
      <c r="D7" s="77">
        <v>27998.777</v>
      </c>
      <c r="E7" s="25">
        <f aca="true" t="shared" si="0" ref="E7:E23">+(D7-C7)/C7</f>
        <v>5.512396073318826</v>
      </c>
      <c r="F7" s="25">
        <f aca="true" t="shared" si="1" ref="F7:F23">+D7/$D$23</f>
        <v>0.0023338102015966625</v>
      </c>
      <c r="G7" s="24"/>
      <c r="H7" s="76"/>
      <c r="I7" s="77"/>
      <c r="J7" s="24"/>
      <c r="K7" s="24"/>
      <c r="L7" s="24"/>
      <c r="Q7" s="23"/>
      <c r="S7" t="str">
        <f>+A7</f>
        <v>Región de Arica y Parinacota</v>
      </c>
      <c r="T7" s="37">
        <f>+D7</f>
        <v>27998.777</v>
      </c>
      <c r="U7" s="24"/>
    </row>
    <row r="8" spans="1:21" ht="12.75">
      <c r="A8" s="2" t="s">
        <v>29</v>
      </c>
      <c r="B8" s="24">
        <v>6081.344</v>
      </c>
      <c r="C8" s="77">
        <v>5458.946</v>
      </c>
      <c r="D8" s="77">
        <v>7203.864</v>
      </c>
      <c r="E8" s="25">
        <f t="shared" si="0"/>
        <v>0.31964375540626333</v>
      </c>
      <c r="F8" s="25">
        <f t="shared" si="1"/>
        <v>0.0006004709167873632</v>
      </c>
      <c r="H8" s="76"/>
      <c r="I8" s="77"/>
      <c r="J8" s="24"/>
      <c r="K8" s="24"/>
      <c r="L8" s="24"/>
      <c r="O8">
        <v>1</v>
      </c>
      <c r="P8" s="3" t="s">
        <v>235</v>
      </c>
      <c r="Q8" s="37">
        <f aca="true" t="shared" si="2" ref="Q8:Q14">+T24</f>
        <v>3413011.857</v>
      </c>
      <c r="R8" s="24"/>
      <c r="S8" t="str">
        <f aca="true" t="shared" si="3" ref="S8:S22">+A8</f>
        <v>Región de Tarapacá</v>
      </c>
      <c r="T8" s="37">
        <f aca="true" t="shared" si="4" ref="T8:T22">+D8</f>
        <v>7203.864</v>
      </c>
      <c r="U8" s="24"/>
    </row>
    <row r="9" spans="1:21" ht="12.75">
      <c r="A9" s="2" t="s">
        <v>30</v>
      </c>
      <c r="B9" s="24">
        <v>4042.27</v>
      </c>
      <c r="C9" s="77">
        <v>3303.879</v>
      </c>
      <c r="D9" s="77">
        <v>3870.557</v>
      </c>
      <c r="E9" s="25">
        <f t="shared" si="0"/>
        <v>0.17151899328032288</v>
      </c>
      <c r="F9" s="25">
        <f>+D9/$D$23</f>
        <v>0.0003226264280208158</v>
      </c>
      <c r="H9" s="76"/>
      <c r="I9" s="77"/>
      <c r="J9" s="24"/>
      <c r="K9" s="24"/>
      <c r="L9" s="24"/>
      <c r="O9">
        <v>2</v>
      </c>
      <c r="P9" s="3" t="s">
        <v>125</v>
      </c>
      <c r="Q9" s="37">
        <f t="shared" si="2"/>
        <v>2297676.3</v>
      </c>
      <c r="R9" s="24"/>
      <c r="S9" t="str">
        <f t="shared" si="3"/>
        <v>Región de Antofagasta</v>
      </c>
      <c r="T9" s="37">
        <f>+D9</f>
        <v>3870.557</v>
      </c>
      <c r="U9" s="24"/>
    </row>
    <row r="10" spans="1:21" ht="12.75">
      <c r="A10" s="2" t="s">
        <v>31</v>
      </c>
      <c r="B10" s="24">
        <v>231376.516</v>
      </c>
      <c r="C10" s="77">
        <v>201919.214</v>
      </c>
      <c r="D10" s="77">
        <v>165413.07</v>
      </c>
      <c r="E10" s="25">
        <f t="shared" si="0"/>
        <v>-0.18079579093448728</v>
      </c>
      <c r="F10" s="25">
        <f t="shared" si="1"/>
        <v>0.013787841884787428</v>
      </c>
      <c r="G10" s="24"/>
      <c r="H10" s="76"/>
      <c r="I10" s="77"/>
      <c r="J10" s="24"/>
      <c r="K10" s="24"/>
      <c r="L10" s="24"/>
      <c r="O10">
        <v>3</v>
      </c>
      <c r="P10" s="3" t="s">
        <v>126</v>
      </c>
      <c r="Q10" s="37">
        <f t="shared" si="2"/>
        <v>2066331.29</v>
      </c>
      <c r="R10" s="24"/>
      <c r="S10" t="str">
        <f t="shared" si="3"/>
        <v>Región de Atacama</v>
      </c>
      <c r="T10" s="37">
        <f t="shared" si="4"/>
        <v>165413.07</v>
      </c>
      <c r="U10" s="24"/>
    </row>
    <row r="11" spans="1:21" ht="12.75">
      <c r="A11" s="2" t="s">
        <v>32</v>
      </c>
      <c r="B11" s="24">
        <v>686154.047</v>
      </c>
      <c r="C11" s="77">
        <v>632514.355</v>
      </c>
      <c r="D11" s="77">
        <v>402539.287</v>
      </c>
      <c r="E11" s="25">
        <f t="shared" si="0"/>
        <v>-0.3635886935720217</v>
      </c>
      <c r="F11" s="25">
        <f t="shared" si="1"/>
        <v>0.033553261792257816</v>
      </c>
      <c r="H11" s="76"/>
      <c r="I11" s="77"/>
      <c r="J11" s="24"/>
      <c r="K11" s="24"/>
      <c r="L11" s="24"/>
      <c r="O11">
        <v>4</v>
      </c>
      <c r="P11" s="3" t="s">
        <v>127</v>
      </c>
      <c r="Q11" s="37">
        <f t="shared" si="2"/>
        <v>1566650.746</v>
      </c>
      <c r="R11" s="24"/>
      <c r="S11" t="str">
        <f t="shared" si="3"/>
        <v>Región de Coquimbo</v>
      </c>
      <c r="T11" s="37">
        <f t="shared" si="4"/>
        <v>402539.287</v>
      </c>
      <c r="U11" s="24"/>
    </row>
    <row r="12" spans="1:21" ht="12.75">
      <c r="A12" s="2" t="s">
        <v>33</v>
      </c>
      <c r="B12" s="24">
        <v>1175758.524</v>
      </c>
      <c r="C12" s="77">
        <v>994513.49</v>
      </c>
      <c r="D12" s="77">
        <v>990851.857</v>
      </c>
      <c r="E12" s="25">
        <f t="shared" si="0"/>
        <v>-0.0036818334158544505</v>
      </c>
      <c r="F12" s="25">
        <f t="shared" si="1"/>
        <v>0.08259147076808382</v>
      </c>
      <c r="H12" s="76"/>
      <c r="I12" s="77"/>
      <c r="J12" s="24"/>
      <c r="K12" s="24"/>
      <c r="L12" s="24"/>
      <c r="O12">
        <v>5</v>
      </c>
      <c r="P12" s="3" t="s">
        <v>128</v>
      </c>
      <c r="Q12" s="37">
        <f t="shared" si="2"/>
        <v>990851.857</v>
      </c>
      <c r="R12" s="24"/>
      <c r="S12" t="str">
        <f t="shared" si="3"/>
        <v>Región de Valparaíso</v>
      </c>
      <c r="T12" s="37">
        <f t="shared" si="4"/>
        <v>990851.857</v>
      </c>
      <c r="U12" s="24"/>
    </row>
    <row r="13" spans="1:22" ht="12.75">
      <c r="A13" s="2" t="s">
        <v>34</v>
      </c>
      <c r="B13" s="24">
        <v>2294096.034</v>
      </c>
      <c r="C13" s="77">
        <v>1937557.91</v>
      </c>
      <c r="D13" s="77">
        <v>2066331.29</v>
      </c>
      <c r="E13" s="25">
        <f t="shared" si="0"/>
        <v>0.0664616935242984</v>
      </c>
      <c r="F13" s="25">
        <f t="shared" si="1"/>
        <v>0.17223698893992376</v>
      </c>
      <c r="H13" s="76"/>
      <c r="I13" s="77"/>
      <c r="J13" s="24"/>
      <c r="K13" s="24"/>
      <c r="L13" s="24"/>
      <c r="O13">
        <v>6</v>
      </c>
      <c r="P13" s="3" t="s">
        <v>129</v>
      </c>
      <c r="Q13" s="37">
        <f t="shared" si="2"/>
        <v>402539.287</v>
      </c>
      <c r="R13" s="24"/>
      <c r="S13" t="str">
        <f t="shared" si="3"/>
        <v>Región Metropolitana de Santiago</v>
      </c>
      <c r="T13" s="37">
        <f t="shared" si="4"/>
        <v>2066331.29</v>
      </c>
      <c r="U13" s="24"/>
      <c r="V13" s="24"/>
    </row>
    <row r="14" spans="1:21" ht="12.75">
      <c r="A14" s="13" t="s">
        <v>231</v>
      </c>
      <c r="B14" s="24">
        <v>2643482.578</v>
      </c>
      <c r="C14" s="77">
        <v>2276883.963</v>
      </c>
      <c r="D14" s="77">
        <v>2297676.3</v>
      </c>
      <c r="E14" s="25">
        <f t="shared" si="0"/>
        <v>0.009131926500375559</v>
      </c>
      <c r="F14" s="25">
        <f t="shared" si="1"/>
        <v>0.19152052208947817</v>
      </c>
      <c r="H14" s="76"/>
      <c r="I14" s="77"/>
      <c r="J14" s="24"/>
      <c r="K14" s="24"/>
      <c r="L14" s="24"/>
      <c r="O14">
        <v>7</v>
      </c>
      <c r="P14" s="3" t="s">
        <v>195</v>
      </c>
      <c r="Q14" s="37">
        <f t="shared" si="2"/>
        <v>396201.857</v>
      </c>
      <c r="R14" s="24"/>
      <c r="S14" t="str">
        <f t="shared" si="3"/>
        <v>Región del Libertador Gral. Bernardo O'Higgins</v>
      </c>
      <c r="T14" s="37">
        <f t="shared" si="4"/>
        <v>2297676.3</v>
      </c>
      <c r="U14" s="24"/>
    </row>
    <row r="15" spans="1:21" ht="12.75">
      <c r="A15" s="2" t="s">
        <v>35</v>
      </c>
      <c r="B15" s="24">
        <v>1761831.867</v>
      </c>
      <c r="C15" s="77">
        <v>1527693.556</v>
      </c>
      <c r="D15" s="77">
        <v>1566650.746</v>
      </c>
      <c r="E15" s="25">
        <f t="shared" si="0"/>
        <v>0.025500657410641028</v>
      </c>
      <c r="F15" s="25">
        <f t="shared" si="1"/>
        <v>0.13058661431368312</v>
      </c>
      <c r="H15" s="76"/>
      <c r="I15" s="77"/>
      <c r="J15" s="24"/>
      <c r="K15" s="24"/>
      <c r="L15" s="24"/>
      <c r="O15">
        <v>8</v>
      </c>
      <c r="P15" s="34" t="s">
        <v>124</v>
      </c>
      <c r="Q15" s="24">
        <f>+T40</f>
        <v>848949.026</v>
      </c>
      <c r="S15" t="str">
        <f t="shared" si="3"/>
        <v>Región del Maule</v>
      </c>
      <c r="T15" s="37">
        <f t="shared" si="4"/>
        <v>1566650.746</v>
      </c>
      <c r="U15" s="24"/>
    </row>
    <row r="16" spans="1:22" ht="12.75">
      <c r="A16" s="13" t="s">
        <v>232</v>
      </c>
      <c r="B16" s="24">
        <v>4346657.854</v>
      </c>
      <c r="C16" s="77">
        <v>3683442.507</v>
      </c>
      <c r="D16" s="77">
        <v>3413011.857</v>
      </c>
      <c r="E16" s="25">
        <f t="shared" si="0"/>
        <v>-0.0734179098726463</v>
      </c>
      <c r="F16" s="25">
        <f t="shared" si="1"/>
        <v>0.28448820782554074</v>
      </c>
      <c r="H16" s="76"/>
      <c r="I16" s="77"/>
      <c r="J16" s="24"/>
      <c r="K16" s="24"/>
      <c r="L16" s="24"/>
      <c r="O16">
        <v>9</v>
      </c>
      <c r="P16" s="47"/>
      <c r="Q16" s="37"/>
      <c r="S16" t="str">
        <f t="shared" si="3"/>
        <v>Región del Bíobío</v>
      </c>
      <c r="T16" s="37">
        <f t="shared" si="4"/>
        <v>3413011.857</v>
      </c>
      <c r="U16" s="24"/>
      <c r="V16" s="24"/>
    </row>
    <row r="17" spans="1:21" ht="12.75">
      <c r="A17" s="2" t="s">
        <v>37</v>
      </c>
      <c r="B17" s="24">
        <v>523993.675</v>
      </c>
      <c r="C17" s="77">
        <v>444501.853</v>
      </c>
      <c r="D17" s="77">
        <v>396201.857</v>
      </c>
      <c r="E17" s="25">
        <f t="shared" si="0"/>
        <v>-0.10866095534589365</v>
      </c>
      <c r="F17" s="25">
        <f t="shared" si="1"/>
        <v>0.033025011619548315</v>
      </c>
      <c r="H17" s="76"/>
      <c r="I17" s="77"/>
      <c r="J17" s="24"/>
      <c r="K17" s="24"/>
      <c r="L17" s="24"/>
      <c r="O17">
        <v>10</v>
      </c>
      <c r="Q17" s="24"/>
      <c r="S17" t="str">
        <f t="shared" si="3"/>
        <v>Región de La Araucanía</v>
      </c>
      <c r="T17" s="37">
        <f t="shared" si="4"/>
        <v>396201.857</v>
      </c>
      <c r="U17" s="24"/>
    </row>
    <row r="18" spans="1:21" ht="12.75">
      <c r="A18" s="2" t="s">
        <v>38</v>
      </c>
      <c r="B18" s="24">
        <v>376846.781</v>
      </c>
      <c r="C18" s="77">
        <v>324192.955</v>
      </c>
      <c r="D18" s="77">
        <v>353957.855</v>
      </c>
      <c r="E18" s="25">
        <f t="shared" si="0"/>
        <v>0.0918122974017124</v>
      </c>
      <c r="F18" s="25">
        <f t="shared" si="1"/>
        <v>0.02950380486027201</v>
      </c>
      <c r="H18" s="76"/>
      <c r="I18" s="77"/>
      <c r="J18" s="24"/>
      <c r="K18" s="24"/>
      <c r="L18" s="24"/>
      <c r="P18" s="2"/>
      <c r="Q18" s="24">
        <f>SUM(Q8:Q17)</f>
        <v>11982212.220000003</v>
      </c>
      <c r="S18" t="str">
        <f t="shared" si="3"/>
        <v>Región de Los Ríos</v>
      </c>
      <c r="T18" s="37">
        <f t="shared" si="4"/>
        <v>353957.855</v>
      </c>
      <c r="U18" s="24"/>
    </row>
    <row r="19" spans="1:21" ht="12.75">
      <c r="A19" s="2" t="s">
        <v>39</v>
      </c>
      <c r="B19" s="24">
        <v>341643.661</v>
      </c>
      <c r="C19" s="77">
        <v>301824.071</v>
      </c>
      <c r="D19" s="77">
        <v>216980.514</v>
      </c>
      <c r="E19" s="25">
        <f t="shared" si="0"/>
        <v>-0.2811026858093104</v>
      </c>
      <c r="F19" s="25">
        <f t="shared" si="1"/>
        <v>0.01808619487632933</v>
      </c>
      <c r="H19" s="76"/>
      <c r="I19" s="77"/>
      <c r="J19" s="24"/>
      <c r="K19" s="24"/>
      <c r="L19" s="24"/>
      <c r="P19" s="2"/>
      <c r="Q19" s="24"/>
      <c r="S19" t="str">
        <f t="shared" si="3"/>
        <v>Región de Los Lagos</v>
      </c>
      <c r="T19" s="37">
        <f t="shared" si="4"/>
        <v>216980.514</v>
      </c>
      <c r="U19" s="24"/>
    </row>
    <row r="20" spans="1:21" ht="12.75">
      <c r="A20" s="13" t="s">
        <v>233</v>
      </c>
      <c r="B20" s="24">
        <v>7987.777</v>
      </c>
      <c r="C20" s="77">
        <v>5272.445</v>
      </c>
      <c r="D20" s="77">
        <v>12816.875</v>
      </c>
      <c r="E20" s="25">
        <f t="shared" si="0"/>
        <v>1.4309167758032566</v>
      </c>
      <c r="F20" s="25">
        <f t="shared" si="1"/>
        <v>0.001068337864457052</v>
      </c>
      <c r="H20" s="76"/>
      <c r="I20" s="77"/>
      <c r="J20" s="24"/>
      <c r="K20" s="24"/>
      <c r="L20" s="24"/>
      <c r="Q20" s="24"/>
      <c r="S20" t="str">
        <f t="shared" si="3"/>
        <v>Región Aisén del Gral. Carlos Ibañez Del Campo</v>
      </c>
      <c r="T20" s="37">
        <f t="shared" si="4"/>
        <v>12816.875</v>
      </c>
      <c r="U20" s="24"/>
    </row>
    <row r="21" spans="1:21" ht="12.75">
      <c r="A21" s="13" t="s">
        <v>234</v>
      </c>
      <c r="B21" s="24">
        <v>84558.312</v>
      </c>
      <c r="C21" s="77">
        <v>77890.112</v>
      </c>
      <c r="D21" s="77">
        <v>60707.514</v>
      </c>
      <c r="E21" s="25">
        <f t="shared" si="0"/>
        <v>-0.22060050446454604</v>
      </c>
      <c r="F21" s="25">
        <f t="shared" si="1"/>
        <v>0.0050602144331794285</v>
      </c>
      <c r="G21" s="24"/>
      <c r="H21" s="76"/>
      <c r="I21" s="77"/>
      <c r="J21" s="24"/>
      <c r="K21" s="24"/>
      <c r="L21" s="24"/>
      <c r="P21" s="53"/>
      <c r="Q21" s="24"/>
      <c r="S21" t="str">
        <f t="shared" si="3"/>
        <v>Región de Magallanes y de la Antártica Chilena</v>
      </c>
      <c r="T21" s="37">
        <f t="shared" si="4"/>
        <v>60707.514</v>
      </c>
      <c r="U21" s="24"/>
    </row>
    <row r="22" spans="1:21" ht="12.75">
      <c r="A22" s="2" t="s">
        <v>41</v>
      </c>
      <c r="B22" s="77">
        <v>24416.960999999417</v>
      </c>
      <c r="C22" s="77">
        <v>21174.43899999994</v>
      </c>
      <c r="D22" s="77">
        <v>14811.77999999912</v>
      </c>
      <c r="E22" s="25">
        <f t="shared" si="0"/>
        <v>-0.30048772484602015</v>
      </c>
      <c r="F22" s="25">
        <f t="shared" si="1"/>
        <v>0.0012346211860540682</v>
      </c>
      <c r="G22" s="24"/>
      <c r="H22" s="77"/>
      <c r="I22" s="77"/>
      <c r="J22" s="24"/>
      <c r="K22" s="24"/>
      <c r="L22" s="24"/>
      <c r="Q22" s="24"/>
      <c r="S22" t="str">
        <f t="shared" si="3"/>
        <v>Otras operaciones</v>
      </c>
      <c r="T22" s="37">
        <f t="shared" si="4"/>
        <v>14811.77999999912</v>
      </c>
      <c r="U22" s="24"/>
    </row>
    <row r="23" spans="1:21" s="1" customFormat="1" ht="12.75">
      <c r="A23" s="26" t="s">
        <v>42</v>
      </c>
      <c r="B23" s="48">
        <v>14513748</v>
      </c>
      <c r="C23" s="48">
        <v>12442443</v>
      </c>
      <c r="D23" s="48">
        <v>11997024</v>
      </c>
      <c r="E23" s="28">
        <f t="shared" si="0"/>
        <v>-0.03579835567661431</v>
      </c>
      <c r="F23" s="28">
        <f t="shared" si="1"/>
        <v>1</v>
      </c>
      <c r="G23" s="24"/>
      <c r="H23" s="77"/>
      <c r="I23" s="77"/>
      <c r="J23" s="77"/>
      <c r="K23" s="24"/>
      <c r="P23" s="2"/>
      <c r="Q23" s="24"/>
      <c r="R23" s="1" t="s">
        <v>131</v>
      </c>
      <c r="S23"/>
      <c r="U23" s="27"/>
    </row>
    <row r="24" spans="1:20" s="31" customFormat="1" ht="12.75">
      <c r="A24" s="29"/>
      <c r="B24" s="30"/>
      <c r="C24" s="30"/>
      <c r="D24" s="30"/>
      <c r="E24" s="30"/>
      <c r="F24" s="30"/>
      <c r="G24" s="24"/>
      <c r="H24" s="76"/>
      <c r="I24" s="77"/>
      <c r="J24" s="24"/>
      <c r="K24" s="24"/>
      <c r="P24" s="2"/>
      <c r="Q24" s="24"/>
      <c r="R24" s="31">
        <v>1</v>
      </c>
      <c r="S24" s="58" t="s">
        <v>232</v>
      </c>
      <c r="T24" s="72">
        <v>3413011.857</v>
      </c>
    </row>
    <row r="25" spans="1:20" s="31" customFormat="1" ht="12.75">
      <c r="A25" s="32" t="s">
        <v>250</v>
      </c>
      <c r="B25" s="32"/>
      <c r="C25" s="32"/>
      <c r="D25" s="32"/>
      <c r="E25" s="32"/>
      <c r="F25" s="32"/>
      <c r="G25" s="24"/>
      <c r="H25"/>
      <c r="I25" s="24"/>
      <c r="J25" s="24"/>
      <c r="R25" s="31">
        <v>2</v>
      </c>
      <c r="S25" s="177" t="s">
        <v>231</v>
      </c>
      <c r="T25" s="178">
        <v>2297676.3</v>
      </c>
    </row>
    <row r="26" spans="1:20" ht="12.75">
      <c r="A26" s="32" t="s">
        <v>179</v>
      </c>
      <c r="B26" s="24"/>
      <c r="C26" s="100"/>
      <c r="D26" s="100"/>
      <c r="E26" s="100"/>
      <c r="F26" s="100"/>
      <c r="G26" s="24"/>
      <c r="H26" s="24"/>
      <c r="I26" s="24"/>
      <c r="J26" s="24"/>
      <c r="K26" s="24"/>
      <c r="R26" s="31">
        <v>3</v>
      </c>
      <c r="S26" s="177" t="s">
        <v>34</v>
      </c>
      <c r="T26" s="178">
        <v>2066331.29</v>
      </c>
    </row>
    <row r="27" spans="2:20" ht="12.75">
      <c r="B27" s="101"/>
      <c r="C27" s="101"/>
      <c r="D27" s="101"/>
      <c r="F27" s="100"/>
      <c r="G27" s="24"/>
      <c r="H27" s="24"/>
      <c r="I27" s="24"/>
      <c r="J27" s="24"/>
      <c r="K27" s="24"/>
      <c r="R27" s="31">
        <v>4</v>
      </c>
      <c r="S27" s="177" t="s">
        <v>35</v>
      </c>
      <c r="T27" s="178">
        <v>1566650.746</v>
      </c>
    </row>
    <row r="28" spans="2:20" ht="12.75">
      <c r="B28" s="24"/>
      <c r="C28" s="24"/>
      <c r="D28" s="24"/>
      <c r="G28" s="24"/>
      <c r="H28" s="61"/>
      <c r="I28" s="24"/>
      <c r="J28" s="61"/>
      <c r="K28" s="24"/>
      <c r="R28" s="31">
        <v>5</v>
      </c>
      <c r="S28" s="58" t="s">
        <v>33</v>
      </c>
      <c r="T28" s="72">
        <v>990851.857</v>
      </c>
    </row>
    <row r="29" spans="8:20" ht="12.75">
      <c r="H29" s="24"/>
      <c r="I29" s="24"/>
      <c r="J29" s="24"/>
      <c r="K29" s="24"/>
      <c r="R29" s="31">
        <v>6</v>
      </c>
      <c r="S29" s="58" t="s">
        <v>32</v>
      </c>
      <c r="T29" s="72">
        <v>402539.287</v>
      </c>
    </row>
    <row r="30" spans="18:20" ht="12.75">
      <c r="R30" s="31">
        <v>7</v>
      </c>
      <c r="S30" s="58" t="s">
        <v>37</v>
      </c>
      <c r="T30" s="72">
        <v>396201.857</v>
      </c>
    </row>
    <row r="31" spans="18:20" ht="12.75">
      <c r="R31" s="31"/>
      <c r="S31" s="58" t="s">
        <v>38</v>
      </c>
      <c r="T31" s="72">
        <v>353957.855</v>
      </c>
    </row>
    <row r="32" spans="10:20" ht="12.75">
      <c r="J32" s="104"/>
      <c r="R32" s="105"/>
      <c r="S32" s="177" t="s">
        <v>39</v>
      </c>
      <c r="T32" s="178">
        <v>216980.514</v>
      </c>
    </row>
    <row r="33" spans="10:20" ht="12.75">
      <c r="J33" s="103"/>
      <c r="R33" s="31"/>
      <c r="S33" s="179" t="s">
        <v>31</v>
      </c>
      <c r="T33" s="180">
        <v>165413.07</v>
      </c>
    </row>
    <row r="34" spans="10:20" ht="12.75">
      <c r="J34" s="104"/>
      <c r="R34" s="31"/>
      <c r="S34" s="177" t="s">
        <v>234</v>
      </c>
      <c r="T34" s="178">
        <v>60707.514</v>
      </c>
    </row>
    <row r="35" spans="10:20" ht="12.75">
      <c r="J35" s="104"/>
      <c r="R35" s="31"/>
      <c r="S35" s="179" t="s">
        <v>28</v>
      </c>
      <c r="T35" s="181">
        <v>27998.777</v>
      </c>
    </row>
    <row r="36" spans="10:20" ht="12.75">
      <c r="J36" s="104"/>
      <c r="R36" s="31"/>
      <c r="S36" s="76" t="s">
        <v>233</v>
      </c>
      <c r="T36" s="72">
        <v>12816.875</v>
      </c>
    </row>
    <row r="37" spans="18:20" ht="12.75">
      <c r="R37" s="31"/>
      <c r="S37" s="177" t="s">
        <v>29</v>
      </c>
      <c r="T37" s="178">
        <v>7203.864</v>
      </c>
    </row>
    <row r="38" spans="18:20" ht="12.75">
      <c r="R38" s="105"/>
      <c r="S38" s="58" t="s">
        <v>30</v>
      </c>
      <c r="T38" s="72">
        <v>3870.557</v>
      </c>
    </row>
    <row r="39" spans="18:20" ht="12.75">
      <c r="R39" s="105"/>
      <c r="S39" s="58" t="s">
        <v>41</v>
      </c>
      <c r="T39" s="72">
        <v>14811.77999999912</v>
      </c>
    </row>
    <row r="40" spans="19:20" ht="12.75">
      <c r="S40" s="179" t="s">
        <v>191</v>
      </c>
      <c r="T40" s="180">
        <f>SUM(T31:T38)</f>
        <v>848949.026</v>
      </c>
    </row>
    <row r="41" ht="12.75"/>
    <row r="42" ht="12.75"/>
    <row r="43" ht="12.75"/>
    <row r="44" ht="12.75"/>
    <row r="45" ht="12.75"/>
    <row r="46" ht="12.75"/>
    <row r="47" ht="12.75"/>
    <row r="48" ht="12.75"/>
    <row r="49" ht="12.75"/>
    <row r="50" ht="12.75"/>
    <row r="51" ht="12.75"/>
    <row r="52" ht="12.75"/>
    <row r="53" spans="2:4" ht="12.75">
      <c r="B53" s="24"/>
      <c r="C53" s="24"/>
      <c r="D53" s="24"/>
    </row>
    <row r="54" ht="12.75"/>
    <row r="55" ht="12.75"/>
    <row r="56" ht="12.75"/>
    <row r="57" ht="12.75"/>
    <row r="58" ht="12.75"/>
    <row r="59" ht="12.75"/>
    <row r="60" ht="12.75"/>
    <row r="61" spans="1:7" ht="12.75">
      <c r="A61" s="2"/>
      <c r="B61" s="2"/>
      <c r="C61" s="2"/>
      <c r="D61" s="2"/>
      <c r="E61" s="2"/>
      <c r="F61" s="2"/>
      <c r="G61" s="2"/>
    </row>
  </sheetData>
  <sheetProtection/>
  <mergeCells count="5">
    <mergeCell ref="A1:F1"/>
    <mergeCell ref="A2:F2"/>
    <mergeCell ref="A3:F3"/>
    <mergeCell ref="A4:F4"/>
    <mergeCell ref="C6:D6"/>
  </mergeCells>
  <printOptions horizontalCentered="1" verticalCentered="1"/>
  <pageMargins left="0.7874015748031497" right="0.7874015748031497" top="0.31496062992125984" bottom="0.7874015748031497" header="0" footer="0.5905511811023623"/>
  <pageSetup horizontalDpi="600" verticalDpi="600" orientation="portrait" paperSize="122" scale="84" r:id="rId2"/>
  <headerFooter alignWithMargins="0">
    <oddFooter>&amp;CPágina &amp;P</oddFooter>
  </headerFooter>
  <drawing r:id="rId1"/>
</worksheet>
</file>

<file path=xl/worksheets/sheet3.xml><?xml version="1.0" encoding="utf-8"?>
<worksheet xmlns="http://schemas.openxmlformats.org/spreadsheetml/2006/main" xmlns:r="http://schemas.openxmlformats.org/officeDocument/2006/relationships">
  <dimension ref="A1:W92"/>
  <sheetViews>
    <sheetView zoomScalePageLayoutView="0" workbookViewId="0" topLeftCell="B1">
      <selection activeCell="H15" sqref="H15"/>
    </sheetView>
  </sheetViews>
  <sheetFormatPr defaultColWidth="11.421875" defaultRowHeight="12.75"/>
  <cols>
    <col min="1" max="1" width="23.140625" style="33" customWidth="1"/>
    <col min="2" max="2" width="14.140625" style="33" bestFit="1" customWidth="1"/>
    <col min="3" max="3" width="13.140625" style="33" customWidth="1"/>
    <col min="4" max="4" width="12.7109375" style="33" customWidth="1"/>
    <col min="5" max="5" width="12.8515625" style="33" customWidth="1"/>
    <col min="6" max="6" width="10.421875" style="65" bestFit="1" customWidth="1"/>
    <col min="7" max="7" width="13.140625" style="33" bestFit="1" customWidth="1"/>
    <col min="8" max="11" width="11.421875" style="33" customWidth="1"/>
    <col min="12" max="15" width="11.421875" style="34" customWidth="1"/>
    <col min="16" max="16" width="42.57421875" style="34" bestFit="1" customWidth="1"/>
    <col min="17" max="17" width="11.421875" style="34" customWidth="1"/>
    <col min="18" max="18" width="11.421875" style="33" customWidth="1"/>
    <col min="19" max="20" width="11.57421875" style="33" bestFit="1" customWidth="1"/>
    <col min="21" max="16384" width="11.421875" style="33" customWidth="1"/>
  </cols>
  <sheetData>
    <row r="1" spans="1:23" s="76" customFormat="1" ht="15.75" customHeight="1">
      <c r="A1" s="205" t="s">
        <v>100</v>
      </c>
      <c r="B1" s="205"/>
      <c r="C1" s="205"/>
      <c r="D1" s="205"/>
      <c r="E1" s="205"/>
      <c r="F1" s="205"/>
      <c r="G1" s="205"/>
      <c r="H1" s="75"/>
      <c r="J1" s="54"/>
      <c r="K1" s="54"/>
      <c r="L1" s="54"/>
      <c r="M1" s="75"/>
      <c r="N1" s="75"/>
      <c r="O1" s="75"/>
      <c r="P1" s="75"/>
      <c r="Q1" s="75"/>
      <c r="T1" s="77"/>
      <c r="U1" s="77"/>
      <c r="V1" s="77"/>
      <c r="W1" s="75"/>
    </row>
    <row r="2" spans="1:23" s="76" customFormat="1" ht="15.75" customHeight="1">
      <c r="A2" s="206" t="s">
        <v>178</v>
      </c>
      <c r="B2" s="206"/>
      <c r="C2" s="206"/>
      <c r="D2" s="206"/>
      <c r="E2" s="206"/>
      <c r="F2" s="206"/>
      <c r="G2" s="206"/>
      <c r="H2" s="75"/>
      <c r="J2" s="54"/>
      <c r="K2" s="54"/>
      <c r="L2" s="54"/>
      <c r="M2" s="75"/>
      <c r="N2" s="75"/>
      <c r="O2" s="75"/>
      <c r="P2" s="75"/>
      <c r="Q2" s="75"/>
      <c r="T2" s="77"/>
      <c r="W2" s="75"/>
    </row>
    <row r="3" spans="1:23" s="76" customFormat="1" ht="15.75" customHeight="1">
      <c r="A3" s="206" t="s">
        <v>23</v>
      </c>
      <c r="B3" s="206"/>
      <c r="C3" s="206"/>
      <c r="D3" s="206"/>
      <c r="E3" s="206"/>
      <c r="F3" s="206"/>
      <c r="G3" s="206"/>
      <c r="H3" s="75"/>
      <c r="J3" s="54"/>
      <c r="K3" s="54"/>
      <c r="L3" s="54"/>
      <c r="M3" s="75"/>
      <c r="N3" s="75"/>
      <c r="O3" s="75"/>
      <c r="P3" s="75"/>
      <c r="Q3" s="75"/>
      <c r="S3" s="59"/>
      <c r="T3" s="77"/>
      <c r="U3" s="77"/>
      <c r="V3" s="77"/>
      <c r="W3" s="75"/>
    </row>
    <row r="4" spans="1:23" s="76" customFormat="1" ht="15.75" customHeight="1">
      <c r="A4" s="207"/>
      <c r="B4" s="207"/>
      <c r="C4" s="207"/>
      <c r="D4" s="207"/>
      <c r="E4" s="207"/>
      <c r="F4" s="207"/>
      <c r="G4" s="207"/>
      <c r="H4" s="75"/>
      <c r="J4" s="54"/>
      <c r="K4" s="54"/>
      <c r="L4" s="54"/>
      <c r="M4" s="75"/>
      <c r="N4" s="75"/>
      <c r="O4" s="75"/>
      <c r="P4" s="75"/>
      <c r="Q4" s="75"/>
      <c r="W4" s="75"/>
    </row>
    <row r="5" spans="1:23" s="3" customFormat="1" ht="12.75">
      <c r="A5" s="14" t="s">
        <v>24</v>
      </c>
      <c r="B5" s="1" t="s">
        <v>102</v>
      </c>
      <c r="C5" s="15">
        <v>2011</v>
      </c>
      <c r="D5" s="170">
        <v>2011</v>
      </c>
      <c r="E5" s="170">
        <v>2012</v>
      </c>
      <c r="F5" s="63" t="s">
        <v>25</v>
      </c>
      <c r="G5" s="17" t="s">
        <v>26</v>
      </c>
      <c r="J5"/>
      <c r="K5"/>
      <c r="L5"/>
      <c r="M5" s="13"/>
      <c r="N5" s="13"/>
      <c r="O5" s="13"/>
      <c r="P5" s="13"/>
      <c r="Q5" s="13"/>
      <c r="W5" s="13"/>
    </row>
    <row r="6" spans="1:23" s="3" customFormat="1" ht="12.75">
      <c r="A6" s="18"/>
      <c r="B6" s="18"/>
      <c r="C6" s="18" t="s">
        <v>27</v>
      </c>
      <c r="D6" s="208" t="str">
        <f>+'Exportacion_regional '!C6</f>
        <v>ene-oct</v>
      </c>
      <c r="E6" s="208"/>
      <c r="F6" s="16" t="s">
        <v>259</v>
      </c>
      <c r="G6" s="19">
        <v>2012</v>
      </c>
      <c r="J6"/>
      <c r="K6"/>
      <c r="L6"/>
      <c r="M6" s="13"/>
      <c r="N6" s="13"/>
      <c r="O6" s="13"/>
      <c r="P6" s="13"/>
      <c r="Q6" s="13"/>
      <c r="T6" s="20"/>
      <c r="U6" s="21"/>
      <c r="V6" s="22"/>
      <c r="W6" s="13"/>
    </row>
    <row r="7" spans="1:7" ht="12.75">
      <c r="A7" s="209" t="s">
        <v>218</v>
      </c>
      <c r="B7" s="112" t="s">
        <v>177</v>
      </c>
      <c r="C7" s="158">
        <v>4597.378</v>
      </c>
      <c r="D7" s="158">
        <v>4087.642</v>
      </c>
      <c r="E7" s="158">
        <v>27502.283</v>
      </c>
      <c r="F7" s="60">
        <f>+(E7-D7)/D7</f>
        <v>5.728153541821912</v>
      </c>
      <c r="G7" s="60">
        <f>+E7/$E$10</f>
        <v>0.982267296889432</v>
      </c>
    </row>
    <row r="8" spans="1:7" ht="12.75">
      <c r="A8" s="210"/>
      <c r="B8" s="2" t="s">
        <v>103</v>
      </c>
      <c r="C8" s="159">
        <v>18.45</v>
      </c>
      <c r="D8" s="159">
        <v>18.45</v>
      </c>
      <c r="E8" s="159">
        <v>455.735</v>
      </c>
      <c r="F8" s="38"/>
      <c r="G8" s="38">
        <f>+E8/$E$10</f>
        <v>0.01627696095440169</v>
      </c>
    </row>
    <row r="9" spans="1:7" ht="12.75">
      <c r="A9" s="210"/>
      <c r="B9" s="2" t="s">
        <v>104</v>
      </c>
      <c r="C9" s="159">
        <v>203.971</v>
      </c>
      <c r="D9" s="159">
        <v>193.213</v>
      </c>
      <c r="E9" s="159">
        <v>40.759</v>
      </c>
      <c r="F9" s="38">
        <f>+(E9-D9)/D9</f>
        <v>-0.7890462857054132</v>
      </c>
      <c r="G9" s="38">
        <f>+E9/$E$10</f>
        <v>0.0014557421561663213</v>
      </c>
    </row>
    <row r="10" spans="1:7" ht="12.75">
      <c r="A10" s="211"/>
      <c r="B10" s="35" t="s">
        <v>105</v>
      </c>
      <c r="C10" s="160">
        <v>4819.799</v>
      </c>
      <c r="D10" s="160">
        <v>4299.305</v>
      </c>
      <c r="E10" s="160">
        <v>27998.777</v>
      </c>
      <c r="F10" s="36">
        <f>+(E10-D10)/D10</f>
        <v>5.512396073318826</v>
      </c>
      <c r="G10" s="36">
        <f>SUM(G7:G9)</f>
        <v>1</v>
      </c>
    </row>
    <row r="11" spans="1:7" ht="12.75">
      <c r="A11" s="209" t="s">
        <v>212</v>
      </c>
      <c r="B11" s="49" t="s">
        <v>177</v>
      </c>
      <c r="C11" s="158">
        <v>4165.442</v>
      </c>
      <c r="D11" s="158">
        <v>3626.295</v>
      </c>
      <c r="E11" s="158">
        <v>6105.216</v>
      </c>
      <c r="F11" s="60">
        <f aca="true" t="shared" si="0" ref="F11:F17">+(E11-D11)/D11</f>
        <v>0.6835960670601813</v>
      </c>
      <c r="G11" s="60">
        <f>+E11/$E$14</f>
        <v>0.8474918460426238</v>
      </c>
    </row>
    <row r="12" spans="1:7" ht="12.75">
      <c r="A12" s="210"/>
      <c r="B12" s="2" t="s">
        <v>103</v>
      </c>
      <c r="C12" s="159">
        <v>499.056</v>
      </c>
      <c r="D12" s="159">
        <v>489.445</v>
      </c>
      <c r="E12" s="159">
        <v>260.194</v>
      </c>
      <c r="F12" s="38">
        <f t="shared" si="0"/>
        <v>-0.4683897067086189</v>
      </c>
      <c r="G12" s="38">
        <f>+E12/$E$14</f>
        <v>0.03611867186831956</v>
      </c>
    </row>
    <row r="13" spans="1:7" ht="12.75">
      <c r="A13" s="210"/>
      <c r="B13" s="2" t="s">
        <v>104</v>
      </c>
      <c r="C13" s="159">
        <v>1416.846</v>
      </c>
      <c r="D13" s="159">
        <v>1343.206</v>
      </c>
      <c r="E13" s="159">
        <v>838.454</v>
      </c>
      <c r="F13" s="38">
        <f t="shared" si="0"/>
        <v>-0.3757815256930061</v>
      </c>
      <c r="G13" s="38">
        <f>+E13/$E$14</f>
        <v>0.11638948208905665</v>
      </c>
    </row>
    <row r="14" spans="1:7" ht="12.75">
      <c r="A14" s="211"/>
      <c r="B14" s="35" t="s">
        <v>105</v>
      </c>
      <c r="C14" s="160">
        <v>6081.344</v>
      </c>
      <c r="D14" s="160">
        <v>5458.946</v>
      </c>
      <c r="E14" s="160">
        <v>7203.864</v>
      </c>
      <c r="F14" s="36">
        <f t="shared" si="0"/>
        <v>0.31964375540626333</v>
      </c>
      <c r="G14" s="36">
        <f>SUM(G11:G13)</f>
        <v>1</v>
      </c>
    </row>
    <row r="15" spans="1:7" ht="12.75">
      <c r="A15" s="209" t="s">
        <v>213</v>
      </c>
      <c r="B15" s="49" t="s">
        <v>177</v>
      </c>
      <c r="C15" s="158">
        <v>2515.194</v>
      </c>
      <c r="D15" s="158">
        <v>1982.426</v>
      </c>
      <c r="E15" s="158">
        <v>3116.844</v>
      </c>
      <c r="F15" s="60">
        <f t="shared" si="0"/>
        <v>0.5722372487043653</v>
      </c>
      <c r="G15" s="60">
        <f>+E15/$E$18</f>
        <v>0.8052701458730618</v>
      </c>
    </row>
    <row r="16" spans="1:7" ht="12.75">
      <c r="A16" s="210"/>
      <c r="B16" s="2" t="s">
        <v>103</v>
      </c>
      <c r="C16" s="159">
        <v>78.723</v>
      </c>
      <c r="D16" s="159">
        <v>78.261</v>
      </c>
      <c r="E16" s="159">
        <v>64.311</v>
      </c>
      <c r="F16" s="38"/>
      <c r="G16" s="38">
        <f>+E16/$E$18</f>
        <v>0.01661543803643765</v>
      </c>
    </row>
    <row r="17" spans="1:7" ht="12.75">
      <c r="A17" s="210"/>
      <c r="B17" s="2" t="s">
        <v>104</v>
      </c>
      <c r="C17" s="159">
        <v>1448.353</v>
      </c>
      <c r="D17" s="159">
        <v>1243.192</v>
      </c>
      <c r="E17" s="159">
        <v>689.402</v>
      </c>
      <c r="F17" s="38">
        <f t="shared" si="0"/>
        <v>-0.4454581432312949</v>
      </c>
      <c r="G17" s="38">
        <f>+E17/$E$18</f>
        <v>0.1781144160905007</v>
      </c>
    </row>
    <row r="18" spans="1:7" ht="12.75">
      <c r="A18" s="211"/>
      <c r="B18" s="35" t="s">
        <v>105</v>
      </c>
      <c r="C18" s="160">
        <v>4042.27</v>
      </c>
      <c r="D18" s="160">
        <v>3303.879</v>
      </c>
      <c r="E18" s="160">
        <v>3870.557</v>
      </c>
      <c r="F18" s="36">
        <f aca="true" t="shared" si="1" ref="F18:F25">+(E18-D18)/D18</f>
        <v>0.17151899328032288</v>
      </c>
      <c r="G18" s="36">
        <f>SUM(G15:G17)</f>
        <v>1</v>
      </c>
    </row>
    <row r="19" spans="1:7" ht="12.75">
      <c r="A19" s="209" t="s">
        <v>214</v>
      </c>
      <c r="B19" s="49" t="s">
        <v>177</v>
      </c>
      <c r="C19" s="158">
        <v>231075.628</v>
      </c>
      <c r="D19" s="158">
        <v>201618.326</v>
      </c>
      <c r="E19" s="158">
        <v>165255.189</v>
      </c>
      <c r="F19" s="60">
        <f t="shared" si="1"/>
        <v>-0.18035630848358492</v>
      </c>
      <c r="G19" s="60">
        <f>+E19/$E$22</f>
        <v>0.9990455349145022</v>
      </c>
    </row>
    <row r="20" spans="1:7" ht="12.75">
      <c r="A20" s="210"/>
      <c r="B20" s="2" t="s">
        <v>103</v>
      </c>
      <c r="C20" s="159">
        <v>0</v>
      </c>
      <c r="D20" s="159">
        <v>0</v>
      </c>
      <c r="E20" s="159">
        <v>45.148</v>
      </c>
      <c r="F20" s="38"/>
      <c r="G20" s="38">
        <f>+E20/$E$22</f>
        <v>0.0002729409471694105</v>
      </c>
    </row>
    <row r="21" spans="1:7" ht="12.75">
      <c r="A21" s="210"/>
      <c r="B21" s="2" t="s">
        <v>104</v>
      </c>
      <c r="C21" s="159">
        <v>300.888</v>
      </c>
      <c r="D21" s="159">
        <v>300.888</v>
      </c>
      <c r="E21" s="159">
        <v>112.733</v>
      </c>
      <c r="F21" s="38"/>
      <c r="G21" s="38">
        <f>+E21/$E$22</f>
        <v>0.0006815241383283678</v>
      </c>
    </row>
    <row r="22" spans="1:7" ht="12.75">
      <c r="A22" s="211"/>
      <c r="B22" s="35" t="s">
        <v>105</v>
      </c>
      <c r="C22" s="160">
        <v>231376.516</v>
      </c>
      <c r="D22" s="160">
        <v>201919.214</v>
      </c>
      <c r="E22" s="160">
        <v>165413.07</v>
      </c>
      <c r="F22" s="36">
        <f t="shared" si="1"/>
        <v>-0.18079579093448728</v>
      </c>
      <c r="G22" s="36">
        <f>SUM(G19:G21)</f>
        <v>1</v>
      </c>
    </row>
    <row r="23" spans="1:7" ht="12.75">
      <c r="A23" s="209" t="s">
        <v>129</v>
      </c>
      <c r="B23" s="49" t="s">
        <v>177</v>
      </c>
      <c r="C23" s="158">
        <v>685751.246</v>
      </c>
      <c r="D23" s="158">
        <v>632111.554</v>
      </c>
      <c r="E23" s="158">
        <v>401611.348</v>
      </c>
      <c r="F23" s="60">
        <f t="shared" si="1"/>
        <v>-0.36465115143267895</v>
      </c>
      <c r="G23" s="60">
        <f>+E23/$E$26</f>
        <v>0.9976947864967028</v>
      </c>
    </row>
    <row r="24" spans="1:7" ht="12.75">
      <c r="A24" s="210"/>
      <c r="B24" s="2" t="s">
        <v>103</v>
      </c>
      <c r="C24" s="159">
        <v>54.15</v>
      </c>
      <c r="D24" s="159">
        <v>54.15</v>
      </c>
      <c r="E24" s="159">
        <v>68.305</v>
      </c>
      <c r="F24" s="38"/>
      <c r="G24" s="38">
        <f>+E24/$E$26</f>
        <v>0.00016968530080394364</v>
      </c>
    </row>
    <row r="25" spans="1:7" ht="12.75">
      <c r="A25" s="210"/>
      <c r="B25" s="2" t="s">
        <v>104</v>
      </c>
      <c r="C25" s="159">
        <v>348.651</v>
      </c>
      <c r="D25" s="159">
        <v>348.651</v>
      </c>
      <c r="E25" s="159">
        <v>859.634</v>
      </c>
      <c r="F25" s="38">
        <f t="shared" si="1"/>
        <v>1.465600270757864</v>
      </c>
      <c r="G25" s="38">
        <f>+E25/$E$26</f>
        <v>0.002135528202493189</v>
      </c>
    </row>
    <row r="26" spans="1:7" ht="12.75">
      <c r="A26" s="211"/>
      <c r="B26" s="35" t="s">
        <v>105</v>
      </c>
      <c r="C26" s="160">
        <v>686154.047</v>
      </c>
      <c r="D26" s="160">
        <v>632514.355</v>
      </c>
      <c r="E26" s="160">
        <v>402539.287</v>
      </c>
      <c r="F26" s="36">
        <f aca="true" t="shared" si="2" ref="F26:F54">+(E26-D26)/D26</f>
        <v>-0.3635886935720217</v>
      </c>
      <c r="G26" s="36">
        <f>SUM(G23:G25)</f>
        <v>1</v>
      </c>
    </row>
    <row r="27" spans="1:7" ht="12.75">
      <c r="A27" s="212" t="s">
        <v>128</v>
      </c>
      <c r="B27" s="49" t="s">
        <v>177</v>
      </c>
      <c r="C27" s="158">
        <v>1090437.273</v>
      </c>
      <c r="D27" s="158">
        <v>919007.056</v>
      </c>
      <c r="E27" s="158">
        <v>899517.665</v>
      </c>
      <c r="F27" s="60">
        <f t="shared" si="2"/>
        <v>-0.021207009100482843</v>
      </c>
      <c r="G27" s="60">
        <f>+E27/$E$30</f>
        <v>0.9078225555568596</v>
      </c>
    </row>
    <row r="28" spans="1:7" ht="12.75">
      <c r="A28" s="213"/>
      <c r="B28" s="2" t="s">
        <v>103</v>
      </c>
      <c r="C28" s="159">
        <v>24567.022</v>
      </c>
      <c r="D28" s="159">
        <v>24308.718</v>
      </c>
      <c r="E28" s="159">
        <v>30092.125</v>
      </c>
      <c r="F28" s="38">
        <f t="shared" si="2"/>
        <v>0.23791493241231393</v>
      </c>
      <c r="G28" s="38">
        <f>+E28/$E$30</f>
        <v>0.030369953679160337</v>
      </c>
    </row>
    <row r="29" spans="1:7" ht="12.75">
      <c r="A29" s="213"/>
      <c r="B29" s="2" t="s">
        <v>104</v>
      </c>
      <c r="C29" s="159">
        <v>60754.229</v>
      </c>
      <c r="D29" s="159">
        <v>51197.716</v>
      </c>
      <c r="E29" s="159">
        <v>61242.067</v>
      </c>
      <c r="F29" s="38">
        <f t="shared" si="2"/>
        <v>0.1961874822697169</v>
      </c>
      <c r="G29" s="38">
        <f>+E29/$E$30</f>
        <v>0.06180749076398007</v>
      </c>
    </row>
    <row r="30" spans="1:7" ht="12.75">
      <c r="A30" s="214"/>
      <c r="B30" s="35" t="s">
        <v>105</v>
      </c>
      <c r="C30" s="160">
        <v>1175758.524</v>
      </c>
      <c r="D30" s="160">
        <v>994513.49</v>
      </c>
      <c r="E30" s="160">
        <v>990851.857</v>
      </c>
      <c r="F30" s="36">
        <f t="shared" si="2"/>
        <v>-0.0036818334158544505</v>
      </c>
      <c r="G30" s="36">
        <f>SUM(G27:G29)</f>
        <v>1</v>
      </c>
    </row>
    <row r="31" spans="1:7" ht="12.75">
      <c r="A31" s="209" t="s">
        <v>222</v>
      </c>
      <c r="B31" s="49" t="s">
        <v>177</v>
      </c>
      <c r="C31" s="158">
        <v>2011410.433</v>
      </c>
      <c r="D31" s="158">
        <v>1709544.371</v>
      </c>
      <c r="E31" s="158">
        <v>1833679.808</v>
      </c>
      <c r="F31" s="60">
        <f t="shared" si="2"/>
        <v>0.07261317056508264</v>
      </c>
      <c r="G31" s="60">
        <f>+E31/$E$34</f>
        <v>0.8874084310072079</v>
      </c>
    </row>
    <row r="32" spans="1:7" ht="12.75">
      <c r="A32" s="210"/>
      <c r="B32" s="2" t="s">
        <v>103</v>
      </c>
      <c r="C32" s="159">
        <v>73539.159</v>
      </c>
      <c r="D32" s="159">
        <v>59005.437</v>
      </c>
      <c r="E32" s="159">
        <v>53120.001</v>
      </c>
      <c r="F32" s="38">
        <f t="shared" si="2"/>
        <v>-0.09974396088279122</v>
      </c>
      <c r="G32" s="38">
        <f>+E32/$E$34</f>
        <v>0.02570739806200195</v>
      </c>
    </row>
    <row r="33" spans="1:7" ht="12.75">
      <c r="A33" s="210"/>
      <c r="B33" s="2" t="s">
        <v>104</v>
      </c>
      <c r="C33" s="159">
        <v>209146.442</v>
      </c>
      <c r="D33" s="159">
        <v>169008.102</v>
      </c>
      <c r="E33" s="159">
        <v>179531.481</v>
      </c>
      <c r="F33" s="38">
        <f t="shared" si="2"/>
        <v>0.06226552973182307</v>
      </c>
      <c r="G33" s="38">
        <f>+E33/$E$34</f>
        <v>0.0868841709307901</v>
      </c>
    </row>
    <row r="34" spans="1:7" ht="12.75">
      <c r="A34" s="211"/>
      <c r="B34" s="35" t="s">
        <v>105</v>
      </c>
      <c r="C34" s="160">
        <v>2294096.034</v>
      </c>
      <c r="D34" s="160">
        <v>1937557.91</v>
      </c>
      <c r="E34" s="160">
        <v>2066331.29</v>
      </c>
      <c r="F34" s="36">
        <f t="shared" si="2"/>
        <v>0.0664616935242984</v>
      </c>
      <c r="G34" s="36">
        <f>SUM(G31:G33)</f>
        <v>1</v>
      </c>
    </row>
    <row r="35" spans="1:7" ht="12.75">
      <c r="A35" s="209" t="s">
        <v>236</v>
      </c>
      <c r="B35" s="49" t="s">
        <v>177</v>
      </c>
      <c r="C35" s="158">
        <v>2022185.938</v>
      </c>
      <c r="D35" s="158">
        <v>1764958.272</v>
      </c>
      <c r="E35" s="158">
        <v>1750335.065</v>
      </c>
      <c r="F35" s="60">
        <f t="shared" si="2"/>
        <v>-0.008285298996576033</v>
      </c>
      <c r="G35" s="60">
        <f>+E35/$E$38</f>
        <v>0.7617848802287772</v>
      </c>
    </row>
    <row r="36" spans="1:7" ht="12.75">
      <c r="A36" s="210"/>
      <c r="B36" s="2" t="s">
        <v>103</v>
      </c>
      <c r="C36" s="159">
        <v>2142.333</v>
      </c>
      <c r="D36" s="159">
        <v>1609.59</v>
      </c>
      <c r="E36" s="159">
        <v>2595.895</v>
      </c>
      <c r="F36" s="38">
        <f t="shared" si="2"/>
        <v>0.6127678477127716</v>
      </c>
      <c r="G36" s="38">
        <f>+E36/$E$38</f>
        <v>0.0011297914331970958</v>
      </c>
    </row>
    <row r="37" spans="1:7" ht="12.75">
      <c r="A37" s="210"/>
      <c r="B37" s="2" t="s">
        <v>104</v>
      </c>
      <c r="C37" s="159">
        <v>619154.307</v>
      </c>
      <c r="D37" s="159">
        <v>510316.101</v>
      </c>
      <c r="E37" s="159">
        <v>544745.34</v>
      </c>
      <c r="F37" s="38">
        <f t="shared" si="2"/>
        <v>0.06746649563385017</v>
      </c>
      <c r="G37" s="38">
        <f>+E37/$E$38</f>
        <v>0.23708532833802567</v>
      </c>
    </row>
    <row r="38" spans="1:7" ht="12.75">
      <c r="A38" s="211"/>
      <c r="B38" s="35" t="s">
        <v>105</v>
      </c>
      <c r="C38" s="160">
        <v>2643482.578</v>
      </c>
      <c r="D38" s="160">
        <v>2276883.963</v>
      </c>
      <c r="E38" s="160">
        <v>2297676.3</v>
      </c>
      <c r="F38" s="36">
        <f t="shared" si="2"/>
        <v>0.009131926500375559</v>
      </c>
      <c r="G38" s="36">
        <f>SUM(G35:G37)</f>
        <v>1</v>
      </c>
    </row>
    <row r="39" spans="1:7" ht="12.75">
      <c r="A39" s="209" t="s">
        <v>127</v>
      </c>
      <c r="B39" s="49" t="s">
        <v>177</v>
      </c>
      <c r="C39" s="158">
        <v>1405733.581</v>
      </c>
      <c r="D39" s="158">
        <v>1213311.109</v>
      </c>
      <c r="E39" s="158">
        <v>1317521.605</v>
      </c>
      <c r="F39" s="60">
        <f t="shared" si="2"/>
        <v>0.08588934464293284</v>
      </c>
      <c r="G39" s="60">
        <f>+E39/$E$42</f>
        <v>0.8409797833779603</v>
      </c>
    </row>
    <row r="40" spans="1:7" ht="12.75">
      <c r="A40" s="210"/>
      <c r="B40" s="2" t="s">
        <v>103</v>
      </c>
      <c r="C40" s="159">
        <v>315949.109</v>
      </c>
      <c r="D40" s="159">
        <v>282584.705</v>
      </c>
      <c r="E40" s="159">
        <v>214169.883</v>
      </c>
      <c r="F40" s="38">
        <f t="shared" si="2"/>
        <v>-0.24210376849660004</v>
      </c>
      <c r="G40" s="38">
        <f>+E40/$E$42</f>
        <v>0.13670556985775054</v>
      </c>
    </row>
    <row r="41" spans="1:9" ht="12.75">
      <c r="A41" s="210"/>
      <c r="B41" s="2" t="s">
        <v>104</v>
      </c>
      <c r="C41" s="159">
        <v>40149.177</v>
      </c>
      <c r="D41" s="159">
        <v>31797.742</v>
      </c>
      <c r="E41" s="159">
        <v>34959.258</v>
      </c>
      <c r="F41" s="38">
        <f t="shared" si="2"/>
        <v>0.09942580199562609</v>
      </c>
      <c r="G41" s="38">
        <f>+E41/$E$42</f>
        <v>0.022314646764289098</v>
      </c>
      <c r="I41" s="111"/>
    </row>
    <row r="42" spans="1:7" ht="12.75">
      <c r="A42" s="211"/>
      <c r="B42" s="35" t="s">
        <v>105</v>
      </c>
      <c r="C42" s="160">
        <v>1761831.867</v>
      </c>
      <c r="D42" s="160">
        <v>1527693.556</v>
      </c>
      <c r="E42" s="160">
        <v>1566650.746</v>
      </c>
      <c r="F42" s="36">
        <f t="shared" si="2"/>
        <v>0.025500657410641028</v>
      </c>
      <c r="G42" s="36">
        <f>SUM(G39:G41)</f>
        <v>0.9999999999999999</v>
      </c>
    </row>
    <row r="43" spans="1:7" ht="12.75">
      <c r="A43" s="209" t="s">
        <v>235</v>
      </c>
      <c r="B43" s="49" t="s">
        <v>177</v>
      </c>
      <c r="C43" s="158">
        <v>403372.035</v>
      </c>
      <c r="D43" s="158">
        <v>354057.347</v>
      </c>
      <c r="E43" s="158">
        <v>347875.183</v>
      </c>
      <c r="F43" s="60">
        <f t="shared" si="2"/>
        <v>-0.017460911494656794</v>
      </c>
      <c r="G43" s="60">
        <f>+E43/$E$46</f>
        <v>0.10192615718182078</v>
      </c>
    </row>
    <row r="44" spans="1:7" ht="12.75">
      <c r="A44" s="210"/>
      <c r="B44" s="2" t="s">
        <v>103</v>
      </c>
      <c r="C44" s="159">
        <v>3862901.366</v>
      </c>
      <c r="D44" s="159">
        <v>3263621.688</v>
      </c>
      <c r="E44" s="159">
        <v>3006118.562</v>
      </c>
      <c r="F44" s="38">
        <f t="shared" si="2"/>
        <v>-0.07890103407107894</v>
      </c>
      <c r="G44" s="38">
        <f>+E44/$E$46</f>
        <v>0.8807817517054702</v>
      </c>
    </row>
    <row r="45" spans="1:7" ht="12.75">
      <c r="A45" s="210"/>
      <c r="B45" s="2" t="s">
        <v>104</v>
      </c>
      <c r="C45" s="159">
        <v>80384.453</v>
      </c>
      <c r="D45" s="159">
        <v>65763.472</v>
      </c>
      <c r="E45" s="159">
        <v>59018.112</v>
      </c>
      <c r="F45" s="38">
        <f t="shared" si="2"/>
        <v>-0.1025700102938603</v>
      </c>
      <c r="G45" s="38">
        <f>+E45/$E$46</f>
        <v>0.01729209111270896</v>
      </c>
    </row>
    <row r="46" spans="1:7" ht="12.75">
      <c r="A46" s="211"/>
      <c r="B46" s="35" t="s">
        <v>105</v>
      </c>
      <c r="C46" s="160">
        <v>4346657.854</v>
      </c>
      <c r="D46" s="160">
        <v>3683442.507</v>
      </c>
      <c r="E46" s="160">
        <v>3413011.857</v>
      </c>
      <c r="F46" s="36">
        <f t="shared" si="2"/>
        <v>-0.0734179098726463</v>
      </c>
      <c r="G46" s="36">
        <f>SUM(G43:G45)</f>
        <v>0.9999999999999999</v>
      </c>
    </row>
    <row r="47" spans="1:7" ht="12.75">
      <c r="A47" s="209" t="s">
        <v>195</v>
      </c>
      <c r="B47" s="49" t="s">
        <v>177</v>
      </c>
      <c r="C47" s="158">
        <v>122095.92</v>
      </c>
      <c r="D47" s="158">
        <v>109742.767</v>
      </c>
      <c r="E47" s="158">
        <v>123194.624</v>
      </c>
      <c r="F47" s="60">
        <f t="shared" si="2"/>
        <v>0.12257625142621006</v>
      </c>
      <c r="G47" s="60">
        <f>+E47/$E$50</f>
        <v>0.3109390373200598</v>
      </c>
    </row>
    <row r="48" spans="1:7" ht="12.75">
      <c r="A48" s="210"/>
      <c r="B48" s="2" t="s">
        <v>103</v>
      </c>
      <c r="C48" s="159">
        <v>390027.073</v>
      </c>
      <c r="D48" s="159">
        <v>325981.976</v>
      </c>
      <c r="E48" s="159">
        <v>253101.443</v>
      </c>
      <c r="F48" s="38">
        <f t="shared" si="2"/>
        <v>-0.22357227811883693</v>
      </c>
      <c r="G48" s="38">
        <f>+E48/$E$50</f>
        <v>0.6388194263309573</v>
      </c>
    </row>
    <row r="49" spans="1:7" ht="12.75">
      <c r="A49" s="210"/>
      <c r="B49" s="2" t="s">
        <v>104</v>
      </c>
      <c r="C49" s="159">
        <v>11870.682</v>
      </c>
      <c r="D49" s="159">
        <v>8777.11</v>
      </c>
      <c r="E49" s="159">
        <v>19905.79</v>
      </c>
      <c r="F49" s="38">
        <f t="shared" si="2"/>
        <v>1.2679207620731652</v>
      </c>
      <c r="G49" s="38">
        <f>+E49/$E$50</f>
        <v>0.05024153634898284</v>
      </c>
    </row>
    <row r="50" spans="1:7" ht="14.25" customHeight="1">
      <c r="A50" s="211"/>
      <c r="B50" s="35" t="s">
        <v>105</v>
      </c>
      <c r="C50" s="160">
        <v>523993.675</v>
      </c>
      <c r="D50" s="160">
        <v>444501.853</v>
      </c>
      <c r="E50" s="160">
        <v>396201.857</v>
      </c>
      <c r="F50" s="36">
        <f t="shared" si="2"/>
        <v>-0.10866095534589365</v>
      </c>
      <c r="G50" s="36">
        <f>SUM(G47:G49)</f>
        <v>1</v>
      </c>
    </row>
    <row r="51" spans="1:7" ht="14.25" customHeight="1">
      <c r="A51" s="209" t="s">
        <v>219</v>
      </c>
      <c r="B51" s="49" t="s">
        <v>177</v>
      </c>
      <c r="C51" s="158">
        <v>28015.641</v>
      </c>
      <c r="D51" s="158">
        <v>23627.005</v>
      </c>
      <c r="E51" s="158">
        <v>27065.644</v>
      </c>
      <c r="F51" s="60">
        <f t="shared" si="2"/>
        <v>0.1455385056210044</v>
      </c>
      <c r="G51" s="60">
        <f>+E51/$E$54</f>
        <v>0.07646572499429347</v>
      </c>
    </row>
    <row r="52" spans="1:7" ht="14.25" customHeight="1">
      <c r="A52" s="210"/>
      <c r="B52" s="2" t="s">
        <v>103</v>
      </c>
      <c r="C52" s="159">
        <v>302703.819</v>
      </c>
      <c r="D52" s="159">
        <v>263966.387</v>
      </c>
      <c r="E52" s="159">
        <v>286850.936</v>
      </c>
      <c r="F52" s="38">
        <f t="shared" si="2"/>
        <v>0.08669493589727392</v>
      </c>
      <c r="G52" s="38">
        <f>+E52/$E$54</f>
        <v>0.8104098608010832</v>
      </c>
    </row>
    <row r="53" spans="1:7" ht="14.25" customHeight="1">
      <c r="A53" s="210"/>
      <c r="B53" s="2" t="s">
        <v>104</v>
      </c>
      <c r="C53" s="159">
        <v>46127.321</v>
      </c>
      <c r="D53" s="159">
        <v>36599.563</v>
      </c>
      <c r="E53" s="159">
        <v>40041.275</v>
      </c>
      <c r="F53" s="38">
        <f t="shared" si="2"/>
        <v>0.09403696978567748</v>
      </c>
      <c r="G53" s="38">
        <f>+E53/$E$54</f>
        <v>0.11312441420462332</v>
      </c>
    </row>
    <row r="54" spans="1:7" ht="14.25" customHeight="1">
      <c r="A54" s="211"/>
      <c r="B54" s="35" t="s">
        <v>105</v>
      </c>
      <c r="C54" s="160">
        <v>376846.781</v>
      </c>
      <c r="D54" s="160">
        <v>324192.955</v>
      </c>
      <c r="E54" s="160">
        <v>353957.855</v>
      </c>
      <c r="F54" s="36">
        <f t="shared" si="2"/>
        <v>0.0918122974017124</v>
      </c>
      <c r="G54" s="36">
        <f>SUM(G51:G53)</f>
        <v>1</v>
      </c>
    </row>
    <row r="55" spans="1:7" ht="12.75">
      <c r="A55" s="209" t="s">
        <v>216</v>
      </c>
      <c r="B55" s="49" t="s">
        <v>177</v>
      </c>
      <c r="C55" s="158">
        <v>123400.927</v>
      </c>
      <c r="D55" s="158">
        <v>109836.232</v>
      </c>
      <c r="E55" s="158">
        <v>80297.083</v>
      </c>
      <c r="F55" s="60">
        <f aca="true" t="shared" si="3" ref="F55:F68">+(E55-D55)/D55</f>
        <v>-0.2689381132448171</v>
      </c>
      <c r="G55" s="60">
        <f>+E55/$E$58</f>
        <v>0.37006587144502756</v>
      </c>
    </row>
    <row r="56" spans="1:7" ht="12.75">
      <c r="A56" s="210"/>
      <c r="B56" s="2" t="s">
        <v>103</v>
      </c>
      <c r="C56" s="159">
        <v>132375.586</v>
      </c>
      <c r="D56" s="159">
        <v>116227.316</v>
      </c>
      <c r="E56" s="159">
        <v>67421.869</v>
      </c>
      <c r="F56" s="38">
        <f t="shared" si="3"/>
        <v>-0.41991374041537705</v>
      </c>
      <c r="G56" s="38">
        <f>+E56/$E$58</f>
        <v>0.31072775963651744</v>
      </c>
    </row>
    <row r="57" spans="1:7" ht="12.75">
      <c r="A57" s="210"/>
      <c r="B57" s="2" t="s">
        <v>104</v>
      </c>
      <c r="C57" s="159">
        <v>85867.148</v>
      </c>
      <c r="D57" s="159">
        <v>75760.523</v>
      </c>
      <c r="E57" s="159">
        <v>69261.562</v>
      </c>
      <c r="F57" s="38">
        <f t="shared" si="3"/>
        <v>-0.08578294793450668</v>
      </c>
      <c r="G57" s="38">
        <f>+E57/$E$58</f>
        <v>0.31920636891845505</v>
      </c>
    </row>
    <row r="58" spans="1:7" ht="12.75">
      <c r="A58" s="211"/>
      <c r="B58" s="35" t="s">
        <v>105</v>
      </c>
      <c r="C58" s="160">
        <v>341643.661</v>
      </c>
      <c r="D58" s="160">
        <v>301824.071</v>
      </c>
      <c r="E58" s="160">
        <v>216980.514</v>
      </c>
      <c r="F58" s="36">
        <f t="shared" si="3"/>
        <v>-0.2811026858093104</v>
      </c>
      <c r="G58" s="36">
        <f>SUM(G55:G57)</f>
        <v>1</v>
      </c>
    </row>
    <row r="59" spans="1:7" ht="12.75">
      <c r="A59" s="215" t="s">
        <v>237</v>
      </c>
      <c r="B59" s="49" t="s">
        <v>177</v>
      </c>
      <c r="C59" s="158">
        <v>6160.356</v>
      </c>
      <c r="D59" s="158">
        <v>3696.269</v>
      </c>
      <c r="E59" s="158">
        <v>11758.572</v>
      </c>
      <c r="F59" s="60">
        <f t="shared" si="3"/>
        <v>2.1812002860181443</v>
      </c>
      <c r="G59" s="60">
        <f>+E59/$E$62</f>
        <v>0.9174289364607208</v>
      </c>
    </row>
    <row r="60" spans="1:7" ht="12.75">
      <c r="A60" s="216"/>
      <c r="B60" s="2" t="s">
        <v>103</v>
      </c>
      <c r="C60" s="159">
        <v>1827.421</v>
      </c>
      <c r="D60" s="159">
        <v>1576.176</v>
      </c>
      <c r="E60" s="159">
        <v>1058.303</v>
      </c>
      <c r="F60" s="38"/>
      <c r="G60" s="38">
        <f>+E60/$E$62</f>
        <v>0.08257106353927927</v>
      </c>
    </row>
    <row r="61" spans="1:7" ht="12.75">
      <c r="A61" s="216"/>
      <c r="B61" s="2" t="s">
        <v>104</v>
      </c>
      <c r="C61" s="159"/>
      <c r="D61" s="159"/>
      <c r="E61" s="159"/>
      <c r="F61" s="38" t="e">
        <f t="shared" si="3"/>
        <v>#DIV/0!</v>
      </c>
      <c r="G61" s="38">
        <f>+E61/$E$62</f>
        <v>0</v>
      </c>
    </row>
    <row r="62" spans="1:7" ht="12.75">
      <c r="A62" s="217"/>
      <c r="B62" s="35" t="s">
        <v>105</v>
      </c>
      <c r="C62" s="160">
        <v>7987.777</v>
      </c>
      <c r="D62" s="160">
        <v>5272.445</v>
      </c>
      <c r="E62" s="160">
        <v>12816.875</v>
      </c>
      <c r="F62" s="36">
        <f t="shared" si="3"/>
        <v>1.4309167758032566</v>
      </c>
      <c r="G62" s="36">
        <f>SUM(G59:G61)</f>
        <v>1</v>
      </c>
    </row>
    <row r="63" spans="1:7" ht="12.75">
      <c r="A63" s="215" t="s">
        <v>238</v>
      </c>
      <c r="B63" s="49" t="s">
        <v>177</v>
      </c>
      <c r="C63" s="158">
        <v>1092.862</v>
      </c>
      <c r="D63" s="158">
        <v>1013.984</v>
      </c>
      <c r="E63" s="158">
        <v>288.491</v>
      </c>
      <c r="F63" s="60">
        <f t="shared" si="3"/>
        <v>-0.7154876211064475</v>
      </c>
      <c r="G63" s="60">
        <f>+E63/$E$66</f>
        <v>0.004752146497054713</v>
      </c>
    </row>
    <row r="64" spans="1:7" ht="12.75">
      <c r="A64" s="216"/>
      <c r="B64" s="2" t="s">
        <v>103</v>
      </c>
      <c r="C64" s="159">
        <v>2973.71</v>
      </c>
      <c r="D64" s="159">
        <v>2412.465</v>
      </c>
      <c r="E64" s="159">
        <v>2073.101</v>
      </c>
      <c r="F64" s="38">
        <f t="shared" si="3"/>
        <v>-0.14067105636765714</v>
      </c>
      <c r="G64" s="38">
        <f>+E64/$E$66</f>
        <v>0.03414900171995183</v>
      </c>
    </row>
    <row r="65" spans="1:7" ht="12.75">
      <c r="A65" s="216"/>
      <c r="B65" s="2" t="s">
        <v>104</v>
      </c>
      <c r="C65" s="159">
        <v>80491.74</v>
      </c>
      <c r="D65" s="159">
        <v>74463.663</v>
      </c>
      <c r="E65" s="159">
        <v>58345.922</v>
      </c>
      <c r="F65" s="38">
        <f t="shared" si="3"/>
        <v>-0.2164510897080097</v>
      </c>
      <c r="G65" s="38">
        <f>+E65/$E$66</f>
        <v>0.9610988517829934</v>
      </c>
    </row>
    <row r="66" spans="1:7" ht="12.75">
      <c r="A66" s="217"/>
      <c r="B66" s="35" t="s">
        <v>105</v>
      </c>
      <c r="C66" s="160">
        <v>84558.312</v>
      </c>
      <c r="D66" s="160">
        <v>77890.112</v>
      </c>
      <c r="E66" s="160">
        <v>60707.514</v>
      </c>
      <c r="F66" s="36">
        <f t="shared" si="3"/>
        <v>-0.22060050446454604</v>
      </c>
      <c r="G66" s="36">
        <f>SUM(G63:G65)</f>
        <v>0.9999999999999999</v>
      </c>
    </row>
    <row r="67" spans="1:7" ht="12.75">
      <c r="A67" s="35" t="s">
        <v>106</v>
      </c>
      <c r="B67" s="35" t="s">
        <v>105</v>
      </c>
      <c r="C67" s="186">
        <f>'Exportacion_regional '!B22</f>
        <v>24416.960999999417</v>
      </c>
      <c r="D67" s="186">
        <f>'Exportacion_regional '!C22</f>
        <v>21174.43899999994</v>
      </c>
      <c r="E67" s="186">
        <f>'Exportacion_regional '!D22</f>
        <v>14811.77999999912</v>
      </c>
      <c r="F67" s="36">
        <f t="shared" si="3"/>
        <v>-0.30048772484602015</v>
      </c>
      <c r="G67" s="36">
        <f>+E67/$E$67</f>
        <v>1</v>
      </c>
    </row>
    <row r="68" spans="1:17" s="44" customFormat="1" ht="12.75">
      <c r="A68" s="161" t="s">
        <v>105</v>
      </c>
      <c r="B68" s="161"/>
      <c r="C68" s="162">
        <f>+'Exportacion_regional '!B23</f>
        <v>14513748</v>
      </c>
      <c r="D68" s="162">
        <f>+'Exportacion_regional '!C23</f>
        <v>12442443</v>
      </c>
      <c r="E68" s="162">
        <f>+'Exportacion_regional '!D23</f>
        <v>11997024</v>
      </c>
      <c r="F68" s="163">
        <f t="shared" si="3"/>
        <v>-0.03579835567661431</v>
      </c>
      <c r="G68" s="161"/>
      <c r="H68" s="1"/>
      <c r="I68" s="1"/>
      <c r="J68" s="1"/>
      <c r="K68" s="1"/>
      <c r="L68" s="1"/>
      <c r="M68" s="1"/>
      <c r="N68" s="1"/>
      <c r="O68" s="1"/>
      <c r="P68" s="1"/>
      <c r="Q68" s="164"/>
    </row>
    <row r="69" spans="1:16" s="31" customFormat="1" ht="12.75">
      <c r="A69" s="32" t="s">
        <v>180</v>
      </c>
      <c r="B69" s="32"/>
      <c r="C69" s="32"/>
      <c r="D69" s="32"/>
      <c r="E69" s="32"/>
      <c r="F69" s="64"/>
      <c r="H69"/>
      <c r="I69"/>
      <c r="J69"/>
      <c r="K69"/>
      <c r="L69"/>
      <c r="M69"/>
      <c r="N69"/>
      <c r="O69"/>
      <c r="P69"/>
    </row>
    <row r="70" ht="12.75">
      <c r="A70" s="32" t="s">
        <v>251</v>
      </c>
    </row>
    <row r="72" spans="3:5" ht="12.75">
      <c r="C72" s="62"/>
      <c r="D72" s="62"/>
      <c r="E72" s="62"/>
    </row>
    <row r="76" spans="3:6" ht="12.75">
      <c r="C76" s="62"/>
      <c r="D76" s="62"/>
      <c r="E76" s="62"/>
      <c r="F76" s="62"/>
    </row>
    <row r="77" spans="3:5" ht="12.75">
      <c r="C77" s="62"/>
      <c r="D77" s="62"/>
      <c r="E77" s="62"/>
    </row>
    <row r="92" ht="12.75">
      <c r="I92" s="62"/>
    </row>
  </sheetData>
  <sheetProtection/>
  <mergeCells count="20">
    <mergeCell ref="A15:A18"/>
    <mergeCell ref="A11:A14"/>
    <mergeCell ref="A7:A10"/>
    <mergeCell ref="A59:A62"/>
    <mergeCell ref="A63:A66"/>
    <mergeCell ref="A39:A42"/>
    <mergeCell ref="A43:A46"/>
    <mergeCell ref="A47:A50"/>
    <mergeCell ref="A51:A54"/>
    <mergeCell ref="A55:A58"/>
    <mergeCell ref="A1:G1"/>
    <mergeCell ref="A2:G2"/>
    <mergeCell ref="A3:G3"/>
    <mergeCell ref="A4:G4"/>
    <mergeCell ref="D6:E6"/>
    <mergeCell ref="A35:A38"/>
    <mergeCell ref="A31:A34"/>
    <mergeCell ref="A27:A30"/>
    <mergeCell ref="A23:A26"/>
    <mergeCell ref="A19:A22"/>
  </mergeCells>
  <printOptions horizontalCentered="1" verticalCentered="1"/>
  <pageMargins left="0.7874015748031497" right="0.7874015748031497" top="0.31496062992125984" bottom="0.7874015748031497" header="0" footer="0.5905511811023623"/>
  <pageSetup horizontalDpi="600" verticalDpi="600" orientation="portrait" paperSize="122" scale="75" r:id="rId2"/>
  <headerFooter alignWithMargins="0">
    <oddFooter>&amp;CPágina &amp;P</oddFooter>
  </headerFooter>
  <drawing r:id="rId1"/>
</worksheet>
</file>

<file path=xl/worksheets/sheet4.xml><?xml version="1.0" encoding="utf-8"?>
<worksheet xmlns="http://schemas.openxmlformats.org/spreadsheetml/2006/main" xmlns:r="http://schemas.openxmlformats.org/officeDocument/2006/relationships">
  <dimension ref="A1:W315"/>
  <sheetViews>
    <sheetView zoomScalePageLayoutView="0" workbookViewId="0" topLeftCell="A1">
      <selection activeCell="H18" sqref="H18"/>
    </sheetView>
  </sheetViews>
  <sheetFormatPr defaultColWidth="11.421875" defaultRowHeight="12.75"/>
  <cols>
    <col min="1" max="1" width="16.8515625" style="33" customWidth="1"/>
    <col min="2" max="2" width="22.57421875" style="33" bestFit="1" customWidth="1"/>
    <col min="3" max="3" width="14.7109375" style="33" customWidth="1"/>
    <col min="4" max="5" width="10.28125" style="33" bestFit="1" customWidth="1"/>
    <col min="6" max="6" width="13.28125" style="33" customWidth="1"/>
    <col min="7" max="7" width="11.421875" style="33" customWidth="1"/>
    <col min="8" max="8" width="12.7109375" style="33" bestFit="1" customWidth="1"/>
    <col min="9" max="16384" width="11.421875" style="33" customWidth="1"/>
  </cols>
  <sheetData>
    <row r="1" spans="1:23" s="76" customFormat="1" ht="15.75" customHeight="1">
      <c r="A1" s="205" t="s">
        <v>101</v>
      </c>
      <c r="B1" s="205"/>
      <c r="C1" s="205"/>
      <c r="D1" s="205"/>
      <c r="E1" s="205"/>
      <c r="F1" s="205"/>
      <c r="H1" s="75"/>
      <c r="J1" s="75"/>
      <c r="K1" s="75"/>
      <c r="M1" s="75"/>
      <c r="O1" s="75"/>
      <c r="P1" s="75"/>
      <c r="R1" s="75"/>
      <c r="T1" s="75"/>
      <c r="U1" s="75"/>
      <c r="W1" s="75"/>
    </row>
    <row r="2" spans="1:23" s="76" customFormat="1" ht="15.75" customHeight="1">
      <c r="A2" s="206" t="s">
        <v>1</v>
      </c>
      <c r="B2" s="206"/>
      <c r="C2" s="206"/>
      <c r="D2" s="206"/>
      <c r="E2" s="206"/>
      <c r="F2" s="206"/>
      <c r="H2" s="75"/>
      <c r="J2" s="75"/>
      <c r="K2" s="75"/>
      <c r="M2" s="75"/>
      <c r="O2" s="75"/>
      <c r="P2" s="75"/>
      <c r="R2" s="75"/>
      <c r="T2" s="75"/>
      <c r="U2" s="75"/>
      <c r="W2" s="75"/>
    </row>
    <row r="3" spans="1:23" s="76" customFormat="1" ht="15.75" customHeight="1">
      <c r="A3" s="206" t="s">
        <v>23</v>
      </c>
      <c r="B3" s="206"/>
      <c r="C3" s="206"/>
      <c r="D3" s="206"/>
      <c r="E3" s="206"/>
      <c r="F3" s="206"/>
      <c r="H3" s="75"/>
      <c r="J3" s="75"/>
      <c r="K3" s="75"/>
      <c r="M3" s="75"/>
      <c r="O3" s="75"/>
      <c r="P3" s="75"/>
      <c r="R3" s="75"/>
      <c r="T3" s="75"/>
      <c r="U3" s="75"/>
      <c r="W3" s="75"/>
    </row>
    <row r="4" spans="1:23" s="76" customFormat="1" ht="15.75" customHeight="1">
      <c r="A4" s="207"/>
      <c r="B4" s="207"/>
      <c r="C4" s="207"/>
      <c r="D4" s="207"/>
      <c r="E4" s="207"/>
      <c r="F4" s="207"/>
      <c r="H4" s="75"/>
      <c r="J4" s="75"/>
      <c r="K4" s="75"/>
      <c r="M4" s="75"/>
      <c r="O4" s="75"/>
      <c r="P4" s="75"/>
      <c r="R4" s="75"/>
      <c r="T4" s="75"/>
      <c r="U4" s="75"/>
      <c r="W4" s="75"/>
    </row>
    <row r="5" spans="1:6" s="3" customFormat="1" ht="12.75">
      <c r="A5" s="14" t="s">
        <v>24</v>
      </c>
      <c r="B5" s="1" t="s">
        <v>107</v>
      </c>
      <c r="C5" s="1">
        <v>2011</v>
      </c>
      <c r="D5" s="224" t="str">
        <f>+Exportacion_region_sector!D6</f>
        <v>ene-oct</v>
      </c>
      <c r="E5" s="224"/>
      <c r="F5" s="18" t="s">
        <v>26</v>
      </c>
    </row>
    <row r="6" spans="1:6" s="3" customFormat="1" ht="12.75">
      <c r="A6" s="18"/>
      <c r="B6" s="18"/>
      <c r="C6" s="18"/>
      <c r="D6" s="17">
        <v>2011</v>
      </c>
      <c r="E6" s="16">
        <v>2012</v>
      </c>
      <c r="F6" s="39">
        <v>2012</v>
      </c>
    </row>
    <row r="7" spans="1:6" s="3" customFormat="1" ht="12.75">
      <c r="A7" s="212" t="s">
        <v>211</v>
      </c>
      <c r="B7" s="3" t="s">
        <v>318</v>
      </c>
      <c r="C7" s="55">
        <v>463.682</v>
      </c>
      <c r="D7" s="55">
        <v>199.001</v>
      </c>
      <c r="E7" s="24">
        <v>22791.963</v>
      </c>
      <c r="F7" s="40">
        <f aca="true" t="shared" si="0" ref="F7:F12">+E7/$E$13</f>
        <v>0.8140342344238822</v>
      </c>
    </row>
    <row r="8" spans="1:6" s="3" customFormat="1" ht="12.75">
      <c r="A8" s="213"/>
      <c r="B8" s="3" t="s">
        <v>109</v>
      </c>
      <c r="C8" s="55">
        <v>1011.1</v>
      </c>
      <c r="D8" s="55">
        <v>1011.1</v>
      </c>
      <c r="E8" s="24">
        <v>2594.432</v>
      </c>
      <c r="F8" s="40">
        <f t="shared" si="0"/>
        <v>0.09266233307261956</v>
      </c>
    </row>
    <row r="9" spans="1:6" s="3" customFormat="1" ht="12.75">
      <c r="A9" s="213"/>
      <c r="B9" t="s">
        <v>299</v>
      </c>
      <c r="C9" s="55">
        <v>0</v>
      </c>
      <c r="D9" s="55">
        <v>0</v>
      </c>
      <c r="E9" s="24">
        <v>643.305</v>
      </c>
      <c r="F9" s="40">
        <f t="shared" si="0"/>
        <v>0.022976182138241253</v>
      </c>
    </row>
    <row r="10" spans="1:23" ht="12.75">
      <c r="A10" s="213"/>
      <c r="B10" s="3" t="s">
        <v>132</v>
      </c>
      <c r="C10" s="55">
        <v>0</v>
      </c>
      <c r="D10" s="55">
        <v>0</v>
      </c>
      <c r="E10" s="24">
        <v>594.383</v>
      </c>
      <c r="F10" s="40">
        <f t="shared" si="0"/>
        <v>0.021228891533369477</v>
      </c>
      <c r="H10" s="52"/>
      <c r="J10" s="52"/>
      <c r="K10" s="52"/>
      <c r="M10" s="52"/>
      <c r="O10" s="52"/>
      <c r="P10" s="52"/>
      <c r="R10" s="52"/>
      <c r="T10" s="52"/>
      <c r="U10" s="52"/>
      <c r="W10" s="52"/>
    </row>
    <row r="11" spans="1:23" ht="12.75">
      <c r="A11" s="213"/>
      <c r="B11" s="3" t="s">
        <v>391</v>
      </c>
      <c r="C11" s="55">
        <v>0</v>
      </c>
      <c r="D11" s="55">
        <v>0</v>
      </c>
      <c r="E11" s="24">
        <v>269.073</v>
      </c>
      <c r="F11" s="40">
        <f t="shared" si="0"/>
        <v>0.009610169758486237</v>
      </c>
      <c r="H11" s="52"/>
      <c r="J11" s="52"/>
      <c r="K11" s="52"/>
      <c r="M11" s="52"/>
      <c r="O11" s="52"/>
      <c r="P11" s="52"/>
      <c r="R11" s="52"/>
      <c r="T11" s="52"/>
      <c r="U11" s="52"/>
      <c r="W11" s="52"/>
    </row>
    <row r="12" spans="1:6" ht="12.75">
      <c r="A12" s="213"/>
      <c r="B12" s="3" t="s">
        <v>130</v>
      </c>
      <c r="C12" s="55">
        <f>+C13-(C7+C8+C9+C10+C11)</f>
        <v>3345.017</v>
      </c>
      <c r="D12" s="55">
        <f>+D13-(D7+D8+D9+D10+D11)</f>
        <v>3089.204</v>
      </c>
      <c r="E12" s="55">
        <f>+E13-(E7+E8+E9+E10+E11)</f>
        <v>1105.6209999999955</v>
      </c>
      <c r="F12" s="40">
        <f t="shared" si="0"/>
        <v>0.03948818907340116</v>
      </c>
    </row>
    <row r="13" spans="1:7" s="1" customFormat="1" ht="12.75">
      <c r="A13" s="214"/>
      <c r="B13" s="41" t="s">
        <v>133</v>
      </c>
      <c r="C13" s="70">
        <f>+'Exportacion_regional '!B7</f>
        <v>4819.799</v>
      </c>
      <c r="D13" s="70">
        <f>+'Exportacion_regional '!C7</f>
        <v>4299.305</v>
      </c>
      <c r="E13" s="70">
        <f>+'Exportacion_regional '!D7</f>
        <v>27998.777</v>
      </c>
      <c r="F13" s="43">
        <f>SUM(F7:F12)</f>
        <v>0.9999999999999999</v>
      </c>
      <c r="G13" s="27"/>
    </row>
    <row r="14" spans="1:23" ht="12.75">
      <c r="A14" s="212" t="s">
        <v>212</v>
      </c>
      <c r="B14" s="3" t="s">
        <v>111</v>
      </c>
      <c r="C14" s="55">
        <v>1584.936</v>
      </c>
      <c r="D14" s="55">
        <v>1232.843</v>
      </c>
      <c r="E14" s="24">
        <v>1457.358</v>
      </c>
      <c r="F14" s="40">
        <f aca="true" t="shared" si="1" ref="F14:F19">+E14/$E$20</f>
        <v>0.20230226445141108</v>
      </c>
      <c r="H14" s="52"/>
      <c r="J14" s="52"/>
      <c r="K14" s="52"/>
      <c r="M14" s="52"/>
      <c r="O14" s="52"/>
      <c r="P14" s="52"/>
      <c r="R14" s="52"/>
      <c r="T14" s="52"/>
      <c r="U14" s="52"/>
      <c r="W14" s="52"/>
    </row>
    <row r="15" spans="1:6" ht="12.75">
      <c r="A15" s="220"/>
      <c r="B15" s="3" t="s">
        <v>132</v>
      </c>
      <c r="C15" s="55">
        <v>136.408</v>
      </c>
      <c r="D15" s="55">
        <v>100.419</v>
      </c>
      <c r="E15" s="24">
        <v>1398.013</v>
      </c>
      <c r="F15" s="40">
        <f t="shared" si="1"/>
        <v>0.19406432436814466</v>
      </c>
    </row>
    <row r="16" spans="1:6" ht="12.75">
      <c r="A16" s="220"/>
      <c r="B16" s="3" t="s">
        <v>156</v>
      </c>
      <c r="C16" s="55">
        <v>719.905</v>
      </c>
      <c r="D16" s="55">
        <v>622.96</v>
      </c>
      <c r="E16" s="24">
        <v>971.396</v>
      </c>
      <c r="F16" s="40">
        <f t="shared" si="1"/>
        <v>0.1348437449679783</v>
      </c>
    </row>
    <row r="17" spans="1:6" ht="12.75">
      <c r="A17" s="220"/>
      <c r="B17" t="s">
        <v>318</v>
      </c>
      <c r="C17" s="55">
        <v>564.823</v>
      </c>
      <c r="D17" s="55">
        <v>564.823</v>
      </c>
      <c r="E17" s="24">
        <v>865.222</v>
      </c>
      <c r="F17" s="40">
        <f t="shared" si="1"/>
        <v>0.120105265729614</v>
      </c>
    </row>
    <row r="18" spans="1:6" ht="12.75">
      <c r="A18" s="225"/>
      <c r="B18" s="3" t="s">
        <v>255</v>
      </c>
      <c r="C18" s="55">
        <v>573.694</v>
      </c>
      <c r="D18" s="55">
        <v>573.694</v>
      </c>
      <c r="E18" s="37">
        <v>765.349</v>
      </c>
      <c r="F18" s="40">
        <f t="shared" si="1"/>
        <v>0.10624145597418276</v>
      </c>
    </row>
    <row r="19" spans="1:7" ht="12.75">
      <c r="A19" s="225"/>
      <c r="B19" s="3" t="s">
        <v>130</v>
      </c>
      <c r="C19" s="55">
        <f>+C20-(C14+C15+C16+C17+C18)</f>
        <v>2501.5780000000004</v>
      </c>
      <c r="D19" s="55">
        <f>+D20-(D14+D15+D16+D17+D18)</f>
        <v>2364.207</v>
      </c>
      <c r="E19" s="55">
        <f>+E20-(E14+E15+E16+E17+E18)</f>
        <v>1746.5259999999998</v>
      </c>
      <c r="F19" s="40">
        <f t="shared" si="1"/>
        <v>0.24244294450866924</v>
      </c>
      <c r="G19" s="24"/>
    </row>
    <row r="20" spans="1:7" s="1" customFormat="1" ht="12.75">
      <c r="A20" s="221"/>
      <c r="B20" s="41" t="s">
        <v>133</v>
      </c>
      <c r="C20" s="70">
        <f>+'Exportacion_regional '!B8</f>
        <v>6081.344</v>
      </c>
      <c r="D20" s="70">
        <f>+'Exportacion_regional '!C8</f>
        <v>5458.946</v>
      </c>
      <c r="E20" s="70">
        <f>+'Exportacion_regional '!D8</f>
        <v>7203.864</v>
      </c>
      <c r="F20" s="43">
        <f>SUM(F14:F19)</f>
        <v>1</v>
      </c>
      <c r="G20" s="27"/>
    </row>
    <row r="21" spans="1:6" ht="12.75">
      <c r="A21" s="212" t="s">
        <v>213</v>
      </c>
      <c r="B21" s="3" t="s">
        <v>318</v>
      </c>
      <c r="C21" s="24">
        <v>594.21</v>
      </c>
      <c r="D21" s="55">
        <v>184.68</v>
      </c>
      <c r="E21" s="24">
        <v>1289.521</v>
      </c>
      <c r="F21" s="40">
        <f aca="true" t="shared" si="2" ref="F21:F26">+E21/$E$27</f>
        <v>0.333161609556454</v>
      </c>
    </row>
    <row r="22" spans="1:6" ht="12.75">
      <c r="A22" s="220"/>
      <c r="B22" s="3" t="s">
        <v>308</v>
      </c>
      <c r="C22" s="24">
        <v>284.743</v>
      </c>
      <c r="D22" s="55">
        <v>284.743</v>
      </c>
      <c r="E22" s="24">
        <v>520.746</v>
      </c>
      <c r="F22" s="40">
        <f t="shared" si="2"/>
        <v>0.13454032584974204</v>
      </c>
    </row>
    <row r="23" spans="1:6" ht="12.75">
      <c r="A23" s="220"/>
      <c r="B23" s="3" t="s">
        <v>114</v>
      </c>
      <c r="C23" s="24">
        <v>46.868</v>
      </c>
      <c r="D23" s="55">
        <v>0</v>
      </c>
      <c r="E23" s="24">
        <v>379.466</v>
      </c>
      <c r="F23" s="40">
        <f t="shared" si="2"/>
        <v>0.09803911943423131</v>
      </c>
    </row>
    <row r="24" spans="1:6" ht="12.75">
      <c r="A24" s="220"/>
      <c r="B24" s="3" t="s">
        <v>288</v>
      </c>
      <c r="C24" s="24">
        <v>295.725</v>
      </c>
      <c r="D24" s="55">
        <v>295.725</v>
      </c>
      <c r="E24" s="24">
        <v>292.378</v>
      </c>
      <c r="F24" s="40">
        <f t="shared" si="2"/>
        <v>0.07553899865058182</v>
      </c>
    </row>
    <row r="25" spans="1:23" ht="12.75">
      <c r="A25" s="220"/>
      <c r="B25" s="3" t="s">
        <v>108</v>
      </c>
      <c r="C25" s="24">
        <v>298.549</v>
      </c>
      <c r="D25" s="55">
        <v>169.682</v>
      </c>
      <c r="E25" s="24">
        <v>254.989</v>
      </c>
      <c r="F25" s="40">
        <f t="shared" si="2"/>
        <v>0.06587914865999907</v>
      </c>
      <c r="G25" s="3"/>
      <c r="H25" s="3"/>
      <c r="I25" s="3"/>
      <c r="J25" s="3"/>
      <c r="K25" s="3"/>
      <c r="L25" s="3"/>
      <c r="M25" s="3"/>
      <c r="N25" s="3"/>
      <c r="O25" s="3"/>
      <c r="P25" s="3"/>
      <c r="Q25" s="3"/>
      <c r="R25" s="3"/>
      <c r="S25" s="3"/>
      <c r="T25" s="3"/>
      <c r="U25" s="3"/>
      <c r="V25" s="3"/>
      <c r="W25" s="3"/>
    </row>
    <row r="26" spans="1:23" ht="12.75">
      <c r="A26" s="220"/>
      <c r="B26" s="3" t="s">
        <v>130</v>
      </c>
      <c r="C26" s="55">
        <f>+C27-(C21+C22+C23+C24+C25)</f>
        <v>2522.175</v>
      </c>
      <c r="D26" s="55">
        <f>+D27-(D21+D22+D23+D24+D25)</f>
        <v>2369.049</v>
      </c>
      <c r="E26" s="55">
        <f>+E27-(E21+E22+E23+E24+E25)</f>
        <v>1133.4569999999999</v>
      </c>
      <c r="F26" s="40">
        <f t="shared" si="2"/>
        <v>0.29284079784899175</v>
      </c>
      <c r="G26" s="24"/>
      <c r="H26" s="3"/>
      <c r="I26" s="3"/>
      <c r="J26" s="3"/>
      <c r="K26" s="3"/>
      <c r="L26" s="3"/>
      <c r="M26" s="3"/>
      <c r="N26" s="3"/>
      <c r="O26" s="3"/>
      <c r="P26" s="3"/>
      <c r="Q26" s="3"/>
      <c r="R26" s="3"/>
      <c r="S26" s="3"/>
      <c r="T26" s="3"/>
      <c r="U26" s="3"/>
      <c r="V26" s="3"/>
      <c r="W26" s="3"/>
    </row>
    <row r="27" spans="1:23" s="1" customFormat="1" ht="12.75">
      <c r="A27" s="221"/>
      <c r="B27" s="41" t="s">
        <v>133</v>
      </c>
      <c r="C27" s="70">
        <f>+'Exportacion_regional '!B9</f>
        <v>4042.27</v>
      </c>
      <c r="D27" s="70">
        <f>+'Exportacion_regional '!C9</f>
        <v>3303.879</v>
      </c>
      <c r="E27" s="70">
        <f>+'Exportacion_regional '!D9</f>
        <v>3870.557</v>
      </c>
      <c r="F27" s="43">
        <f>SUM(F21:F26)</f>
        <v>1</v>
      </c>
      <c r="G27"/>
      <c r="H27" s="52"/>
      <c r="I27"/>
      <c r="J27" s="52"/>
      <c r="K27" s="52"/>
      <c r="L27"/>
      <c r="M27" s="52"/>
      <c r="N27"/>
      <c r="O27" s="52"/>
      <c r="P27" s="52"/>
      <c r="Q27"/>
      <c r="R27" s="52"/>
      <c r="S27"/>
      <c r="T27" s="52"/>
      <c r="U27" s="52"/>
      <c r="V27"/>
      <c r="W27" s="52"/>
    </row>
    <row r="28" spans="1:6" ht="12.75">
      <c r="A28" s="212" t="s">
        <v>214</v>
      </c>
      <c r="B28" s="3" t="s">
        <v>318</v>
      </c>
      <c r="C28" s="24">
        <v>131631.451</v>
      </c>
      <c r="D28" s="55">
        <v>103720.813</v>
      </c>
      <c r="E28" s="24">
        <v>74622.459</v>
      </c>
      <c r="F28" s="40">
        <f aca="true" t="shared" si="3" ref="F28:F33">+E28/$E$34</f>
        <v>0.4673004275708112</v>
      </c>
    </row>
    <row r="29" spans="1:23" ht="12.75">
      <c r="A29" s="220"/>
      <c r="B29" t="s">
        <v>112</v>
      </c>
      <c r="C29" s="24">
        <v>13452.472</v>
      </c>
      <c r="D29" s="55">
        <v>13452.472</v>
      </c>
      <c r="E29" s="24">
        <v>11066.964</v>
      </c>
      <c r="F29" s="40">
        <f t="shared" si="3"/>
        <v>0.06930349225171975</v>
      </c>
      <c r="G29"/>
      <c r="H29"/>
      <c r="I29"/>
      <c r="J29"/>
      <c r="K29"/>
      <c r="L29"/>
      <c r="M29"/>
      <c r="N29"/>
      <c r="O29"/>
      <c r="P29"/>
      <c r="Q29"/>
      <c r="R29"/>
      <c r="S29"/>
      <c r="T29"/>
      <c r="U29"/>
      <c r="V29"/>
      <c r="W29"/>
    </row>
    <row r="30" spans="1:23" ht="12.75">
      <c r="A30" s="220"/>
      <c r="B30" s="3" t="s">
        <v>114</v>
      </c>
      <c r="C30" s="24">
        <v>6800.524</v>
      </c>
      <c r="D30" s="55">
        <v>6800.524</v>
      </c>
      <c r="E30" s="24">
        <v>10582.757</v>
      </c>
      <c r="F30" s="40">
        <f t="shared" si="3"/>
        <v>0.06627129335121475</v>
      </c>
      <c r="G30"/>
      <c r="H30"/>
      <c r="I30"/>
      <c r="J30"/>
      <c r="K30"/>
      <c r="L30"/>
      <c r="M30"/>
      <c r="N30"/>
      <c r="O30"/>
      <c r="P30"/>
      <c r="Q30"/>
      <c r="R30"/>
      <c r="S30"/>
      <c r="T30"/>
      <c r="U30"/>
      <c r="V30"/>
      <c r="W30"/>
    </row>
    <row r="31" spans="1:23" ht="12.75">
      <c r="A31" s="220"/>
      <c r="B31" s="3" t="s">
        <v>113</v>
      </c>
      <c r="C31" s="24">
        <v>8026.786</v>
      </c>
      <c r="D31" s="55">
        <v>8026.786</v>
      </c>
      <c r="E31" s="24">
        <v>9244.138</v>
      </c>
      <c r="F31" s="40">
        <f t="shared" si="3"/>
        <v>0.05788859946204109</v>
      </c>
      <c r="G31"/>
      <c r="H31"/>
      <c r="I31"/>
      <c r="J31"/>
      <c r="K31"/>
      <c r="L31"/>
      <c r="M31"/>
      <c r="N31"/>
      <c r="O31"/>
      <c r="P31"/>
      <c r="Q31"/>
      <c r="R31"/>
      <c r="S31"/>
      <c r="T31"/>
      <c r="U31"/>
      <c r="V31"/>
      <c r="W31"/>
    </row>
    <row r="32" spans="1:23" ht="12.75">
      <c r="A32" s="220"/>
      <c r="B32" s="3" t="s">
        <v>288</v>
      </c>
      <c r="C32" s="24">
        <v>7577.444</v>
      </c>
      <c r="D32" s="55">
        <v>7577.444</v>
      </c>
      <c r="E32" s="24">
        <v>8247.838</v>
      </c>
      <c r="F32" s="40">
        <f t="shared" si="3"/>
        <v>0.05164957407708561</v>
      </c>
      <c r="G32"/>
      <c r="H32" s="52"/>
      <c r="I32" s="119"/>
      <c r="J32" s="52"/>
      <c r="K32" s="52"/>
      <c r="L32"/>
      <c r="M32" s="52"/>
      <c r="N32"/>
      <c r="O32" s="52"/>
      <c r="P32" s="52"/>
      <c r="Q32"/>
      <c r="R32" s="52"/>
      <c r="S32"/>
      <c r="T32" s="52"/>
      <c r="U32" s="52"/>
      <c r="V32"/>
      <c r="W32" s="52"/>
    </row>
    <row r="33" spans="1:23" ht="12.75">
      <c r="A33" s="220"/>
      <c r="B33" s="3" t="s">
        <v>130</v>
      </c>
      <c r="C33" s="55">
        <f>+C34-(C28+C29+C30+C31+C32)</f>
        <v>63887.83900000001</v>
      </c>
      <c r="D33" s="55">
        <f>+D34-(D28+D29+D30+D31+D32)</f>
        <v>61723.522</v>
      </c>
      <c r="E33" s="55">
        <f>+E34-(E28+E29+E30+E31+E32)</f>
        <v>45924.246999999974</v>
      </c>
      <c r="F33" s="40">
        <f t="shared" si="3"/>
        <v>0.28758661328712753</v>
      </c>
      <c r="G33" s="24"/>
      <c r="H33" s="1"/>
      <c r="I33" s="1"/>
      <c r="J33" s="1"/>
      <c r="K33" s="1"/>
      <c r="L33" s="1"/>
      <c r="M33" s="1"/>
      <c r="N33" s="1"/>
      <c r="O33" s="1"/>
      <c r="P33" s="1"/>
      <c r="Q33" s="1"/>
      <c r="R33" s="1"/>
      <c r="S33" s="1"/>
      <c r="T33" s="1"/>
      <c r="U33" s="1"/>
      <c r="V33" s="1"/>
      <c r="W33" s="1"/>
    </row>
    <row r="34" spans="1:23" s="44" customFormat="1" ht="12.75">
      <c r="A34" s="221"/>
      <c r="B34" s="41" t="s">
        <v>133</v>
      </c>
      <c r="C34" s="70">
        <f>+'Exportacion_regional '!B10</f>
        <v>231376.516</v>
      </c>
      <c r="D34" s="70">
        <v>201301.561</v>
      </c>
      <c r="E34" s="70">
        <v>159688.403</v>
      </c>
      <c r="F34" s="43">
        <f>SUM(F28:F33)</f>
        <v>0.9999999999999999</v>
      </c>
      <c r="G34"/>
      <c r="H34" s="52"/>
      <c r="I34"/>
      <c r="J34" s="52"/>
      <c r="K34" s="52"/>
      <c r="L34"/>
      <c r="M34" s="52"/>
      <c r="N34"/>
      <c r="O34" s="52"/>
      <c r="P34" s="52"/>
      <c r="Q34"/>
      <c r="R34" s="52"/>
      <c r="S34"/>
      <c r="T34" s="52"/>
      <c r="U34" s="52"/>
      <c r="V34"/>
      <c r="W34" s="52"/>
    </row>
    <row r="35" spans="1:23" ht="12.75">
      <c r="A35" s="212" t="s">
        <v>129</v>
      </c>
      <c r="B35" s="3" t="s">
        <v>318</v>
      </c>
      <c r="C35" s="24">
        <v>369118.5</v>
      </c>
      <c r="D35" s="55">
        <v>333278.976</v>
      </c>
      <c r="E35" s="24">
        <v>193041.808</v>
      </c>
      <c r="F35" s="40">
        <f aca="true" t="shared" si="4" ref="F35:F40">+E35/$E$41</f>
        <v>0.47956016775078153</v>
      </c>
      <c r="G35"/>
      <c r="H35"/>
      <c r="I35"/>
      <c r="J35"/>
      <c r="K35"/>
      <c r="L35"/>
      <c r="M35"/>
      <c r="N35"/>
      <c r="O35"/>
      <c r="P35"/>
      <c r="Q35"/>
      <c r="R35"/>
      <c r="S35"/>
      <c r="T35"/>
      <c r="U35"/>
      <c r="V35"/>
      <c r="W35"/>
    </row>
    <row r="36" spans="1:23" ht="12.75">
      <c r="A36" s="220"/>
      <c r="B36" t="s">
        <v>114</v>
      </c>
      <c r="C36" s="24">
        <v>19752.557</v>
      </c>
      <c r="D36" s="55">
        <v>19663.617</v>
      </c>
      <c r="E36" s="24">
        <v>35052.358</v>
      </c>
      <c r="F36" s="40">
        <f t="shared" si="4"/>
        <v>0.08707810425470347</v>
      </c>
      <c r="G36"/>
      <c r="H36"/>
      <c r="I36"/>
      <c r="J36"/>
      <c r="K36"/>
      <c r="L36"/>
      <c r="M36"/>
      <c r="N36"/>
      <c r="O36"/>
      <c r="P36"/>
      <c r="Q36"/>
      <c r="R36"/>
      <c r="S36"/>
      <c r="T36"/>
      <c r="U36"/>
      <c r="V36"/>
      <c r="W36"/>
    </row>
    <row r="37" spans="1:23" ht="12.75">
      <c r="A37" s="220"/>
      <c r="B37" t="s">
        <v>112</v>
      </c>
      <c r="C37" s="24">
        <v>37361.446</v>
      </c>
      <c r="D37" s="55">
        <v>36889.793</v>
      </c>
      <c r="E37" s="24">
        <v>29345.49</v>
      </c>
      <c r="F37" s="40">
        <f t="shared" si="4"/>
        <v>0.07290093401492014</v>
      </c>
      <c r="G37" s="3"/>
      <c r="H37" s="3"/>
      <c r="I37" s="3"/>
      <c r="J37" s="3"/>
      <c r="K37" s="3"/>
      <c r="L37" s="3"/>
      <c r="M37" s="3"/>
      <c r="N37" s="3"/>
      <c r="O37" s="3"/>
      <c r="P37" s="3"/>
      <c r="Q37" s="3"/>
      <c r="R37" s="3"/>
      <c r="S37" s="3"/>
      <c r="T37" s="3"/>
      <c r="U37" s="3"/>
      <c r="V37" s="3"/>
      <c r="W37" s="3"/>
    </row>
    <row r="38" spans="1:23" ht="12.75">
      <c r="A38" s="220"/>
      <c r="B38" t="s">
        <v>109</v>
      </c>
      <c r="C38" s="24">
        <v>57926.561</v>
      </c>
      <c r="D38" s="55">
        <v>51943.754</v>
      </c>
      <c r="E38" s="24">
        <v>27108.283</v>
      </c>
      <c r="F38" s="40">
        <f t="shared" si="4"/>
        <v>0.06734319823048725</v>
      </c>
      <c r="G38" s="3"/>
      <c r="H38" s="3"/>
      <c r="I38" s="3"/>
      <c r="J38" s="3"/>
      <c r="K38" s="3"/>
      <c r="L38" s="3"/>
      <c r="M38" s="3"/>
      <c r="N38" s="3"/>
      <c r="O38" s="3"/>
      <c r="P38" s="3"/>
      <c r="Q38" s="3"/>
      <c r="R38" s="3"/>
      <c r="S38" s="3"/>
      <c r="T38" s="3"/>
      <c r="U38" s="3"/>
      <c r="V38" s="3"/>
      <c r="W38" s="3"/>
    </row>
    <row r="39" spans="1:23" ht="12.75">
      <c r="A39" s="220"/>
      <c r="B39" t="s">
        <v>108</v>
      </c>
      <c r="C39" s="24">
        <v>42414.051</v>
      </c>
      <c r="D39" s="55">
        <v>39462.652</v>
      </c>
      <c r="E39" s="24">
        <v>15076.428</v>
      </c>
      <c r="F39" s="40">
        <f t="shared" si="4"/>
        <v>0.03745330825311468</v>
      </c>
      <c r="G39"/>
      <c r="H39" s="52"/>
      <c r="I39"/>
      <c r="J39" s="52"/>
      <c r="K39" s="52"/>
      <c r="L39"/>
      <c r="M39" s="52"/>
      <c r="N39"/>
      <c r="O39" s="52"/>
      <c r="P39" s="52"/>
      <c r="Q39"/>
      <c r="R39" s="52"/>
      <c r="S39"/>
      <c r="T39" s="52"/>
      <c r="U39" s="52"/>
      <c r="V39"/>
      <c r="W39" s="52"/>
    </row>
    <row r="40" spans="1:23" ht="12.75">
      <c r="A40" s="220"/>
      <c r="B40" s="3" t="s">
        <v>130</v>
      </c>
      <c r="C40" s="55">
        <f>+C41-(C35+C36+C37+C38+C39)</f>
        <v>159580.93200000003</v>
      </c>
      <c r="D40" s="55">
        <f>+D41-(D35+D36+D37+D38+D39)</f>
        <v>151275.56299999997</v>
      </c>
      <c r="E40" s="55">
        <f>+E41-(E35+E36+E37+E38+E39)</f>
        <v>102914.91999999998</v>
      </c>
      <c r="F40" s="40">
        <f t="shared" si="4"/>
        <v>0.25566428749599285</v>
      </c>
      <c r="G40" s="24"/>
      <c r="H40" s="52"/>
      <c r="I40"/>
      <c r="J40" s="52"/>
      <c r="K40" s="52"/>
      <c r="L40"/>
      <c r="M40" s="52"/>
      <c r="N40"/>
      <c r="O40" s="52"/>
      <c r="P40" s="52"/>
      <c r="Q40"/>
      <c r="R40" s="52"/>
      <c r="S40"/>
      <c r="T40" s="52"/>
      <c r="U40" s="52"/>
      <c r="V40"/>
      <c r="W40" s="52"/>
    </row>
    <row r="41" spans="1:23" s="44" customFormat="1" ht="12.75">
      <c r="A41" s="221"/>
      <c r="B41" s="41" t="s">
        <v>133</v>
      </c>
      <c r="C41" s="70">
        <f>+'Exportacion_regional '!B11</f>
        <v>686154.047</v>
      </c>
      <c r="D41" s="70">
        <f>+'Exportacion_regional '!C11</f>
        <v>632514.355</v>
      </c>
      <c r="E41" s="70">
        <f>+'Exportacion_regional '!D11</f>
        <v>402539.287</v>
      </c>
      <c r="F41" s="43">
        <f>SUM(F35:F40)</f>
        <v>1</v>
      </c>
      <c r="G41"/>
      <c r="H41"/>
      <c r="I41"/>
      <c r="J41"/>
      <c r="K41"/>
      <c r="L41"/>
      <c r="M41"/>
      <c r="N41"/>
      <c r="O41"/>
      <c r="P41"/>
      <c r="Q41"/>
      <c r="R41"/>
      <c r="S41"/>
      <c r="T41"/>
      <c r="U41"/>
      <c r="V41"/>
      <c r="W41"/>
    </row>
    <row r="42" spans="1:23" ht="12.75">
      <c r="A42" s="212" t="s">
        <v>128</v>
      </c>
      <c r="B42" s="3" t="s">
        <v>318</v>
      </c>
      <c r="C42" s="24">
        <v>417990.318</v>
      </c>
      <c r="D42" s="55">
        <v>343283.19</v>
      </c>
      <c r="E42" s="24">
        <v>320291.903</v>
      </c>
      <c r="F42" s="40">
        <f aca="true" t="shared" si="5" ref="F42:F47">+E42/$E$48</f>
        <v>0.323249031363525</v>
      </c>
      <c r="G42"/>
      <c r="H42"/>
      <c r="I42"/>
      <c r="J42"/>
      <c r="K42"/>
      <c r="L42"/>
      <c r="M42"/>
      <c r="N42"/>
      <c r="O42"/>
      <c r="P42"/>
      <c r="Q42"/>
      <c r="R42"/>
      <c r="S42"/>
      <c r="T42"/>
      <c r="U42"/>
      <c r="V42"/>
      <c r="W42"/>
    </row>
    <row r="43" spans="1:23" ht="12.75">
      <c r="A43" s="220"/>
      <c r="B43" t="s">
        <v>109</v>
      </c>
      <c r="C43" s="24">
        <v>80044.558</v>
      </c>
      <c r="D43" s="55">
        <v>65409.463</v>
      </c>
      <c r="E43" s="24">
        <v>82495.341</v>
      </c>
      <c r="F43" s="40">
        <f t="shared" si="5"/>
        <v>0.08325698783042196</v>
      </c>
      <c r="G43"/>
      <c r="H43"/>
      <c r="I43"/>
      <c r="J43"/>
      <c r="K43"/>
      <c r="L43"/>
      <c r="M43"/>
      <c r="N43"/>
      <c r="O43"/>
      <c r="P43"/>
      <c r="Q43"/>
      <c r="R43"/>
      <c r="S43"/>
      <c r="T43"/>
      <c r="U43"/>
      <c r="V43"/>
      <c r="W43"/>
    </row>
    <row r="44" spans="1:23" ht="12.75">
      <c r="A44" s="220"/>
      <c r="B44" t="s">
        <v>108</v>
      </c>
      <c r="C44" s="24">
        <v>73412.037</v>
      </c>
      <c r="D44" s="55">
        <v>65398.491</v>
      </c>
      <c r="E44" s="24">
        <v>62678.298</v>
      </c>
      <c r="F44" s="40">
        <f t="shared" si="5"/>
        <v>0.0632569819163189</v>
      </c>
      <c r="G44"/>
      <c r="H44"/>
      <c r="I44"/>
      <c r="J44"/>
      <c r="K44"/>
      <c r="L44"/>
      <c r="M44"/>
      <c r="N44"/>
      <c r="O44"/>
      <c r="P44"/>
      <c r="Q44"/>
      <c r="R44"/>
      <c r="S44"/>
      <c r="T44"/>
      <c r="U44"/>
      <c r="V44"/>
      <c r="W44"/>
    </row>
    <row r="45" spans="1:23" ht="12.75">
      <c r="A45" s="220"/>
      <c r="B45" t="s">
        <v>113</v>
      </c>
      <c r="C45" s="24">
        <v>46518.335</v>
      </c>
      <c r="D45" s="55">
        <v>43821.628</v>
      </c>
      <c r="E45" s="24">
        <v>62155.941</v>
      </c>
      <c r="F45" s="40">
        <f t="shared" si="5"/>
        <v>0.06272980220089551</v>
      </c>
      <c r="G45"/>
      <c r="H45" s="52"/>
      <c r="I45"/>
      <c r="J45" s="52"/>
      <c r="K45" s="52"/>
      <c r="L45"/>
      <c r="M45" s="52"/>
      <c r="N45"/>
      <c r="O45" s="52"/>
      <c r="P45" s="52"/>
      <c r="Q45"/>
      <c r="R45" s="52"/>
      <c r="S45"/>
      <c r="T45" s="52"/>
      <c r="U45" s="52"/>
      <c r="V45"/>
      <c r="W45" s="52"/>
    </row>
    <row r="46" spans="1:23" ht="12.75">
      <c r="A46" s="220"/>
      <c r="B46" t="s">
        <v>110</v>
      </c>
      <c r="C46" s="24">
        <v>73266.586</v>
      </c>
      <c r="D46" s="55">
        <v>56861.796</v>
      </c>
      <c r="E46" s="24">
        <v>46543.283</v>
      </c>
      <c r="F46" s="40">
        <f t="shared" si="5"/>
        <v>0.04697299870933179</v>
      </c>
      <c r="G46" s="1"/>
      <c r="H46" s="1"/>
      <c r="I46" s="1"/>
      <c r="J46" s="1"/>
      <c r="K46" s="1"/>
      <c r="L46" s="1"/>
      <c r="M46" s="1"/>
      <c r="N46" s="1"/>
      <c r="O46" s="1"/>
      <c r="P46" s="1"/>
      <c r="Q46" s="1"/>
      <c r="R46" s="1"/>
      <c r="S46" s="1"/>
      <c r="T46" s="1"/>
      <c r="U46" s="1"/>
      <c r="V46" s="1"/>
      <c r="W46" s="1"/>
    </row>
    <row r="47" spans="1:23" ht="12.75">
      <c r="A47" s="220"/>
      <c r="B47" s="3" t="s">
        <v>130</v>
      </c>
      <c r="C47" s="55">
        <f>+C48-(C42+C43+C44+C45+C46)</f>
        <v>484526.68999999994</v>
      </c>
      <c r="D47" s="55">
        <f>+D48-(D42+D43+D44+D45+D46)</f>
        <v>419738.922</v>
      </c>
      <c r="E47" s="55">
        <f>+E48-(E42+E43+E44+E45+E46)</f>
        <v>416687.0909999999</v>
      </c>
      <c r="F47" s="40">
        <f t="shared" si="5"/>
        <v>0.42053419797950675</v>
      </c>
      <c r="G47" s="24"/>
      <c r="H47" s="1"/>
      <c r="I47" s="1"/>
      <c r="J47" s="1"/>
      <c r="K47" s="1"/>
      <c r="L47" s="1"/>
      <c r="M47" s="1"/>
      <c r="N47" s="1"/>
      <c r="O47" s="1"/>
      <c r="P47" s="1"/>
      <c r="Q47" s="1"/>
      <c r="R47" s="1"/>
      <c r="S47" s="1"/>
      <c r="T47" s="1"/>
      <c r="U47" s="1"/>
      <c r="V47" s="1"/>
      <c r="W47" s="1"/>
    </row>
    <row r="48" spans="1:23" s="44" customFormat="1" ht="12.75">
      <c r="A48" s="221"/>
      <c r="B48" s="41" t="s">
        <v>133</v>
      </c>
      <c r="C48" s="70">
        <f>+'Exportacion_regional '!B12</f>
        <v>1175758.524</v>
      </c>
      <c r="D48" s="70">
        <f>+'Exportacion_regional '!C12</f>
        <v>994513.49</v>
      </c>
      <c r="E48" s="70">
        <f>+'Exportacion_regional '!D12</f>
        <v>990851.857</v>
      </c>
      <c r="F48" s="43">
        <f>SUM(F42:F47)</f>
        <v>0.9999999999999999</v>
      </c>
      <c r="G48"/>
      <c r="H48" s="52"/>
      <c r="I48"/>
      <c r="J48" s="52"/>
      <c r="K48" s="52"/>
      <c r="L48"/>
      <c r="M48" s="52"/>
      <c r="N48"/>
      <c r="O48" s="52"/>
      <c r="P48" s="52"/>
      <c r="Q48"/>
      <c r="R48" s="52"/>
      <c r="S48"/>
      <c r="T48" s="52"/>
      <c r="U48" s="52"/>
      <c r="V48"/>
      <c r="W48" s="52"/>
    </row>
    <row r="49" spans="1:23" ht="12.75">
      <c r="A49" s="209" t="s">
        <v>215</v>
      </c>
      <c r="B49" s="3" t="s">
        <v>318</v>
      </c>
      <c r="C49" s="24">
        <v>497639.288</v>
      </c>
      <c r="D49" s="55">
        <v>440313.11</v>
      </c>
      <c r="E49" s="24">
        <v>479616.412</v>
      </c>
      <c r="F49" s="40">
        <f aca="true" t="shared" si="6" ref="F49:F54">+E49/$E$55</f>
        <v>0.23211012402565903</v>
      </c>
      <c r="G49"/>
      <c r="H49"/>
      <c r="I49"/>
      <c r="J49"/>
      <c r="K49"/>
      <c r="L49"/>
      <c r="M49"/>
      <c r="N49"/>
      <c r="O49"/>
      <c r="P49"/>
      <c r="Q49"/>
      <c r="R49"/>
      <c r="S49"/>
      <c r="T49"/>
      <c r="U49"/>
      <c r="V49"/>
      <c r="W49"/>
    </row>
    <row r="50" spans="1:23" ht="12.75">
      <c r="A50" s="218"/>
      <c r="B50" t="s">
        <v>108</v>
      </c>
      <c r="C50" s="24">
        <v>183936.589</v>
      </c>
      <c r="D50" s="55">
        <v>156784.538</v>
      </c>
      <c r="E50" s="24">
        <v>149335.031</v>
      </c>
      <c r="F50" s="40">
        <f t="shared" si="6"/>
        <v>0.07227061397303818</v>
      </c>
      <c r="G50"/>
      <c r="H50"/>
      <c r="I50"/>
      <c r="J50"/>
      <c r="K50"/>
      <c r="L50"/>
      <c r="M50"/>
      <c r="N50"/>
      <c r="O50"/>
      <c r="P50"/>
      <c r="Q50"/>
      <c r="R50"/>
      <c r="S50"/>
      <c r="T50"/>
      <c r="U50"/>
      <c r="V50"/>
      <c r="W50"/>
    </row>
    <row r="51" spans="1:23" ht="12.75">
      <c r="A51" s="218"/>
      <c r="B51" t="s">
        <v>113</v>
      </c>
      <c r="C51" s="24">
        <v>130532.673</v>
      </c>
      <c r="D51" s="55">
        <v>102344.997</v>
      </c>
      <c r="E51" s="24">
        <v>112770.236</v>
      </c>
      <c r="F51" s="40">
        <f t="shared" si="6"/>
        <v>0.0545750996201582</v>
      </c>
      <c r="G51" s="3"/>
      <c r="H51" s="3"/>
      <c r="I51" s="3"/>
      <c r="J51" s="3"/>
      <c r="K51" s="3"/>
      <c r="L51" s="3"/>
      <c r="M51" s="3"/>
      <c r="N51" s="3"/>
      <c r="O51" s="3"/>
      <c r="P51" s="3"/>
      <c r="Q51" s="3"/>
      <c r="R51" s="3"/>
      <c r="S51" s="3"/>
      <c r="T51" s="3"/>
      <c r="U51" s="3"/>
      <c r="V51" s="3"/>
      <c r="W51" s="3"/>
    </row>
    <row r="52" spans="1:23" ht="12.75">
      <c r="A52" s="218"/>
      <c r="B52" t="s">
        <v>156</v>
      </c>
      <c r="C52" s="24">
        <v>105581.387</v>
      </c>
      <c r="D52" s="55">
        <v>83580.883</v>
      </c>
      <c r="E52" s="24">
        <v>111223.524</v>
      </c>
      <c r="F52" s="40">
        <f t="shared" si="6"/>
        <v>0.053826569117094485</v>
      </c>
      <c r="G52" s="3"/>
      <c r="H52" s="3"/>
      <c r="I52" s="3"/>
      <c r="J52" s="3"/>
      <c r="K52" s="3"/>
      <c r="L52" s="3"/>
      <c r="M52" s="3"/>
      <c r="N52" s="3"/>
      <c r="O52" s="3"/>
      <c r="P52" s="3"/>
      <c r="Q52" s="3"/>
      <c r="R52" s="3"/>
      <c r="S52" s="3"/>
      <c r="T52" s="3"/>
      <c r="U52" s="3"/>
      <c r="V52" s="3"/>
      <c r="W52" s="3"/>
    </row>
    <row r="53" spans="1:23" ht="12.75">
      <c r="A53" s="218"/>
      <c r="B53" t="s">
        <v>109</v>
      </c>
      <c r="C53" s="24">
        <v>127299.635</v>
      </c>
      <c r="D53" s="55">
        <v>107577.938</v>
      </c>
      <c r="E53" s="24">
        <v>102338.599</v>
      </c>
      <c r="F53" s="40">
        <f t="shared" si="6"/>
        <v>0.04952671408271614</v>
      </c>
      <c r="G53"/>
      <c r="H53" s="52"/>
      <c r="I53"/>
      <c r="J53" s="52"/>
      <c r="K53" s="52"/>
      <c r="L53"/>
      <c r="M53" s="52"/>
      <c r="N53"/>
      <c r="O53" s="52"/>
      <c r="P53" s="52"/>
      <c r="Q53"/>
      <c r="R53" s="52"/>
      <c r="S53"/>
      <c r="T53" s="52"/>
      <c r="U53" s="52"/>
      <c r="V53"/>
      <c r="W53" s="52"/>
    </row>
    <row r="54" spans="1:23" ht="12.75">
      <c r="A54" s="218"/>
      <c r="B54" s="3" t="s">
        <v>130</v>
      </c>
      <c r="C54" s="55">
        <f>+C55-(C49+C50+C51+C52+C53)</f>
        <v>1249106.462</v>
      </c>
      <c r="D54" s="55">
        <f>+D55-(D49+D50+D51+D52+D53)</f>
        <v>1046956.4439999999</v>
      </c>
      <c r="E54" s="55">
        <f>+E55-(E49+E50+E51+E52+E53)</f>
        <v>1111047.488</v>
      </c>
      <c r="F54" s="40">
        <f t="shared" si="6"/>
        <v>0.537690879181334</v>
      </c>
      <c r="G54" s="24"/>
      <c r="H54" s="52"/>
      <c r="I54"/>
      <c r="J54" s="52"/>
      <c r="K54" s="52"/>
      <c r="L54"/>
      <c r="M54" s="52"/>
      <c r="N54"/>
      <c r="O54" s="52"/>
      <c r="P54" s="52"/>
      <c r="Q54"/>
      <c r="R54" s="52"/>
      <c r="S54"/>
      <c r="T54" s="52"/>
      <c r="U54" s="52"/>
      <c r="V54"/>
      <c r="W54" s="52"/>
    </row>
    <row r="55" spans="1:23" s="44" customFormat="1" ht="12.75">
      <c r="A55" s="223"/>
      <c r="B55" s="41" t="s">
        <v>133</v>
      </c>
      <c r="C55" s="70">
        <f>+'Exportacion_regional '!B13</f>
        <v>2294096.034</v>
      </c>
      <c r="D55" s="70">
        <f>+'Exportacion_regional '!C13</f>
        <v>1937557.91</v>
      </c>
      <c r="E55" s="70">
        <f>+'Exportacion_regional '!D13</f>
        <v>2066331.29</v>
      </c>
      <c r="F55" s="43">
        <f>SUM(F49:F54)</f>
        <v>1</v>
      </c>
      <c r="G55"/>
      <c r="H55"/>
      <c r="I55"/>
      <c r="J55"/>
      <c r="K55"/>
      <c r="L55"/>
      <c r="M55"/>
      <c r="N55"/>
      <c r="O55"/>
      <c r="P55"/>
      <c r="Q55"/>
      <c r="R55"/>
      <c r="S55"/>
      <c r="T55"/>
      <c r="U55"/>
      <c r="V55"/>
      <c r="W55"/>
    </row>
    <row r="56" spans="1:23" ht="12.75">
      <c r="A56" s="209" t="s">
        <v>236</v>
      </c>
      <c r="B56" s="3" t="s">
        <v>318</v>
      </c>
      <c r="C56" s="24">
        <v>517264.983</v>
      </c>
      <c r="D56" s="55">
        <v>444425.428</v>
      </c>
      <c r="E56" s="24">
        <v>433644.903</v>
      </c>
      <c r="F56" s="40">
        <f aca="true" t="shared" si="7" ref="F56:F61">+E56/$E$62</f>
        <v>0.18873193887232942</v>
      </c>
      <c r="G56"/>
      <c r="H56"/>
      <c r="I56"/>
      <c r="J56"/>
      <c r="K56"/>
      <c r="L56"/>
      <c r="M56"/>
      <c r="N56"/>
      <c r="O56"/>
      <c r="P56"/>
      <c r="Q56"/>
      <c r="R56"/>
      <c r="S56"/>
      <c r="T56"/>
      <c r="U56"/>
      <c r="V56"/>
      <c r="W56"/>
    </row>
    <row r="57" spans="1:23" ht="12.75">
      <c r="A57" s="210"/>
      <c r="B57" s="3" t="s">
        <v>113</v>
      </c>
      <c r="C57" s="24">
        <v>260821.161</v>
      </c>
      <c r="D57" s="55">
        <v>216235.382</v>
      </c>
      <c r="E57" s="24">
        <v>200542.136</v>
      </c>
      <c r="F57" s="40">
        <f t="shared" si="7"/>
        <v>0.08728041282403444</v>
      </c>
      <c r="G57"/>
      <c r="H57"/>
      <c r="I57"/>
      <c r="J57"/>
      <c r="K57"/>
      <c r="L57"/>
      <c r="M57"/>
      <c r="N57"/>
      <c r="O57"/>
      <c r="P57"/>
      <c r="Q57"/>
      <c r="R57"/>
      <c r="S57"/>
      <c r="T57"/>
      <c r="U57"/>
      <c r="V57"/>
      <c r="W57"/>
    </row>
    <row r="58" spans="1:23" ht="12.75">
      <c r="A58" s="210"/>
      <c r="B58" s="3" t="s">
        <v>114</v>
      </c>
      <c r="C58" s="24">
        <v>132632.266</v>
      </c>
      <c r="D58" s="55">
        <v>90915.495</v>
      </c>
      <c r="E58" s="24">
        <v>191275.914</v>
      </c>
      <c r="F58" s="40">
        <f t="shared" si="7"/>
        <v>0.08324754622746468</v>
      </c>
      <c r="G58"/>
      <c r="H58"/>
      <c r="I58"/>
      <c r="J58"/>
      <c r="K58"/>
      <c r="L58"/>
      <c r="M58"/>
      <c r="N58"/>
      <c r="O58"/>
      <c r="P58"/>
      <c r="Q58"/>
      <c r="R58"/>
      <c r="S58"/>
      <c r="T58"/>
      <c r="U58"/>
      <c r="V58"/>
      <c r="W58"/>
    </row>
    <row r="59" spans="1:23" ht="12.75">
      <c r="A59" s="210"/>
      <c r="B59" s="3" t="s">
        <v>108</v>
      </c>
      <c r="C59" s="24">
        <v>183674.253</v>
      </c>
      <c r="D59" s="55">
        <v>157945.249</v>
      </c>
      <c r="E59" s="24">
        <v>144108.628</v>
      </c>
      <c r="F59" s="40">
        <f t="shared" si="7"/>
        <v>0.06271929078956857</v>
      </c>
      <c r="G59"/>
      <c r="H59" s="52"/>
      <c r="I59"/>
      <c r="J59" s="52"/>
      <c r="K59" s="52"/>
      <c r="L59"/>
      <c r="M59" s="52"/>
      <c r="N59"/>
      <c r="O59" s="52"/>
      <c r="P59" s="52"/>
      <c r="Q59"/>
      <c r="R59" s="52"/>
      <c r="S59"/>
      <c r="T59" s="52"/>
      <c r="U59" s="52"/>
      <c r="V59"/>
      <c r="W59" s="52"/>
    </row>
    <row r="60" spans="1:23" ht="12.75">
      <c r="A60" s="210"/>
      <c r="B60" s="3" t="s">
        <v>112</v>
      </c>
      <c r="C60" s="24">
        <v>128105.752</v>
      </c>
      <c r="D60" s="55">
        <v>107957.89</v>
      </c>
      <c r="E60" s="24">
        <v>125655.532</v>
      </c>
      <c r="F60" s="40">
        <f t="shared" si="7"/>
        <v>0.054688091616734706</v>
      </c>
      <c r="G60" s="1"/>
      <c r="H60" s="1"/>
      <c r="I60" s="1"/>
      <c r="J60" s="1"/>
      <c r="K60" s="1"/>
      <c r="L60" s="1"/>
      <c r="M60" s="1"/>
      <c r="N60" s="1"/>
      <c r="O60" s="1"/>
      <c r="P60" s="1"/>
      <c r="Q60" s="1"/>
      <c r="R60" s="1"/>
      <c r="S60" s="1"/>
      <c r="T60" s="1"/>
      <c r="U60" s="1"/>
      <c r="V60" s="1"/>
      <c r="W60" s="1"/>
    </row>
    <row r="61" spans="1:23" ht="12.75">
      <c r="A61" s="210"/>
      <c r="B61" s="3" t="s">
        <v>130</v>
      </c>
      <c r="C61" s="55">
        <f>+C62-(C56+C57+C58+C59+C60)</f>
        <v>1420984.1630000002</v>
      </c>
      <c r="D61" s="55">
        <f>+D62-(D56+D57+D58+D59+D60)</f>
        <v>1259404.5189999999</v>
      </c>
      <c r="E61" s="55">
        <f>+E62-(E56+E57+E58+E59+E60)</f>
        <v>1202449.187</v>
      </c>
      <c r="F61" s="40">
        <f t="shared" si="7"/>
        <v>0.5233327196698682</v>
      </c>
      <c r="G61" s="24"/>
      <c r="H61" s="1"/>
      <c r="I61" s="1"/>
      <c r="J61" s="1"/>
      <c r="K61" s="1"/>
      <c r="L61" s="1"/>
      <c r="M61" s="1"/>
      <c r="N61" s="1"/>
      <c r="O61" s="1"/>
      <c r="P61" s="1"/>
      <c r="Q61" s="1"/>
      <c r="R61" s="1"/>
      <c r="S61" s="1"/>
      <c r="T61" s="1"/>
      <c r="U61" s="1"/>
      <c r="V61" s="1"/>
      <c r="W61" s="1"/>
    </row>
    <row r="62" spans="1:23" s="44" customFormat="1" ht="12.75">
      <c r="A62" s="211"/>
      <c r="B62" s="41" t="s">
        <v>133</v>
      </c>
      <c r="C62" s="70">
        <f>+'Exportacion_regional '!B14</f>
        <v>2643482.578</v>
      </c>
      <c r="D62" s="70">
        <f>+'Exportacion_regional '!C14</f>
        <v>2276883.963</v>
      </c>
      <c r="E62" s="70">
        <f>+'Exportacion_regional '!D14</f>
        <v>2297676.3</v>
      </c>
      <c r="F62" s="43">
        <f>SUM(F56:F61)</f>
        <v>1</v>
      </c>
      <c r="G62"/>
      <c r="H62" s="52"/>
      <c r="I62"/>
      <c r="J62" s="52"/>
      <c r="K62" s="52"/>
      <c r="L62"/>
      <c r="M62" s="52"/>
      <c r="N62"/>
      <c r="O62" s="52"/>
      <c r="P62" s="52"/>
      <c r="Q62"/>
      <c r="R62" s="52"/>
      <c r="S62"/>
      <c r="T62" s="52"/>
      <c r="U62" s="52"/>
      <c r="V62"/>
      <c r="W62" s="52"/>
    </row>
    <row r="63" spans="1:23" s="76" customFormat="1" ht="15.75" customHeight="1">
      <c r="A63" s="205" t="s">
        <v>142</v>
      </c>
      <c r="B63" s="205"/>
      <c r="C63" s="205"/>
      <c r="D63" s="205"/>
      <c r="E63" s="205"/>
      <c r="F63" s="205"/>
      <c r="G63" s="54"/>
      <c r="H63" s="54"/>
      <c r="I63" s="54"/>
      <c r="J63" s="54"/>
      <c r="K63" s="54"/>
      <c r="L63" s="54"/>
      <c r="M63" s="54"/>
      <c r="N63" s="54"/>
      <c r="O63" s="54"/>
      <c r="P63" s="54"/>
      <c r="Q63" s="54"/>
      <c r="R63" s="54"/>
      <c r="S63" s="54"/>
      <c r="T63" s="54"/>
      <c r="U63" s="54"/>
      <c r="V63" s="54"/>
      <c r="W63" s="54"/>
    </row>
    <row r="64" spans="1:23" s="76" customFormat="1" ht="15.75" customHeight="1">
      <c r="A64" s="206" t="s">
        <v>1</v>
      </c>
      <c r="B64" s="206"/>
      <c r="C64" s="206"/>
      <c r="D64" s="206"/>
      <c r="E64" s="206"/>
      <c r="F64" s="206"/>
      <c r="G64" s="54"/>
      <c r="H64" s="54"/>
      <c r="I64" s="54"/>
      <c r="J64" s="54"/>
      <c r="K64" s="54"/>
      <c r="L64" s="54"/>
      <c r="M64" s="54"/>
      <c r="N64" s="54"/>
      <c r="O64" s="54"/>
      <c r="P64" s="54"/>
      <c r="Q64" s="54"/>
      <c r="R64" s="54"/>
      <c r="S64" s="54"/>
      <c r="T64" s="54"/>
      <c r="U64" s="54"/>
      <c r="V64" s="54"/>
      <c r="W64" s="54"/>
    </row>
    <row r="65" spans="1:23" s="76" customFormat="1" ht="15.75" customHeight="1">
      <c r="A65" s="206" t="s">
        <v>23</v>
      </c>
      <c r="B65" s="206"/>
      <c r="C65" s="206"/>
      <c r="D65" s="206"/>
      <c r="E65" s="206"/>
      <c r="F65" s="206"/>
      <c r="G65" s="54"/>
      <c r="H65" s="54"/>
      <c r="I65" s="54"/>
      <c r="J65" s="54"/>
      <c r="K65" s="54"/>
      <c r="L65" s="54"/>
      <c r="M65" s="54"/>
      <c r="N65" s="54"/>
      <c r="O65" s="54"/>
      <c r="P65" s="54"/>
      <c r="Q65" s="54"/>
      <c r="R65" s="54"/>
      <c r="S65" s="54"/>
      <c r="T65" s="54"/>
      <c r="U65" s="54"/>
      <c r="V65" s="54"/>
      <c r="W65" s="54"/>
    </row>
    <row r="66" spans="1:23" s="76" customFormat="1" ht="15.75" customHeight="1">
      <c r="A66" s="207"/>
      <c r="B66" s="207"/>
      <c r="C66" s="207"/>
      <c r="D66" s="207"/>
      <c r="E66" s="207"/>
      <c r="F66" s="207"/>
      <c r="G66" s="54"/>
      <c r="H66" s="78"/>
      <c r="I66" s="54"/>
      <c r="J66" s="78"/>
      <c r="K66" s="78"/>
      <c r="L66" s="54"/>
      <c r="M66" s="78"/>
      <c r="N66" s="54"/>
      <c r="O66" s="78"/>
      <c r="P66" s="78"/>
      <c r="Q66" s="54"/>
      <c r="R66" s="78"/>
      <c r="S66" s="54"/>
      <c r="T66" s="78"/>
      <c r="U66" s="78"/>
      <c r="V66" s="54"/>
      <c r="W66" s="78"/>
    </row>
    <row r="67" spans="1:6" s="3" customFormat="1" ht="12.75">
      <c r="A67" s="14" t="s">
        <v>24</v>
      </c>
      <c r="B67" s="1" t="s">
        <v>107</v>
      </c>
      <c r="C67" s="1">
        <v>2011</v>
      </c>
      <c r="D67" s="224" t="str">
        <f>+Exportacion_region_sector!D6</f>
        <v>ene-oct</v>
      </c>
      <c r="E67" s="224"/>
      <c r="F67" s="18" t="s">
        <v>26</v>
      </c>
    </row>
    <row r="68" spans="1:6" s="3" customFormat="1" ht="12.75">
      <c r="A68" s="18"/>
      <c r="B68" s="18"/>
      <c r="C68" s="18"/>
      <c r="D68" s="17">
        <v>2011</v>
      </c>
      <c r="E68" s="16">
        <v>2012</v>
      </c>
      <c r="F68" s="39">
        <v>2012</v>
      </c>
    </row>
    <row r="69" spans="1:23" ht="12.75">
      <c r="A69" s="212" t="s">
        <v>127</v>
      </c>
      <c r="B69" s="3" t="s">
        <v>318</v>
      </c>
      <c r="C69" s="55">
        <v>347125.881</v>
      </c>
      <c r="D69" s="55">
        <v>296114.957</v>
      </c>
      <c r="E69" s="55">
        <v>362411.976</v>
      </c>
      <c r="F69" s="50">
        <f aca="true" t="shared" si="8" ref="F69:F74">+E69/$E$75</f>
        <v>0.23132914398778195</v>
      </c>
      <c r="G69"/>
      <c r="H69"/>
      <c r="I69"/>
      <c r="J69"/>
      <c r="K69"/>
      <c r="L69"/>
      <c r="M69"/>
      <c r="N69"/>
      <c r="O69"/>
      <c r="P69"/>
      <c r="Q69"/>
      <c r="R69"/>
      <c r="S69"/>
      <c r="T69"/>
      <c r="U69"/>
      <c r="V69"/>
      <c r="W69"/>
    </row>
    <row r="70" spans="1:23" ht="12.75">
      <c r="A70" s="220"/>
      <c r="B70" s="3" t="s">
        <v>114</v>
      </c>
      <c r="C70" s="55">
        <v>200868.778</v>
      </c>
      <c r="D70" s="55">
        <v>163594.457</v>
      </c>
      <c r="E70" s="55">
        <v>181711.388</v>
      </c>
      <c r="F70" s="51">
        <f t="shared" si="8"/>
        <v>0.11598717101686427</v>
      </c>
      <c r="G70"/>
      <c r="H70"/>
      <c r="I70"/>
      <c r="J70"/>
      <c r="K70"/>
      <c r="L70"/>
      <c r="M70"/>
      <c r="N70"/>
      <c r="O70"/>
      <c r="P70"/>
      <c r="Q70"/>
      <c r="R70"/>
      <c r="S70"/>
      <c r="T70"/>
      <c r="U70"/>
      <c r="V70"/>
      <c r="W70"/>
    </row>
    <row r="71" spans="1:23" ht="12.75">
      <c r="A71" s="220"/>
      <c r="B71" s="3" t="s">
        <v>109</v>
      </c>
      <c r="C71" s="55">
        <v>80093.596</v>
      </c>
      <c r="D71" s="55">
        <v>73537.946</v>
      </c>
      <c r="E71" s="55">
        <v>72448.044</v>
      </c>
      <c r="F71" s="51">
        <f t="shared" si="8"/>
        <v>0.046243902276863945</v>
      </c>
      <c r="G71" s="3"/>
      <c r="H71" s="3"/>
      <c r="I71" s="3"/>
      <c r="J71" s="3"/>
      <c r="K71" s="3"/>
      <c r="L71" s="3"/>
      <c r="M71" s="3"/>
      <c r="N71" s="3"/>
      <c r="O71" s="3"/>
      <c r="P71" s="3"/>
      <c r="Q71" s="3"/>
      <c r="R71" s="3"/>
      <c r="S71" s="3"/>
      <c r="T71" s="3"/>
      <c r="U71" s="3"/>
      <c r="V71" s="3"/>
      <c r="W71" s="3"/>
    </row>
    <row r="72" spans="1:23" ht="12.75">
      <c r="A72" s="220"/>
      <c r="B72" s="3" t="s">
        <v>156</v>
      </c>
      <c r="C72" s="55">
        <v>89022.701</v>
      </c>
      <c r="D72" s="55">
        <v>71646.346</v>
      </c>
      <c r="E72" s="55">
        <v>69342.722</v>
      </c>
      <c r="F72" s="51">
        <f t="shared" si="8"/>
        <v>0.044261761708566535</v>
      </c>
      <c r="G72" s="3"/>
      <c r="H72" s="3"/>
      <c r="I72" s="3"/>
      <c r="J72" s="3"/>
      <c r="K72" s="3"/>
      <c r="L72" s="3"/>
      <c r="M72" s="3"/>
      <c r="N72" s="3"/>
      <c r="O72" s="3"/>
      <c r="P72" s="3"/>
      <c r="Q72" s="3"/>
      <c r="R72" s="3"/>
      <c r="S72" s="3"/>
      <c r="T72" s="3"/>
      <c r="U72" s="3"/>
      <c r="V72" s="3"/>
      <c r="W72" s="3"/>
    </row>
    <row r="73" spans="1:23" ht="12.75">
      <c r="A73" s="220"/>
      <c r="B73" s="3" t="s">
        <v>113</v>
      </c>
      <c r="C73" s="55">
        <v>56932.064</v>
      </c>
      <c r="D73" s="55">
        <v>47380.533</v>
      </c>
      <c r="E73" s="55">
        <v>65812.597</v>
      </c>
      <c r="F73" s="51">
        <f t="shared" si="8"/>
        <v>0.04200846753370773</v>
      </c>
      <c r="G73"/>
      <c r="H73" s="52"/>
      <c r="I73"/>
      <c r="J73" s="52"/>
      <c r="K73" s="52"/>
      <c r="L73"/>
      <c r="M73" s="52"/>
      <c r="N73"/>
      <c r="O73" s="52"/>
      <c r="P73" s="52"/>
      <c r="Q73"/>
      <c r="R73" s="52"/>
      <c r="S73"/>
      <c r="T73" s="52"/>
      <c r="U73" s="52"/>
      <c r="V73"/>
      <c r="W73" s="52"/>
    </row>
    <row r="74" spans="1:23" ht="12.75">
      <c r="A74" s="220"/>
      <c r="B74" s="3" t="s">
        <v>130</v>
      </c>
      <c r="C74" s="55">
        <f>+C75-(C69+C70+C71+C72+C73)</f>
        <v>987788.8470000001</v>
      </c>
      <c r="D74" s="55">
        <f>+D75-(D69+D70+D71+D72+D73)</f>
        <v>875419.317</v>
      </c>
      <c r="E74" s="55">
        <f>+E75-(E69+E70+E71+E72+E73)</f>
        <v>814924.0190000001</v>
      </c>
      <c r="F74" s="51">
        <f t="shared" si="8"/>
        <v>0.5201695534762156</v>
      </c>
      <c r="G74" s="24"/>
      <c r="H74" s="52"/>
      <c r="I74"/>
      <c r="J74" s="52"/>
      <c r="K74" s="52"/>
      <c r="L74"/>
      <c r="M74" s="52"/>
      <c r="N74"/>
      <c r="O74" s="52"/>
      <c r="P74" s="52"/>
      <c r="Q74"/>
      <c r="R74" s="52"/>
      <c r="S74"/>
      <c r="T74" s="52"/>
      <c r="U74" s="52"/>
      <c r="V74"/>
      <c r="W74" s="52"/>
    </row>
    <row r="75" spans="1:23" s="44" customFormat="1" ht="12.75">
      <c r="A75" s="221"/>
      <c r="B75" s="41" t="s">
        <v>133</v>
      </c>
      <c r="C75" s="70">
        <f>+'Exportacion_regional '!B15</f>
        <v>1761831.867</v>
      </c>
      <c r="D75" s="70">
        <f>+'Exportacion_regional '!C15</f>
        <v>1527693.556</v>
      </c>
      <c r="E75" s="70">
        <f>+'Exportacion_regional '!D15</f>
        <v>1566650.746</v>
      </c>
      <c r="F75" s="43">
        <f>SUM(F69:F74)</f>
        <v>1</v>
      </c>
      <c r="G75"/>
      <c r="H75"/>
      <c r="I75"/>
      <c r="J75"/>
      <c r="K75"/>
      <c r="L75"/>
      <c r="M75"/>
      <c r="N75"/>
      <c r="O75"/>
      <c r="P75"/>
      <c r="Q75"/>
      <c r="R75"/>
      <c r="S75"/>
      <c r="T75"/>
      <c r="U75"/>
      <c r="V75"/>
      <c r="W75"/>
    </row>
    <row r="76" spans="1:23" ht="12.75">
      <c r="A76" s="212" t="s">
        <v>235</v>
      </c>
      <c r="B76" s="3" t="s">
        <v>318</v>
      </c>
      <c r="C76" s="55">
        <v>722026.9</v>
      </c>
      <c r="D76" s="55">
        <v>611395.532</v>
      </c>
      <c r="E76" s="55">
        <v>557483.956</v>
      </c>
      <c r="F76" s="40">
        <f aca="true" t="shared" si="9" ref="F76:F81">+E76/$E$82</f>
        <v>0.16334076157884267</v>
      </c>
      <c r="G76"/>
      <c r="H76"/>
      <c r="I76"/>
      <c r="J76"/>
      <c r="K76"/>
      <c r="L76"/>
      <c r="M76"/>
      <c r="N76"/>
      <c r="O76"/>
      <c r="P76"/>
      <c r="Q76"/>
      <c r="R76"/>
      <c r="S76"/>
      <c r="T76"/>
      <c r="U76"/>
      <c r="V76"/>
      <c r="W76"/>
    </row>
    <row r="77" spans="1:23" ht="12.75">
      <c r="A77" s="220"/>
      <c r="B77" s="3" t="s">
        <v>114</v>
      </c>
      <c r="C77" s="55">
        <v>645087.746</v>
      </c>
      <c r="D77" s="55">
        <v>533448.274</v>
      </c>
      <c r="E77" s="55">
        <v>528793.698</v>
      </c>
      <c r="F77" s="40">
        <f t="shared" si="9"/>
        <v>0.1549346208438912</v>
      </c>
      <c r="G77"/>
      <c r="H77"/>
      <c r="I77"/>
      <c r="J77"/>
      <c r="K77"/>
      <c r="L77"/>
      <c r="M77"/>
      <c r="N77"/>
      <c r="O77"/>
      <c r="P77"/>
      <c r="Q77"/>
      <c r="R77"/>
      <c r="S77"/>
      <c r="T77"/>
      <c r="U77"/>
      <c r="V77"/>
      <c r="W77"/>
    </row>
    <row r="78" spans="1:23" ht="12.75">
      <c r="A78" s="220"/>
      <c r="B78" s="3" t="s">
        <v>113</v>
      </c>
      <c r="C78" s="55">
        <v>395862.759</v>
      </c>
      <c r="D78" s="55">
        <v>331181.322</v>
      </c>
      <c r="E78" s="55">
        <v>291531.619</v>
      </c>
      <c r="F78" s="40">
        <f t="shared" si="9"/>
        <v>0.08541769885799726</v>
      </c>
      <c r="G78" s="3"/>
      <c r="H78" s="3"/>
      <c r="I78" s="3"/>
      <c r="J78" s="3"/>
      <c r="K78" s="3"/>
      <c r="L78" s="3"/>
      <c r="M78" s="3"/>
      <c r="N78" s="3"/>
      <c r="O78" s="3"/>
      <c r="P78" s="3"/>
      <c r="Q78" s="3"/>
      <c r="R78" s="3"/>
      <c r="S78" s="3"/>
      <c r="T78" s="3"/>
      <c r="U78" s="3"/>
      <c r="V78" s="3"/>
      <c r="W78" s="3"/>
    </row>
    <row r="79" spans="1:23" ht="12.75">
      <c r="A79" s="220"/>
      <c r="B79" t="s">
        <v>109</v>
      </c>
      <c r="C79" s="55">
        <v>291322.312</v>
      </c>
      <c r="D79" s="55">
        <v>250263.925</v>
      </c>
      <c r="E79" s="55">
        <v>242440.108</v>
      </c>
      <c r="F79" s="40">
        <f t="shared" si="9"/>
        <v>0.0710340655578918</v>
      </c>
      <c r="G79" s="3"/>
      <c r="H79" s="3"/>
      <c r="I79" s="3"/>
      <c r="J79" s="3"/>
      <c r="K79" s="3"/>
      <c r="L79" s="3"/>
      <c r="M79" s="3"/>
      <c r="N79" s="3"/>
      <c r="O79" s="3"/>
      <c r="P79" s="3"/>
      <c r="Q79" s="3"/>
      <c r="R79" s="3"/>
      <c r="S79" s="3"/>
      <c r="T79" s="3"/>
      <c r="U79" s="3"/>
      <c r="V79" s="3"/>
      <c r="W79" s="3"/>
    </row>
    <row r="80" spans="1:23" ht="12.75">
      <c r="A80" s="220"/>
      <c r="B80" t="s">
        <v>110</v>
      </c>
      <c r="C80" s="55">
        <v>301124.792</v>
      </c>
      <c r="D80" s="55">
        <v>245492.123</v>
      </c>
      <c r="E80" s="55">
        <v>239601.685</v>
      </c>
      <c r="F80" s="40">
        <f t="shared" si="9"/>
        <v>0.07020241799294752</v>
      </c>
      <c r="G80"/>
      <c r="H80" s="52"/>
      <c r="I80"/>
      <c r="J80" s="52"/>
      <c r="K80" s="52"/>
      <c r="L80"/>
      <c r="M80" s="52"/>
      <c r="N80"/>
      <c r="O80" s="52"/>
      <c r="P80" s="52"/>
      <c r="Q80"/>
      <c r="R80" s="52"/>
      <c r="S80"/>
      <c r="T80" s="52"/>
      <c r="U80" s="52"/>
      <c r="V80"/>
      <c r="W80" s="52"/>
    </row>
    <row r="81" spans="1:23" ht="12.75">
      <c r="A81" s="220"/>
      <c r="B81" s="3" t="s">
        <v>130</v>
      </c>
      <c r="C81" s="55">
        <f>+C82-(C76+C77+C78+C79+C80)</f>
        <v>1991233.3450000002</v>
      </c>
      <c r="D81" s="55">
        <f>+D82-(D76+D77+D78+D79+D80)</f>
        <v>1711661.3310000005</v>
      </c>
      <c r="E81" s="55">
        <f>+E82-(E76+E77+E78+E79+E80)</f>
        <v>1553160.7909999997</v>
      </c>
      <c r="F81" s="40">
        <f t="shared" si="9"/>
        <v>0.45507043516842954</v>
      </c>
      <c r="G81" s="24"/>
      <c r="H81" s="52"/>
      <c r="I81"/>
      <c r="J81" s="52"/>
      <c r="K81" s="52"/>
      <c r="L81"/>
      <c r="M81" s="52"/>
      <c r="N81"/>
      <c r="O81" s="52"/>
      <c r="P81" s="52"/>
      <c r="Q81"/>
      <c r="R81" s="52"/>
      <c r="S81"/>
      <c r="T81" s="52"/>
      <c r="U81" s="52"/>
      <c r="V81"/>
      <c r="W81" s="52"/>
    </row>
    <row r="82" spans="1:23" s="44" customFormat="1" ht="12.75">
      <c r="A82" s="221"/>
      <c r="B82" s="41" t="s">
        <v>133</v>
      </c>
      <c r="C82" s="70">
        <f>+'Exportacion_regional '!B16</f>
        <v>4346657.854</v>
      </c>
      <c r="D82" s="70">
        <f>+'Exportacion_regional '!C16</f>
        <v>3683442.507</v>
      </c>
      <c r="E82" s="70">
        <f>+'Exportacion_regional '!D16</f>
        <v>3413011.857</v>
      </c>
      <c r="F82" s="43">
        <f>SUM(F76:F81)</f>
        <v>1</v>
      </c>
      <c r="G82"/>
      <c r="H82"/>
      <c r="I82"/>
      <c r="J82"/>
      <c r="K82"/>
      <c r="L82"/>
      <c r="M82"/>
      <c r="N82"/>
      <c r="O82"/>
      <c r="P82"/>
      <c r="Q82"/>
      <c r="R82"/>
      <c r="S82"/>
      <c r="T82"/>
      <c r="U82"/>
      <c r="V82"/>
      <c r="W82"/>
    </row>
    <row r="83" spans="1:23" ht="12.75">
      <c r="A83" s="212" t="s">
        <v>195</v>
      </c>
      <c r="B83" s="3" t="s">
        <v>114</v>
      </c>
      <c r="C83" s="55">
        <v>119484.421</v>
      </c>
      <c r="D83" s="55">
        <v>87524.204</v>
      </c>
      <c r="E83" s="55">
        <v>97413.903</v>
      </c>
      <c r="F83" s="40">
        <f aca="true" t="shared" si="10" ref="F83:F88">+E83/$E$89</f>
        <v>0.24586937511501872</v>
      </c>
      <c r="G83"/>
      <c r="H83"/>
      <c r="I83"/>
      <c r="J83"/>
      <c r="K83"/>
      <c r="L83"/>
      <c r="M83"/>
      <c r="N83"/>
      <c r="O83"/>
      <c r="P83"/>
      <c r="Q83"/>
      <c r="R83"/>
      <c r="S83"/>
      <c r="T83"/>
      <c r="U83"/>
      <c r="V83"/>
      <c r="W83"/>
    </row>
    <row r="84" spans="1:23" ht="12.75">
      <c r="A84" s="220"/>
      <c r="B84" s="3" t="s">
        <v>298</v>
      </c>
      <c r="C84" s="55">
        <v>51989.437</v>
      </c>
      <c r="D84" s="55">
        <v>46763.625</v>
      </c>
      <c r="E84" s="55">
        <v>34949.593</v>
      </c>
      <c r="F84" s="40">
        <f t="shared" si="10"/>
        <v>0.08821158301638146</v>
      </c>
      <c r="G84"/>
      <c r="H84"/>
      <c r="I84"/>
      <c r="J84"/>
      <c r="K84"/>
      <c r="L84"/>
      <c r="M84"/>
      <c r="N84"/>
      <c r="O84"/>
      <c r="P84"/>
      <c r="Q84"/>
      <c r="R84"/>
      <c r="S84"/>
      <c r="T84"/>
      <c r="U84"/>
      <c r="V84"/>
      <c r="W84"/>
    </row>
    <row r="85" spans="1:23" ht="12.75">
      <c r="A85" s="220"/>
      <c r="B85" s="3" t="s">
        <v>318</v>
      </c>
      <c r="C85" s="55">
        <v>25615.562</v>
      </c>
      <c r="D85" s="55">
        <v>24959.144</v>
      </c>
      <c r="E85" s="55">
        <v>33596.816</v>
      </c>
      <c r="F85" s="40">
        <f t="shared" si="10"/>
        <v>0.08479721991812875</v>
      </c>
      <c r="G85"/>
      <c r="H85"/>
      <c r="I85"/>
      <c r="J85"/>
      <c r="K85"/>
      <c r="L85"/>
      <c r="M85"/>
      <c r="N85"/>
      <c r="O85"/>
      <c r="P85"/>
      <c r="Q85"/>
      <c r="R85"/>
      <c r="S85"/>
      <c r="T85"/>
      <c r="U85"/>
      <c r="V85"/>
      <c r="W85"/>
    </row>
    <row r="86" spans="1:23" ht="12.75">
      <c r="A86" s="220"/>
      <c r="B86" s="3" t="s">
        <v>115</v>
      </c>
      <c r="C86" s="55">
        <v>42097.476</v>
      </c>
      <c r="D86" s="55">
        <v>36050.885</v>
      </c>
      <c r="E86" s="55">
        <v>29634.818</v>
      </c>
      <c r="F86" s="40">
        <f t="shared" si="10"/>
        <v>0.07479727183610853</v>
      </c>
      <c r="G86"/>
      <c r="H86" s="52"/>
      <c r="I86"/>
      <c r="J86" s="52"/>
      <c r="K86" s="52"/>
      <c r="L86"/>
      <c r="M86" s="52"/>
      <c r="N86"/>
      <c r="O86" s="52"/>
      <c r="P86" s="52"/>
      <c r="Q86"/>
      <c r="R86" s="52"/>
      <c r="S86"/>
      <c r="T86" s="52"/>
      <c r="U86" s="52"/>
      <c r="V86"/>
      <c r="W86" s="52"/>
    </row>
    <row r="87" spans="1:23" ht="12.75">
      <c r="A87" s="220"/>
      <c r="B87" t="s">
        <v>113</v>
      </c>
      <c r="C87" s="55">
        <v>27797.067</v>
      </c>
      <c r="D87" s="55">
        <v>24351.792</v>
      </c>
      <c r="E87" s="55">
        <v>23783.748</v>
      </c>
      <c r="F87" s="40">
        <f t="shared" si="10"/>
        <v>0.060029370331800336</v>
      </c>
      <c r="G87" s="1"/>
      <c r="H87" s="1"/>
      <c r="I87" s="1"/>
      <c r="J87" s="1"/>
      <c r="K87" s="1"/>
      <c r="L87" s="1"/>
      <c r="M87" s="1"/>
      <c r="N87" s="1"/>
      <c r="O87" s="1"/>
      <c r="P87" s="1"/>
      <c r="Q87" s="1"/>
      <c r="R87" s="1"/>
      <c r="S87" s="1"/>
      <c r="T87" s="1"/>
      <c r="U87" s="1"/>
      <c r="V87" s="1"/>
      <c r="W87" s="1"/>
    </row>
    <row r="88" spans="1:23" ht="12.75">
      <c r="A88" s="220"/>
      <c r="B88" s="3" t="s">
        <v>130</v>
      </c>
      <c r="C88" s="55">
        <f>+C89-(C83+C84+C85+C86+C87)</f>
        <v>257009.712</v>
      </c>
      <c r="D88" s="55">
        <f>+D89-(D83+D84+D85+D86+D87)</f>
        <v>224852.20299999998</v>
      </c>
      <c r="E88" s="55">
        <f>+E89-(E83+E84+E85+E86+E87)</f>
        <v>176822.97900000002</v>
      </c>
      <c r="F88" s="40">
        <f t="shared" si="10"/>
        <v>0.4462951797825622</v>
      </c>
      <c r="G88" s="24"/>
      <c r="H88" s="1"/>
      <c r="I88" s="1"/>
      <c r="J88" s="1"/>
      <c r="K88" s="1"/>
      <c r="L88" s="1"/>
      <c r="M88" s="1"/>
      <c r="N88" s="1"/>
      <c r="O88" s="1"/>
      <c r="P88" s="1"/>
      <c r="Q88" s="1"/>
      <c r="R88" s="1"/>
      <c r="S88" s="1"/>
      <c r="T88" s="1"/>
      <c r="U88" s="1"/>
      <c r="V88" s="1"/>
      <c r="W88" s="1"/>
    </row>
    <row r="89" spans="1:23" s="44" customFormat="1" ht="12.75">
      <c r="A89" s="221"/>
      <c r="B89" s="41" t="s">
        <v>133</v>
      </c>
      <c r="C89" s="70">
        <f>+'Exportacion_regional '!B17</f>
        <v>523993.675</v>
      </c>
      <c r="D89" s="70">
        <f>+'Exportacion_regional '!C17</f>
        <v>444501.853</v>
      </c>
      <c r="E89" s="70">
        <f>+'Exportacion_regional '!D17</f>
        <v>396201.857</v>
      </c>
      <c r="F89" s="43">
        <f>SUM(F83:F88)</f>
        <v>1</v>
      </c>
      <c r="G89"/>
      <c r="H89" s="52"/>
      <c r="I89"/>
      <c r="J89" s="52"/>
      <c r="K89" s="52"/>
      <c r="L89"/>
      <c r="M89" s="52"/>
      <c r="N89"/>
      <c r="O89" s="52"/>
      <c r="P89" s="52"/>
      <c r="Q89"/>
      <c r="R89" s="52"/>
      <c r="S89"/>
      <c r="T89" s="52"/>
      <c r="U89" s="52"/>
      <c r="V89"/>
      <c r="W89" s="52"/>
    </row>
    <row r="90" spans="1:23" ht="12.75">
      <c r="A90" s="222" t="s">
        <v>219</v>
      </c>
      <c r="B90" s="3" t="s">
        <v>114</v>
      </c>
      <c r="C90" s="55">
        <v>158718.921</v>
      </c>
      <c r="D90" s="55">
        <v>133218.148</v>
      </c>
      <c r="E90" s="55">
        <v>171199.961</v>
      </c>
      <c r="F90" s="40">
        <f aca="true" t="shared" si="11" ref="F90:F95">+E90/$E$96</f>
        <v>0.48367329212117643</v>
      </c>
      <c r="G90"/>
      <c r="H90"/>
      <c r="I90"/>
      <c r="J90"/>
      <c r="K90"/>
      <c r="L90"/>
      <c r="M90"/>
      <c r="N90"/>
      <c r="O90"/>
      <c r="P90"/>
      <c r="Q90"/>
      <c r="R90"/>
      <c r="S90"/>
      <c r="T90"/>
      <c r="U90"/>
      <c r="V90"/>
      <c r="W90"/>
    </row>
    <row r="91" spans="1:23" ht="12.75">
      <c r="A91" s="220"/>
      <c r="B91" s="3" t="s">
        <v>112</v>
      </c>
      <c r="C91" s="55">
        <v>44853.691</v>
      </c>
      <c r="D91" s="55">
        <v>43987.687</v>
      </c>
      <c r="E91" s="55">
        <v>42423.514</v>
      </c>
      <c r="F91" s="40">
        <f t="shared" si="11"/>
        <v>0.11985470417092454</v>
      </c>
      <c r="G91"/>
      <c r="H91"/>
      <c r="I91"/>
      <c r="J91"/>
      <c r="K91"/>
      <c r="L91"/>
      <c r="M91"/>
      <c r="N91"/>
      <c r="O91"/>
      <c r="P91"/>
      <c r="Q91"/>
      <c r="R91"/>
      <c r="S91"/>
      <c r="T91"/>
      <c r="U91"/>
      <c r="V91"/>
      <c r="W91"/>
    </row>
    <row r="92" spans="1:23" ht="12.75">
      <c r="A92" s="220"/>
      <c r="B92" s="3" t="s">
        <v>113</v>
      </c>
      <c r="C92" s="55">
        <v>19587.918</v>
      </c>
      <c r="D92" s="55">
        <v>19273.57</v>
      </c>
      <c r="E92" s="55">
        <v>24353.362</v>
      </c>
      <c r="F92" s="40">
        <f t="shared" si="11"/>
        <v>0.06880299915932082</v>
      </c>
      <c r="G92" s="3"/>
      <c r="H92" s="3"/>
      <c r="I92" s="3"/>
      <c r="J92" s="3"/>
      <c r="K92" s="3"/>
      <c r="L92" s="3"/>
      <c r="M92" s="3"/>
      <c r="N92" s="3"/>
      <c r="O92" s="3"/>
      <c r="P92" s="3"/>
      <c r="Q92" s="3"/>
      <c r="R92" s="3"/>
      <c r="S92" s="3"/>
      <c r="T92" s="3"/>
      <c r="U92" s="3"/>
      <c r="V92" s="3"/>
      <c r="W92" s="3"/>
    </row>
    <row r="93" spans="1:23" ht="12.75">
      <c r="A93" s="220"/>
      <c r="B93" s="3" t="s">
        <v>255</v>
      </c>
      <c r="C93" s="55">
        <v>21906.349</v>
      </c>
      <c r="D93" s="55">
        <v>19280.565</v>
      </c>
      <c r="E93" s="55">
        <v>19058.426</v>
      </c>
      <c r="F93" s="40">
        <f t="shared" si="11"/>
        <v>0.05384377188069467</v>
      </c>
      <c r="G93" s="3"/>
      <c r="H93" s="3"/>
      <c r="I93" s="3"/>
      <c r="J93" s="3"/>
      <c r="K93" s="3"/>
      <c r="L93" s="3"/>
      <c r="M93" s="3"/>
      <c r="N93" s="3"/>
      <c r="O93" s="3"/>
      <c r="P93" s="3"/>
      <c r="Q93" s="3"/>
      <c r="R93" s="3"/>
      <c r="S93" s="3"/>
      <c r="T93" s="3"/>
      <c r="U93" s="3"/>
      <c r="V93" s="3"/>
      <c r="W93" s="3"/>
    </row>
    <row r="94" spans="1:23" ht="12.75">
      <c r="A94" s="220"/>
      <c r="B94" t="s">
        <v>110</v>
      </c>
      <c r="C94" s="55">
        <v>22764.149</v>
      </c>
      <c r="D94" s="55">
        <v>18194.219</v>
      </c>
      <c r="E94" s="55">
        <v>16419.06</v>
      </c>
      <c r="F94" s="40">
        <f t="shared" si="11"/>
        <v>0.04638704797213782</v>
      </c>
      <c r="G94"/>
      <c r="H94" s="52"/>
      <c r="I94"/>
      <c r="J94" s="52"/>
      <c r="K94" s="52"/>
      <c r="L94"/>
      <c r="M94" s="52"/>
      <c r="N94"/>
      <c r="O94" s="52"/>
      <c r="P94" s="52"/>
      <c r="Q94"/>
      <c r="R94" s="52"/>
      <c r="S94"/>
      <c r="T94" s="52"/>
      <c r="U94" s="52"/>
      <c r="V94"/>
      <c r="W94" s="52"/>
    </row>
    <row r="95" spans="1:23" ht="12.75">
      <c r="A95" s="220"/>
      <c r="B95" s="3" t="s">
        <v>130</v>
      </c>
      <c r="C95" s="55">
        <f>+C96-(C90+C91+C92+C93+C94)</f>
        <v>109015.75300000003</v>
      </c>
      <c r="D95" s="55">
        <f>+D96-(D90+D91+D92+D93+D94)</f>
        <v>90238.766</v>
      </c>
      <c r="E95" s="55">
        <f>+E96-(E90+E91+E92+E93+E94)</f>
        <v>80503.53199999995</v>
      </c>
      <c r="F95" s="40">
        <f t="shared" si="11"/>
        <v>0.22743818469574564</v>
      </c>
      <c r="G95" s="24"/>
      <c r="H95" s="52"/>
      <c r="I95"/>
      <c r="J95" s="52"/>
      <c r="K95" s="52"/>
      <c r="L95"/>
      <c r="M95" s="52"/>
      <c r="N95"/>
      <c r="O95" s="52"/>
      <c r="P95" s="52"/>
      <c r="Q95"/>
      <c r="R95" s="52"/>
      <c r="S95"/>
      <c r="T95" s="52"/>
      <c r="U95" s="52"/>
      <c r="V95"/>
      <c r="W95" s="52"/>
    </row>
    <row r="96" spans="1:23" s="44" customFormat="1" ht="12.75">
      <c r="A96" s="221"/>
      <c r="B96" s="41" t="s">
        <v>133</v>
      </c>
      <c r="C96" s="70">
        <f>+'Exportacion_regional '!B18</f>
        <v>376846.781</v>
      </c>
      <c r="D96" s="70">
        <f>+'Exportacion_regional '!C18</f>
        <v>324192.955</v>
      </c>
      <c r="E96" s="70">
        <f>+'Exportacion_regional '!D18</f>
        <v>353957.855</v>
      </c>
      <c r="F96" s="43">
        <f>SUM(F90:F95)</f>
        <v>0.9999999999999999</v>
      </c>
      <c r="G96" s="24"/>
      <c r="H96"/>
      <c r="I96"/>
      <c r="J96"/>
      <c r="K96"/>
      <c r="L96"/>
      <c r="M96"/>
      <c r="N96"/>
      <c r="O96"/>
      <c r="P96"/>
      <c r="Q96"/>
      <c r="R96"/>
      <c r="S96"/>
      <c r="T96"/>
      <c r="U96"/>
      <c r="V96"/>
      <c r="W96"/>
    </row>
    <row r="97" spans="1:23" ht="12.75">
      <c r="A97" s="212" t="s">
        <v>216</v>
      </c>
      <c r="B97" s="3" t="s">
        <v>113</v>
      </c>
      <c r="C97" s="55">
        <v>68298.932</v>
      </c>
      <c r="D97" s="55">
        <v>52475.007</v>
      </c>
      <c r="E97" s="55">
        <v>70883.365</v>
      </c>
      <c r="F97" s="40">
        <f aca="true" t="shared" si="12" ref="F97:F102">+E97/$E$103</f>
        <v>0.3266807866442791</v>
      </c>
      <c r="G97"/>
      <c r="H97"/>
      <c r="I97"/>
      <c r="J97"/>
      <c r="K97"/>
      <c r="L97"/>
      <c r="M97"/>
      <c r="N97"/>
      <c r="O97"/>
      <c r="P97"/>
      <c r="Q97"/>
      <c r="R97"/>
      <c r="S97"/>
      <c r="T97"/>
      <c r="U97"/>
      <c r="V97"/>
      <c r="W97"/>
    </row>
    <row r="98" spans="1:23" ht="12.75">
      <c r="A98" s="220"/>
      <c r="B98" s="3" t="s">
        <v>299</v>
      </c>
      <c r="C98" s="55">
        <v>15159.5</v>
      </c>
      <c r="D98" s="55">
        <v>11105.937</v>
      </c>
      <c r="E98" s="55">
        <v>28167.67</v>
      </c>
      <c r="F98" s="40">
        <f t="shared" si="12"/>
        <v>0.12981658804624271</v>
      </c>
      <c r="G98"/>
      <c r="H98"/>
      <c r="I98"/>
      <c r="J98"/>
      <c r="K98"/>
      <c r="L98"/>
      <c r="M98"/>
      <c r="N98"/>
      <c r="O98"/>
      <c r="P98"/>
      <c r="Q98"/>
      <c r="R98"/>
      <c r="S98"/>
      <c r="T98"/>
      <c r="U98"/>
      <c r="V98"/>
      <c r="W98"/>
    </row>
    <row r="99" spans="1:23" ht="12.75">
      <c r="A99" s="220"/>
      <c r="B99" s="3" t="s">
        <v>156</v>
      </c>
      <c r="C99" s="55">
        <v>17318.531</v>
      </c>
      <c r="D99" s="55">
        <v>16987.846</v>
      </c>
      <c r="E99" s="55">
        <v>18943.255</v>
      </c>
      <c r="F99" s="40">
        <f t="shared" si="12"/>
        <v>0.08730394564370883</v>
      </c>
      <c r="G99"/>
      <c r="H99"/>
      <c r="I99"/>
      <c r="J99"/>
      <c r="K99"/>
      <c r="L99"/>
      <c r="M99"/>
      <c r="N99"/>
      <c r="O99"/>
      <c r="P99"/>
      <c r="Q99"/>
      <c r="R99"/>
      <c r="S99"/>
      <c r="T99"/>
      <c r="U99"/>
      <c r="V99"/>
      <c r="W99"/>
    </row>
    <row r="100" spans="1:23" ht="12.75">
      <c r="A100" s="220"/>
      <c r="B100" s="3" t="s">
        <v>109</v>
      </c>
      <c r="C100" s="55">
        <v>28427.244</v>
      </c>
      <c r="D100" s="55">
        <v>27025.376</v>
      </c>
      <c r="E100" s="55">
        <v>18305.403</v>
      </c>
      <c r="F100" s="40">
        <f t="shared" si="12"/>
        <v>0.08436427153085276</v>
      </c>
      <c r="G100"/>
      <c r="H100" s="52"/>
      <c r="I100"/>
      <c r="J100" s="52"/>
      <c r="K100" s="52"/>
      <c r="L100"/>
      <c r="M100" s="52"/>
      <c r="N100"/>
      <c r="O100" s="52"/>
      <c r="P100" s="52"/>
      <c r="Q100"/>
      <c r="R100" s="52"/>
      <c r="S100"/>
      <c r="T100" s="52"/>
      <c r="U100" s="52"/>
      <c r="V100"/>
      <c r="W100" s="52"/>
    </row>
    <row r="101" spans="1:23" ht="12.75">
      <c r="A101" s="220"/>
      <c r="B101" s="3" t="s">
        <v>318</v>
      </c>
      <c r="C101" s="55">
        <v>26846.881</v>
      </c>
      <c r="D101" s="55">
        <v>25882.298</v>
      </c>
      <c r="E101" s="55">
        <v>16179.517</v>
      </c>
      <c r="F101" s="40">
        <f t="shared" si="12"/>
        <v>0.07456668205698877</v>
      </c>
      <c r="G101" s="1"/>
      <c r="H101" s="1"/>
      <c r="I101" s="1"/>
      <c r="J101" s="1"/>
      <c r="K101" s="1"/>
      <c r="L101" s="1"/>
      <c r="M101" s="1"/>
      <c r="N101" s="1"/>
      <c r="O101" s="1"/>
      <c r="P101" s="1"/>
      <c r="Q101" s="1"/>
      <c r="R101" s="1"/>
      <c r="S101" s="1"/>
      <c r="T101" s="1"/>
      <c r="U101" s="1"/>
      <c r="V101" s="1"/>
      <c r="W101" s="1"/>
    </row>
    <row r="102" spans="1:23" ht="12.75">
      <c r="A102" s="220"/>
      <c r="B102" s="3" t="s">
        <v>130</v>
      </c>
      <c r="C102" s="55">
        <f>+C103-(C97+C98+C99+C100+C101)</f>
        <v>185592.57300000003</v>
      </c>
      <c r="D102" s="55">
        <f>+D103-(D97+D98+D99+D100+D101)</f>
        <v>168347.607</v>
      </c>
      <c r="E102" s="55">
        <f>+E103-(E97+E98+E99+E100+E101)</f>
        <v>64501.304000000004</v>
      </c>
      <c r="F102" s="40">
        <f t="shared" si="12"/>
        <v>0.29726772607792795</v>
      </c>
      <c r="G102" s="24"/>
      <c r="H102" s="1"/>
      <c r="I102" s="1"/>
      <c r="J102" s="1"/>
      <c r="K102" s="1"/>
      <c r="L102" s="1"/>
      <c r="M102" s="1"/>
      <c r="N102" s="1"/>
      <c r="O102" s="1"/>
      <c r="P102" s="1"/>
      <c r="Q102" s="1"/>
      <c r="R102" s="1"/>
      <c r="S102" s="1"/>
      <c r="T102" s="1"/>
      <c r="U102" s="1"/>
      <c r="V102" s="1"/>
      <c r="W102" s="1"/>
    </row>
    <row r="103" spans="1:23" s="44" customFormat="1" ht="12.75">
      <c r="A103" s="221"/>
      <c r="B103" s="41" t="s">
        <v>133</v>
      </c>
      <c r="C103" s="70">
        <f>+'Exportacion_regional '!B19</f>
        <v>341643.661</v>
      </c>
      <c r="D103" s="70">
        <f>+'Exportacion_regional '!C19</f>
        <v>301824.071</v>
      </c>
      <c r="E103" s="70">
        <f>+'Exportacion_regional '!D19</f>
        <v>216980.514</v>
      </c>
      <c r="F103" s="43">
        <f>SUM(F97:F102)</f>
        <v>1</v>
      </c>
      <c r="G103" s="24"/>
      <c r="H103" s="52"/>
      <c r="I103"/>
      <c r="J103" s="52"/>
      <c r="K103" s="52"/>
      <c r="L103"/>
      <c r="M103" s="52"/>
      <c r="N103"/>
      <c r="O103" s="52"/>
      <c r="P103" s="52"/>
      <c r="Q103"/>
      <c r="R103" s="52"/>
      <c r="S103"/>
      <c r="T103" s="52"/>
      <c r="U103" s="52"/>
      <c r="V103"/>
      <c r="W103" s="52"/>
    </row>
    <row r="104" spans="1:23" ht="12.75" customHeight="1">
      <c r="A104" s="209" t="s">
        <v>239</v>
      </c>
      <c r="B104" s="3" t="s">
        <v>256</v>
      </c>
      <c r="C104" s="55">
        <v>3494.079</v>
      </c>
      <c r="D104" s="55">
        <v>1707.93</v>
      </c>
      <c r="E104" s="55">
        <v>8438.674</v>
      </c>
      <c r="F104" s="40">
        <f aca="true" t="shared" si="13" ref="F104:F109">+E104/$E$110</f>
        <v>0.658403393963037</v>
      </c>
      <c r="G104"/>
      <c r="H104"/>
      <c r="I104"/>
      <c r="J104"/>
      <c r="K104"/>
      <c r="L104"/>
      <c r="M104"/>
      <c r="N104"/>
      <c r="O104"/>
      <c r="P104"/>
      <c r="Q104"/>
      <c r="R104"/>
      <c r="S104"/>
      <c r="T104"/>
      <c r="U104"/>
      <c r="V104"/>
      <c r="W104"/>
    </row>
    <row r="105" spans="1:23" ht="12.75" customHeight="1">
      <c r="A105" s="218"/>
      <c r="B105" s="3" t="s">
        <v>253</v>
      </c>
      <c r="C105" s="55">
        <v>812.377</v>
      </c>
      <c r="D105" s="55">
        <v>336.814</v>
      </c>
      <c r="E105" s="55">
        <v>1748.968</v>
      </c>
      <c r="F105" s="40">
        <f t="shared" si="13"/>
        <v>0.13645822402106597</v>
      </c>
      <c r="G105"/>
      <c r="H105"/>
      <c r="I105"/>
      <c r="J105"/>
      <c r="K105"/>
      <c r="L105"/>
      <c r="M105"/>
      <c r="N105"/>
      <c r="O105"/>
      <c r="P105"/>
      <c r="Q105"/>
      <c r="R105"/>
      <c r="S105"/>
      <c r="T105"/>
      <c r="U105"/>
      <c r="V105"/>
      <c r="W105"/>
    </row>
    <row r="106" spans="1:23" ht="12.75" customHeight="1">
      <c r="A106" s="218"/>
      <c r="B106" s="3" t="s">
        <v>300</v>
      </c>
      <c r="C106" s="55">
        <v>390.184</v>
      </c>
      <c r="D106" s="55">
        <v>209.564</v>
      </c>
      <c r="E106" s="55">
        <v>1004.126</v>
      </c>
      <c r="F106" s="40">
        <f t="shared" si="13"/>
        <v>0.0783440581264934</v>
      </c>
      <c r="G106"/>
      <c r="H106"/>
      <c r="I106"/>
      <c r="J106"/>
      <c r="K106"/>
      <c r="L106"/>
      <c r="M106"/>
      <c r="N106"/>
      <c r="O106"/>
      <c r="P106"/>
      <c r="Q106"/>
      <c r="R106"/>
      <c r="S106"/>
      <c r="T106"/>
      <c r="U106"/>
      <c r="V106"/>
      <c r="W106"/>
    </row>
    <row r="107" spans="1:23" ht="12.75" customHeight="1">
      <c r="A107" s="218"/>
      <c r="B107" s="3" t="s">
        <v>114</v>
      </c>
      <c r="C107" s="55">
        <v>95.727</v>
      </c>
      <c r="D107" s="55">
        <v>95.727</v>
      </c>
      <c r="E107" s="55">
        <v>570.466</v>
      </c>
      <c r="F107" s="40">
        <f t="shared" si="13"/>
        <v>0.04450897742234359</v>
      </c>
      <c r="G107"/>
      <c r="H107"/>
      <c r="I107"/>
      <c r="J107"/>
      <c r="K107"/>
      <c r="L107"/>
      <c r="M107"/>
      <c r="N107"/>
      <c r="O107"/>
      <c r="P107"/>
      <c r="Q107"/>
      <c r="R107"/>
      <c r="S107"/>
      <c r="T107"/>
      <c r="U107"/>
      <c r="V107"/>
      <c r="W107"/>
    </row>
    <row r="108" spans="1:23" ht="12.75" customHeight="1">
      <c r="A108" s="218"/>
      <c r="B108" s="3" t="s">
        <v>186</v>
      </c>
      <c r="C108" s="55">
        <v>1548.618</v>
      </c>
      <c r="D108" s="55">
        <v>1297.373</v>
      </c>
      <c r="E108" s="55">
        <v>467.146</v>
      </c>
      <c r="F108" s="40">
        <f t="shared" si="13"/>
        <v>0.036447730043399816</v>
      </c>
      <c r="G108"/>
      <c r="H108"/>
      <c r="I108"/>
      <c r="J108"/>
      <c r="K108"/>
      <c r="L108"/>
      <c r="M108"/>
      <c r="N108"/>
      <c r="O108"/>
      <c r="P108"/>
      <c r="Q108"/>
      <c r="R108"/>
      <c r="S108"/>
      <c r="T108"/>
      <c r="U108"/>
      <c r="V108"/>
      <c r="W108"/>
    </row>
    <row r="109" spans="1:23" ht="12.75">
      <c r="A109" s="218"/>
      <c r="B109" s="3" t="s">
        <v>130</v>
      </c>
      <c r="C109" s="55">
        <f>+C110-(C104+C105+C106+C107+C108)</f>
        <v>1646.7919999999995</v>
      </c>
      <c r="D109" s="55">
        <f>+D110-(D104+D105+D106+D107+D108)</f>
        <v>1625.0369999999998</v>
      </c>
      <c r="E109" s="55">
        <f>+E110-(E104+E105+E106+E107+E108)</f>
        <v>587.4949999999972</v>
      </c>
      <c r="F109" s="40">
        <f t="shared" si="13"/>
        <v>0.045837616423659994</v>
      </c>
      <c r="G109"/>
      <c r="H109"/>
      <c r="I109"/>
      <c r="J109"/>
      <c r="K109"/>
      <c r="L109"/>
      <c r="M109"/>
      <c r="N109"/>
      <c r="O109"/>
      <c r="P109"/>
      <c r="Q109"/>
      <c r="R109"/>
      <c r="S109"/>
      <c r="T109"/>
      <c r="U109"/>
      <c r="V109"/>
      <c r="W109"/>
    </row>
    <row r="110" spans="1:23" s="44" customFormat="1" ht="12.75">
      <c r="A110" s="219"/>
      <c r="B110" s="41" t="s">
        <v>133</v>
      </c>
      <c r="C110" s="70">
        <f>+'Exportacion_regional '!B20</f>
        <v>7987.777</v>
      </c>
      <c r="D110" s="70">
        <f>+'Exportacion_regional '!C20</f>
        <v>5272.445</v>
      </c>
      <c r="E110" s="70">
        <f>+'Exportacion_regional '!D20</f>
        <v>12816.875</v>
      </c>
      <c r="F110" s="43">
        <f>SUM(F104:F109)</f>
        <v>0.9999999999999999</v>
      </c>
      <c r="G110" s="24"/>
      <c r="H110"/>
      <c r="I110"/>
      <c r="J110"/>
      <c r="K110"/>
      <c r="L110"/>
      <c r="M110"/>
      <c r="N110"/>
      <c r="O110"/>
      <c r="P110"/>
      <c r="Q110"/>
      <c r="R110"/>
      <c r="S110"/>
      <c r="T110"/>
      <c r="U110"/>
      <c r="V110"/>
      <c r="W110"/>
    </row>
    <row r="111" spans="1:23" ht="12.75">
      <c r="A111" s="209" t="s">
        <v>238</v>
      </c>
      <c r="B111" s="3" t="s">
        <v>114</v>
      </c>
      <c r="C111" s="55">
        <v>16257.474</v>
      </c>
      <c r="D111" s="55">
        <v>15641.596</v>
      </c>
      <c r="E111" s="55">
        <v>10948.666</v>
      </c>
      <c r="F111" s="40">
        <f aca="true" t="shared" si="14" ref="F111:F116">+E111/$E$117</f>
        <v>0.1803510847108646</v>
      </c>
      <c r="G111"/>
      <c r="H111"/>
      <c r="I111"/>
      <c r="J111"/>
      <c r="K111"/>
      <c r="L111"/>
      <c r="M111"/>
      <c r="N111"/>
      <c r="O111"/>
      <c r="P111"/>
      <c r="Q111"/>
      <c r="R111"/>
      <c r="S111"/>
      <c r="T111"/>
      <c r="U111"/>
      <c r="V111"/>
      <c r="W111"/>
    </row>
    <row r="112" spans="1:23" ht="12.75">
      <c r="A112" s="210"/>
      <c r="B112" s="3" t="s">
        <v>115</v>
      </c>
      <c r="C112" s="55">
        <v>11271.86</v>
      </c>
      <c r="D112" s="55">
        <v>9539.032</v>
      </c>
      <c r="E112" s="55">
        <v>9381.554</v>
      </c>
      <c r="F112" s="40">
        <f t="shared" si="14"/>
        <v>0.15453694908343635</v>
      </c>
      <c r="G112"/>
      <c r="H112"/>
      <c r="I112"/>
      <c r="J112"/>
      <c r="K112"/>
      <c r="L112"/>
      <c r="M112"/>
      <c r="N112"/>
      <c r="O112"/>
      <c r="P112"/>
      <c r="Q112"/>
      <c r="R112"/>
      <c r="S112"/>
      <c r="T112"/>
      <c r="U112"/>
      <c r="V112"/>
      <c r="W112"/>
    </row>
    <row r="113" spans="1:23" ht="12.75">
      <c r="A113" s="210"/>
      <c r="B113" s="3" t="s">
        <v>109</v>
      </c>
      <c r="C113" s="55">
        <v>7051.524</v>
      </c>
      <c r="D113" s="55">
        <v>6967.276</v>
      </c>
      <c r="E113" s="55">
        <v>6423.642</v>
      </c>
      <c r="F113" s="40">
        <f t="shared" si="14"/>
        <v>0.10581296410852864</v>
      </c>
      <c r="G113"/>
      <c r="H113"/>
      <c r="I113"/>
      <c r="J113"/>
      <c r="K113"/>
      <c r="L113"/>
      <c r="M113"/>
      <c r="N113"/>
      <c r="O113"/>
      <c r="P113"/>
      <c r="Q113"/>
      <c r="R113"/>
      <c r="S113"/>
      <c r="T113"/>
      <c r="U113"/>
      <c r="V113"/>
      <c r="W113"/>
    </row>
    <row r="114" spans="1:23" ht="12.75">
      <c r="A114" s="210"/>
      <c r="B114" s="3" t="s">
        <v>289</v>
      </c>
      <c r="C114" s="55">
        <v>5113.48</v>
      </c>
      <c r="D114" s="55">
        <v>5042.906</v>
      </c>
      <c r="E114" s="55">
        <v>3542.916</v>
      </c>
      <c r="F114" s="40">
        <f t="shared" si="14"/>
        <v>0.058360419766159424</v>
      </c>
      <c r="G114"/>
      <c r="H114" s="52"/>
      <c r="I114"/>
      <c r="J114" s="52"/>
      <c r="K114" s="52"/>
      <c r="L114"/>
      <c r="M114" s="52"/>
      <c r="N114"/>
      <c r="O114" s="52"/>
      <c r="P114" s="52"/>
      <c r="Q114"/>
      <c r="R114" s="52"/>
      <c r="S114"/>
      <c r="T114" s="52"/>
      <c r="U114" s="52"/>
      <c r="V114"/>
      <c r="W114" s="52"/>
    </row>
    <row r="115" spans="1:23" ht="12.75">
      <c r="A115" s="210"/>
      <c r="B115" s="3" t="s">
        <v>132</v>
      </c>
      <c r="C115" s="55">
        <v>10857.394</v>
      </c>
      <c r="D115" s="55">
        <v>9909.952</v>
      </c>
      <c r="E115" s="55">
        <v>3279.334</v>
      </c>
      <c r="F115" s="40">
        <f t="shared" si="14"/>
        <v>0.05401858491520505</v>
      </c>
      <c r="G115" s="1"/>
      <c r="H115" s="1"/>
      <c r="I115" s="1"/>
      <c r="J115" s="1"/>
      <c r="K115" s="1"/>
      <c r="L115" s="1"/>
      <c r="M115" s="1"/>
      <c r="N115" s="1"/>
      <c r="O115" s="1"/>
      <c r="P115" s="1"/>
      <c r="Q115" s="1"/>
      <c r="R115" s="1"/>
      <c r="S115" s="1"/>
      <c r="T115" s="1"/>
      <c r="U115" s="1"/>
      <c r="V115" s="1"/>
      <c r="W115" s="1"/>
    </row>
    <row r="116" spans="1:23" ht="12.75">
      <c r="A116" s="210"/>
      <c r="B116" s="3" t="s">
        <v>130</v>
      </c>
      <c r="C116" s="55">
        <f>+C117-(C111+C112+C113+C114+C115)</f>
        <v>34006.58</v>
      </c>
      <c r="D116" s="55">
        <f>+D117-(D111+D112+D113+D114+D115)</f>
        <v>30789.35</v>
      </c>
      <c r="E116" s="55">
        <f>+E117-(E111+E112+E113+E114+E115)</f>
        <v>27131.402000000002</v>
      </c>
      <c r="F116" s="40">
        <f t="shared" si="14"/>
        <v>0.4469199974158059</v>
      </c>
      <c r="G116" s="24"/>
      <c r="H116" s="1"/>
      <c r="I116" s="1"/>
      <c r="J116" s="1"/>
      <c r="K116" s="1"/>
      <c r="L116" s="1"/>
      <c r="M116" s="1"/>
      <c r="N116" s="1"/>
      <c r="O116" s="1"/>
      <c r="P116" s="1"/>
      <c r="Q116" s="1"/>
      <c r="R116" s="1"/>
      <c r="S116" s="1"/>
      <c r="T116" s="1"/>
      <c r="U116" s="1"/>
      <c r="V116" s="1"/>
      <c r="W116" s="1"/>
    </row>
    <row r="117" spans="1:23" s="44" customFormat="1" ht="12.75">
      <c r="A117" s="211"/>
      <c r="B117" s="41" t="s">
        <v>133</v>
      </c>
      <c r="C117" s="70">
        <f>+'Exportacion_regional '!B21</f>
        <v>84558.312</v>
      </c>
      <c r="D117" s="70">
        <f>+'Exportacion_regional '!C21</f>
        <v>77890.112</v>
      </c>
      <c r="E117" s="70">
        <f>+'Exportacion_regional '!D21</f>
        <v>60707.514</v>
      </c>
      <c r="F117" s="43">
        <f>SUM(F111:F116)</f>
        <v>1</v>
      </c>
      <c r="G117"/>
      <c r="H117" s="52"/>
      <c r="I117"/>
      <c r="J117" s="52"/>
      <c r="K117" s="52"/>
      <c r="L117"/>
      <c r="M117" s="52"/>
      <c r="N117"/>
      <c r="O117" s="52"/>
      <c r="P117" s="52"/>
      <c r="Q117"/>
      <c r="R117" s="52"/>
      <c r="S117"/>
      <c r="T117" s="52"/>
      <c r="U117" s="52"/>
      <c r="V117"/>
      <c r="W117" s="52"/>
    </row>
    <row r="118" spans="1:23" s="44" customFormat="1" ht="12.75">
      <c r="A118" s="45" t="s">
        <v>41</v>
      </c>
      <c r="B118" s="46"/>
      <c r="C118" s="27">
        <f>+'Exportacion_regional '!B22</f>
        <v>24416.960999999417</v>
      </c>
      <c r="D118" s="27">
        <f>+'Exportacion_regional '!C22</f>
        <v>21174.43899999994</v>
      </c>
      <c r="E118" s="27">
        <f>+'Exportacion_regional '!D22</f>
        <v>14811.77999999912</v>
      </c>
      <c r="F118" s="43"/>
      <c r="G118"/>
      <c r="H118"/>
      <c r="I118"/>
      <c r="J118"/>
      <c r="K118"/>
      <c r="L118"/>
      <c r="M118"/>
      <c r="N118"/>
      <c r="O118"/>
      <c r="P118"/>
      <c r="Q118"/>
      <c r="R118"/>
      <c r="S118"/>
      <c r="T118"/>
      <c r="U118"/>
      <c r="V118"/>
      <c r="W118"/>
    </row>
    <row r="119" spans="1:23" s="44" customFormat="1" ht="12.75">
      <c r="A119" s="41" t="s">
        <v>116</v>
      </c>
      <c r="B119" s="41"/>
      <c r="C119" s="42">
        <f>+'Exportacion_regional '!B23</f>
        <v>14513748</v>
      </c>
      <c r="D119" s="42">
        <f>+'Exportacion_regional '!C23</f>
        <v>12442443</v>
      </c>
      <c r="E119" s="42">
        <f>+'Exportacion_regional '!D23</f>
        <v>11997024</v>
      </c>
      <c r="F119" s="42"/>
      <c r="G119"/>
      <c r="H119"/>
      <c r="I119"/>
      <c r="J119"/>
      <c r="K119"/>
      <c r="L119"/>
      <c r="M119"/>
      <c r="N119"/>
      <c r="O119"/>
      <c r="P119"/>
      <c r="Q119"/>
      <c r="R119"/>
      <c r="S119"/>
      <c r="T119"/>
      <c r="U119"/>
      <c r="V119"/>
      <c r="W119"/>
    </row>
    <row r="120" spans="1:23" s="31" customFormat="1" ht="12.75">
      <c r="A120" s="32" t="s">
        <v>250</v>
      </c>
      <c r="B120" s="32"/>
      <c r="C120" s="32"/>
      <c r="D120" s="32"/>
      <c r="E120" s="32"/>
      <c r="F120" s="32"/>
      <c r="G120" s="3"/>
      <c r="H120" s="3"/>
      <c r="I120" s="3"/>
      <c r="J120" s="3"/>
      <c r="K120" s="3"/>
      <c r="L120" s="3"/>
      <c r="M120" s="3"/>
      <c r="N120" s="3"/>
      <c r="O120" s="3"/>
      <c r="P120" s="3"/>
      <c r="Q120" s="3"/>
      <c r="R120" s="3"/>
      <c r="S120" s="3"/>
      <c r="T120" s="3"/>
      <c r="U120" s="3"/>
      <c r="V120" s="3"/>
      <c r="W120" s="3"/>
    </row>
    <row r="121" spans="1:23" ht="12.75">
      <c r="A121" s="52"/>
      <c r="B121"/>
      <c r="C121"/>
      <c r="D121"/>
      <c r="E121"/>
      <c r="F121" s="52"/>
      <c r="G121" s="3"/>
      <c r="H121" s="3"/>
      <c r="I121" s="3"/>
      <c r="J121" s="3"/>
      <c r="K121" s="3"/>
      <c r="L121" s="3"/>
      <c r="M121" s="3"/>
      <c r="N121" s="3"/>
      <c r="O121" s="3"/>
      <c r="P121" s="3"/>
      <c r="Q121" s="3"/>
      <c r="R121" s="3"/>
      <c r="S121" s="3"/>
      <c r="T121" s="3"/>
      <c r="U121" s="3"/>
      <c r="V121" s="3"/>
      <c r="W121" s="3"/>
    </row>
    <row r="122" spans="1:23" ht="12.75">
      <c r="A122"/>
      <c r="B122"/>
      <c r="C122"/>
      <c r="D122"/>
      <c r="E122"/>
      <c r="F122"/>
      <c r="G122"/>
      <c r="H122" s="52"/>
      <c r="I122"/>
      <c r="J122" s="52"/>
      <c r="K122" s="52"/>
      <c r="L122"/>
      <c r="M122" s="52"/>
      <c r="N122"/>
      <c r="O122" s="52"/>
      <c r="P122" s="52"/>
      <c r="Q122"/>
      <c r="R122" s="52"/>
      <c r="S122"/>
      <c r="T122" s="52"/>
      <c r="U122" s="52"/>
      <c r="V122"/>
      <c r="W122" s="52"/>
    </row>
    <row r="123" spans="1:23" ht="12.75">
      <c r="A123"/>
      <c r="B123"/>
      <c r="C123"/>
      <c r="D123"/>
      <c r="E123"/>
      <c r="F123"/>
      <c r="G123"/>
      <c r="H123"/>
      <c r="I123"/>
      <c r="J123"/>
      <c r="K123"/>
      <c r="L123"/>
      <c r="M123"/>
      <c r="N123"/>
      <c r="O123"/>
      <c r="P123"/>
      <c r="Q123"/>
      <c r="R123"/>
      <c r="S123"/>
      <c r="T123"/>
      <c r="U123"/>
      <c r="V123"/>
      <c r="W123"/>
    </row>
    <row r="124" spans="1:23" ht="12.75">
      <c r="A124"/>
      <c r="B124"/>
      <c r="C124"/>
      <c r="D124"/>
      <c r="E124"/>
      <c r="F124"/>
      <c r="G124"/>
      <c r="H124"/>
      <c r="I124"/>
      <c r="J124"/>
      <c r="K124"/>
      <c r="L124"/>
      <c r="M124"/>
      <c r="N124"/>
      <c r="O124"/>
      <c r="P124"/>
      <c r="Q124"/>
      <c r="R124"/>
      <c r="S124"/>
      <c r="T124"/>
      <c r="U124"/>
      <c r="V124"/>
      <c r="W124"/>
    </row>
    <row r="125" spans="1:23" ht="12.75">
      <c r="A125"/>
      <c r="B125"/>
      <c r="C125"/>
      <c r="D125"/>
      <c r="E125" s="24"/>
      <c r="F125" s="24"/>
      <c r="G125" s="24"/>
      <c r="H125"/>
      <c r="I125"/>
      <c r="J125"/>
      <c r="K125"/>
      <c r="L125"/>
      <c r="M125"/>
      <c r="N125"/>
      <c r="O125"/>
      <c r="P125"/>
      <c r="Q125"/>
      <c r="R125"/>
      <c r="S125"/>
      <c r="T125"/>
      <c r="U125"/>
      <c r="V125"/>
      <c r="W125"/>
    </row>
    <row r="126" spans="1:23" ht="12.75">
      <c r="A126" s="52"/>
      <c r="B126"/>
      <c r="C126"/>
      <c r="D126"/>
      <c r="E126"/>
      <c r="F126" s="52"/>
      <c r="G126"/>
      <c r="H126"/>
      <c r="I126"/>
      <c r="J126"/>
      <c r="K126"/>
      <c r="L126"/>
      <c r="M126"/>
      <c r="N126"/>
      <c r="O126"/>
      <c r="P126"/>
      <c r="Q126"/>
      <c r="R126"/>
      <c r="S126"/>
      <c r="T126"/>
      <c r="U126"/>
      <c r="V126"/>
      <c r="W126"/>
    </row>
    <row r="127" spans="1:23" ht="12.75">
      <c r="A127"/>
      <c r="B127"/>
      <c r="C127"/>
      <c r="D127"/>
      <c r="E127" s="24"/>
      <c r="F127" s="24"/>
      <c r="G127" s="24"/>
      <c r="H127" s="52"/>
      <c r="I127"/>
      <c r="J127" s="52"/>
      <c r="K127" s="52"/>
      <c r="L127"/>
      <c r="M127" s="52"/>
      <c r="N127"/>
      <c r="O127" s="52"/>
      <c r="P127" s="52"/>
      <c r="Q127"/>
      <c r="R127" s="52"/>
      <c r="S127"/>
      <c r="T127" s="52"/>
      <c r="U127" s="52"/>
      <c r="V127"/>
      <c r="W127" s="52"/>
    </row>
    <row r="128" spans="1:23" ht="12.75">
      <c r="A128"/>
      <c r="B128"/>
      <c r="C128"/>
      <c r="D128"/>
      <c r="E128" s="24"/>
      <c r="F128" s="24"/>
      <c r="G128" s="24"/>
      <c r="H128" s="1"/>
      <c r="I128" s="1"/>
      <c r="J128" s="1"/>
      <c r="K128" s="1"/>
      <c r="L128" s="1"/>
      <c r="M128" s="1"/>
      <c r="N128" s="1"/>
      <c r="O128" s="1"/>
      <c r="P128" s="1"/>
      <c r="Q128" s="1"/>
      <c r="R128" s="1"/>
      <c r="S128" s="1"/>
      <c r="T128" s="1"/>
      <c r="U128" s="1"/>
      <c r="V128" s="1"/>
      <c r="W128" s="1"/>
    </row>
    <row r="129" spans="1:23" ht="12.75">
      <c r="A129"/>
      <c r="B129"/>
      <c r="C129"/>
      <c r="D129"/>
      <c r="E129" s="24"/>
      <c r="F129" s="24"/>
      <c r="G129" s="24"/>
      <c r="H129" s="52"/>
      <c r="I129"/>
      <c r="J129" s="52"/>
      <c r="K129" s="52"/>
      <c r="L129"/>
      <c r="M129" s="52"/>
      <c r="N129"/>
      <c r="O129" s="52"/>
      <c r="P129" s="52"/>
      <c r="Q129"/>
      <c r="R129" s="52"/>
      <c r="S129"/>
      <c r="T129" s="52"/>
      <c r="U129" s="52"/>
      <c r="V129"/>
      <c r="W129" s="52"/>
    </row>
    <row r="130" spans="1:23" ht="12.75">
      <c r="A130"/>
      <c r="B130"/>
      <c r="C130"/>
      <c r="D130"/>
      <c r="E130" s="24"/>
      <c r="F130" s="24"/>
      <c r="G130" s="24"/>
      <c r="H130"/>
      <c r="I130"/>
      <c r="J130"/>
      <c r="K130"/>
      <c r="L130"/>
      <c r="M130"/>
      <c r="N130"/>
      <c r="O130"/>
      <c r="P130"/>
      <c r="Q130"/>
      <c r="R130"/>
      <c r="S130"/>
      <c r="T130"/>
      <c r="U130"/>
      <c r="V130"/>
      <c r="W130"/>
    </row>
    <row r="131" spans="1:23" ht="12.75">
      <c r="A131"/>
      <c r="B131"/>
      <c r="C131"/>
      <c r="D131"/>
      <c r="E131" s="24"/>
      <c r="F131" s="24"/>
      <c r="G131" s="24"/>
      <c r="H131"/>
      <c r="I131"/>
      <c r="J131"/>
      <c r="K131"/>
      <c r="L131"/>
      <c r="M131"/>
      <c r="N131"/>
      <c r="O131"/>
      <c r="P131"/>
      <c r="Q131"/>
      <c r="R131"/>
      <c r="S131"/>
      <c r="T131"/>
      <c r="U131"/>
      <c r="V131"/>
      <c r="W131"/>
    </row>
    <row r="132" spans="1:23" ht="12.75">
      <c r="A132"/>
      <c r="B132"/>
      <c r="C132"/>
      <c r="D132"/>
      <c r="E132" s="24"/>
      <c r="F132" s="24"/>
      <c r="G132" s="24"/>
      <c r="H132" s="3"/>
      <c r="I132" s="3"/>
      <c r="J132" s="3"/>
      <c r="K132" s="3"/>
      <c r="L132" s="3"/>
      <c r="M132" s="3"/>
      <c r="N132" s="3"/>
      <c r="O132" s="3"/>
      <c r="P132" s="3"/>
      <c r="Q132" s="3"/>
      <c r="R132" s="3"/>
      <c r="S132" s="3"/>
      <c r="T132" s="3"/>
      <c r="U132" s="3"/>
      <c r="V132" s="3"/>
      <c r="W132" s="3"/>
    </row>
    <row r="133" spans="1:23" ht="12.75">
      <c r="A133"/>
      <c r="B133"/>
      <c r="C133"/>
      <c r="D133"/>
      <c r="E133" s="24"/>
      <c r="F133" s="24"/>
      <c r="G133" s="24"/>
      <c r="H133" s="3"/>
      <c r="I133" s="3"/>
      <c r="J133" s="3"/>
      <c r="K133" s="3"/>
      <c r="L133" s="3"/>
      <c r="M133" s="3"/>
      <c r="N133" s="3"/>
      <c r="O133" s="3"/>
      <c r="P133" s="3"/>
      <c r="Q133" s="3"/>
      <c r="R133" s="3"/>
      <c r="S133" s="3"/>
      <c r="T133" s="3"/>
      <c r="U133" s="3"/>
      <c r="V133" s="3"/>
      <c r="W133" s="3"/>
    </row>
    <row r="134" spans="1:23" ht="12.75">
      <c r="A134"/>
      <c r="B134"/>
      <c r="C134"/>
      <c r="D134"/>
      <c r="E134" s="24"/>
      <c r="F134" s="24"/>
      <c r="G134" s="24"/>
      <c r="H134" s="52"/>
      <c r="I134"/>
      <c r="J134" s="52"/>
      <c r="K134" s="52"/>
      <c r="L134"/>
      <c r="M134" s="52"/>
      <c r="N134"/>
      <c r="O134" s="52"/>
      <c r="P134" s="52"/>
      <c r="Q134"/>
      <c r="R134" s="52"/>
      <c r="S134"/>
      <c r="T134" s="52"/>
      <c r="U134" s="52"/>
      <c r="V134"/>
      <c r="W134" s="52"/>
    </row>
    <row r="135" spans="1:23" ht="12.75">
      <c r="A135"/>
      <c r="B135"/>
      <c r="C135"/>
      <c r="D135"/>
      <c r="E135" s="24"/>
      <c r="F135" s="24"/>
      <c r="G135" s="24"/>
      <c r="H135"/>
      <c r="I135"/>
      <c r="J135"/>
      <c r="K135"/>
      <c r="L135"/>
      <c r="M135"/>
      <c r="N135"/>
      <c r="O135"/>
      <c r="P135"/>
      <c r="Q135"/>
      <c r="R135"/>
      <c r="S135"/>
      <c r="T135"/>
      <c r="U135"/>
      <c r="V135"/>
      <c r="W135"/>
    </row>
    <row r="136" spans="1:23" ht="12.75">
      <c r="A136"/>
      <c r="B136"/>
      <c r="C136"/>
      <c r="D136"/>
      <c r="E136" s="24"/>
      <c r="F136" s="24"/>
      <c r="G136" s="24"/>
      <c r="H136"/>
      <c r="I136"/>
      <c r="J136"/>
      <c r="K136"/>
      <c r="L136"/>
      <c r="M136"/>
      <c r="N136"/>
      <c r="O136"/>
      <c r="P136"/>
      <c r="Q136"/>
      <c r="R136"/>
      <c r="S136"/>
      <c r="T136"/>
      <c r="U136"/>
      <c r="V136"/>
      <c r="W136"/>
    </row>
    <row r="137" spans="1:23" ht="12.75">
      <c r="A137"/>
      <c r="B137"/>
      <c r="C137"/>
      <c r="D137"/>
      <c r="E137" s="24"/>
      <c r="F137" s="24"/>
      <c r="G137" s="24"/>
      <c r="H137"/>
      <c r="I137"/>
      <c r="J137"/>
      <c r="K137"/>
      <c r="L137"/>
      <c r="M137"/>
      <c r="N137"/>
      <c r="O137"/>
      <c r="P137"/>
      <c r="Q137"/>
      <c r="R137"/>
      <c r="S137"/>
      <c r="T137"/>
      <c r="U137"/>
      <c r="V137"/>
      <c r="W137"/>
    </row>
    <row r="138" spans="1:23" ht="12.75">
      <c r="A138"/>
      <c r="B138"/>
      <c r="C138"/>
      <c r="D138"/>
      <c r="E138" s="24"/>
      <c r="F138" s="24"/>
      <c r="G138" s="24"/>
      <c r="H138"/>
      <c r="I138"/>
      <c r="J138"/>
      <c r="K138"/>
      <c r="L138"/>
      <c r="M138"/>
      <c r="N138"/>
      <c r="O138"/>
      <c r="P138"/>
      <c r="Q138"/>
      <c r="R138"/>
      <c r="S138"/>
      <c r="T138"/>
      <c r="U138"/>
      <c r="V138"/>
      <c r="W138"/>
    </row>
    <row r="139" spans="1:23" ht="12.75">
      <c r="A139"/>
      <c r="B139"/>
      <c r="C139"/>
      <c r="D139"/>
      <c r="E139" s="24"/>
      <c r="F139" s="24"/>
      <c r="G139" s="24"/>
      <c r="H139" s="52"/>
      <c r="I139"/>
      <c r="J139" s="52"/>
      <c r="K139" s="52"/>
      <c r="L139"/>
      <c r="M139" s="52"/>
      <c r="N139"/>
      <c r="O139" s="52"/>
      <c r="P139" s="52"/>
      <c r="Q139"/>
      <c r="R139" s="52"/>
      <c r="S139"/>
      <c r="T139" s="52"/>
      <c r="U139" s="52"/>
      <c r="V139"/>
      <c r="W139" s="52"/>
    </row>
    <row r="140" spans="1:23" ht="12.75">
      <c r="A140"/>
      <c r="B140"/>
      <c r="C140"/>
      <c r="D140"/>
      <c r="E140" s="24"/>
      <c r="F140" s="24"/>
      <c r="G140" s="24"/>
      <c r="H140" s="1"/>
      <c r="I140" s="1"/>
      <c r="J140" s="1"/>
      <c r="K140" s="1"/>
      <c r="L140" s="1"/>
      <c r="M140" s="1"/>
      <c r="N140" s="1"/>
      <c r="O140" s="1"/>
      <c r="P140" s="1"/>
      <c r="Q140" s="1"/>
      <c r="R140" s="1"/>
      <c r="S140" s="1"/>
      <c r="T140" s="1"/>
      <c r="U140" s="1"/>
      <c r="V140" s="1"/>
      <c r="W140" s="1"/>
    </row>
    <row r="141" spans="1:23" ht="12.75">
      <c r="A141"/>
      <c r="B141"/>
      <c r="C141"/>
      <c r="D141"/>
      <c r="E141" s="24"/>
      <c r="F141" s="24"/>
      <c r="G141" s="24"/>
      <c r="H141" s="52"/>
      <c r="I141"/>
      <c r="J141" s="52"/>
      <c r="K141" s="52"/>
      <c r="L141"/>
      <c r="M141" s="52"/>
      <c r="N141"/>
      <c r="O141" s="52"/>
      <c r="P141" s="52"/>
      <c r="Q141"/>
      <c r="R141" s="52"/>
      <c r="S141"/>
      <c r="T141" s="52"/>
      <c r="U141" s="52"/>
      <c r="V141"/>
      <c r="W141" s="52"/>
    </row>
    <row r="142" spans="1:23" ht="12.75">
      <c r="A142"/>
      <c r="B142"/>
      <c r="C142"/>
      <c r="D142"/>
      <c r="E142" s="24"/>
      <c r="F142" s="24"/>
      <c r="G142" s="24"/>
      <c r="H142"/>
      <c r="I142"/>
      <c r="J142"/>
      <c r="K142"/>
      <c r="L142"/>
      <c r="M142"/>
      <c r="N142"/>
      <c r="O142"/>
      <c r="P142"/>
      <c r="Q142"/>
      <c r="R142"/>
      <c r="S142"/>
      <c r="T142"/>
      <c r="U142"/>
      <c r="V142"/>
      <c r="W142"/>
    </row>
    <row r="143" spans="1:23" ht="12.75">
      <c r="A143"/>
      <c r="B143"/>
      <c r="C143"/>
      <c r="D143"/>
      <c r="E143" s="24"/>
      <c r="F143" s="24"/>
      <c r="G143" s="24"/>
      <c r="H143"/>
      <c r="I143"/>
      <c r="J143"/>
      <c r="K143"/>
      <c r="L143"/>
      <c r="M143"/>
      <c r="N143"/>
      <c r="O143"/>
      <c r="P143"/>
      <c r="Q143"/>
      <c r="R143"/>
      <c r="S143"/>
      <c r="T143"/>
      <c r="U143"/>
      <c r="V143"/>
      <c r="W143"/>
    </row>
    <row r="144" spans="1:23" ht="12.75">
      <c r="A144"/>
      <c r="B144"/>
      <c r="C144"/>
      <c r="D144"/>
      <c r="E144" s="24"/>
      <c r="F144" s="24"/>
      <c r="G144" s="24"/>
      <c r="H144" s="3"/>
      <c r="I144" s="3"/>
      <c r="J144" s="3"/>
      <c r="K144" s="3"/>
      <c r="L144" s="3"/>
      <c r="M144" s="3"/>
      <c r="N144" s="3"/>
      <c r="O144" s="3"/>
      <c r="P144" s="3"/>
      <c r="Q144" s="3"/>
      <c r="R144" s="3"/>
      <c r="S144" s="3"/>
      <c r="T144" s="3"/>
      <c r="U144" s="3"/>
      <c r="V144" s="3"/>
      <c r="W144" s="3"/>
    </row>
    <row r="145" spans="1:23" ht="12.75">
      <c r="A145"/>
      <c r="B145"/>
      <c r="C145"/>
      <c r="D145"/>
      <c r="E145" s="24"/>
      <c r="F145" s="24"/>
      <c r="G145" s="24"/>
      <c r="H145" s="3"/>
      <c r="I145" s="3"/>
      <c r="J145" s="3"/>
      <c r="K145" s="3"/>
      <c r="L145" s="3"/>
      <c r="M145" s="3"/>
      <c r="N145" s="3"/>
      <c r="O145" s="3"/>
      <c r="P145" s="3"/>
      <c r="Q145" s="3"/>
      <c r="R145" s="3"/>
      <c r="S145" s="3"/>
      <c r="T145" s="3"/>
      <c r="U145" s="3"/>
      <c r="V145" s="3"/>
      <c r="W145" s="3"/>
    </row>
    <row r="146" spans="1:23" ht="12.75">
      <c r="A146"/>
      <c r="B146"/>
      <c r="C146"/>
      <c r="D146"/>
      <c r="E146" s="24"/>
      <c r="F146" s="24"/>
      <c r="G146" s="24"/>
      <c r="H146" s="52"/>
      <c r="I146"/>
      <c r="J146" s="52"/>
      <c r="K146" s="52"/>
      <c r="L146"/>
      <c r="M146" s="52"/>
      <c r="N146"/>
      <c r="O146" s="52"/>
      <c r="P146" s="52"/>
      <c r="Q146"/>
      <c r="R146" s="52"/>
      <c r="S146"/>
      <c r="T146" s="52"/>
      <c r="U146" s="52"/>
      <c r="V146"/>
      <c r="W146" s="52"/>
    </row>
    <row r="147" spans="1:23" ht="12.75">
      <c r="A147"/>
      <c r="B147"/>
      <c r="C147"/>
      <c r="D147"/>
      <c r="E147" s="24"/>
      <c r="F147" s="24"/>
      <c r="G147" s="24"/>
      <c r="H147"/>
      <c r="I147"/>
      <c r="J147"/>
      <c r="K147"/>
      <c r="L147"/>
      <c r="M147"/>
      <c r="N147"/>
      <c r="O147"/>
      <c r="P147"/>
      <c r="Q147"/>
      <c r="R147"/>
      <c r="S147"/>
      <c r="T147"/>
      <c r="U147"/>
      <c r="V147"/>
      <c r="W147"/>
    </row>
    <row r="148" spans="1:23" ht="12.75">
      <c r="A148"/>
      <c r="B148"/>
      <c r="C148"/>
      <c r="D148"/>
      <c r="E148" s="24"/>
      <c r="F148" s="24"/>
      <c r="G148" s="24"/>
      <c r="H148"/>
      <c r="I148"/>
      <c r="J148"/>
      <c r="K148"/>
      <c r="L148"/>
      <c r="M148"/>
      <c r="N148"/>
      <c r="O148"/>
      <c r="P148"/>
      <c r="Q148"/>
      <c r="R148"/>
      <c r="S148"/>
      <c r="T148"/>
      <c r="U148"/>
      <c r="V148"/>
      <c r="W148"/>
    </row>
    <row r="149" spans="1:23" ht="12.75">
      <c r="A149"/>
      <c r="B149"/>
      <c r="C149"/>
      <c r="D149"/>
      <c r="E149" s="24"/>
      <c r="F149" s="24"/>
      <c r="G149" s="24"/>
      <c r="H149"/>
      <c r="I149"/>
      <c r="J149"/>
      <c r="K149"/>
      <c r="L149"/>
      <c r="M149"/>
      <c r="N149"/>
      <c r="O149"/>
      <c r="P149"/>
      <c r="Q149"/>
      <c r="R149"/>
      <c r="S149"/>
      <c r="T149"/>
      <c r="U149"/>
      <c r="V149"/>
      <c r="W149"/>
    </row>
    <row r="150" spans="1:23" ht="12.75">
      <c r="A150"/>
      <c r="B150"/>
      <c r="C150"/>
      <c r="D150"/>
      <c r="E150" s="24"/>
      <c r="F150" s="24"/>
      <c r="G150" s="24"/>
      <c r="H150"/>
      <c r="I150"/>
      <c r="J150"/>
      <c r="K150"/>
      <c r="L150"/>
      <c r="M150"/>
      <c r="N150"/>
      <c r="O150"/>
      <c r="P150"/>
      <c r="Q150"/>
      <c r="R150"/>
      <c r="S150"/>
      <c r="T150"/>
      <c r="U150"/>
      <c r="V150"/>
      <c r="W150"/>
    </row>
    <row r="151" spans="1:23" ht="12.75">
      <c r="A151"/>
      <c r="B151"/>
      <c r="C151"/>
      <c r="D151"/>
      <c r="E151" s="24"/>
      <c r="F151" s="24"/>
      <c r="G151" s="24"/>
      <c r="H151" s="52"/>
      <c r="I151"/>
      <c r="J151" s="52"/>
      <c r="K151" s="52"/>
      <c r="L151"/>
      <c r="M151" s="52"/>
      <c r="N151"/>
      <c r="O151" s="52"/>
      <c r="P151" s="52"/>
      <c r="Q151"/>
      <c r="R151" s="52"/>
      <c r="S151"/>
      <c r="T151" s="52"/>
      <c r="U151" s="52"/>
      <c r="V151"/>
      <c r="W151" s="52"/>
    </row>
    <row r="152" spans="1:23" ht="12.75">
      <c r="A152"/>
      <c r="B152"/>
      <c r="C152"/>
      <c r="D152"/>
      <c r="E152" s="24"/>
      <c r="F152" s="24"/>
      <c r="G152" s="24"/>
      <c r="H152" s="1"/>
      <c r="I152" s="1"/>
      <c r="J152" s="1"/>
      <c r="K152" s="1"/>
      <c r="L152" s="1"/>
      <c r="M152" s="1"/>
      <c r="N152" s="1"/>
      <c r="O152" s="1"/>
      <c r="P152" s="1"/>
      <c r="Q152" s="1"/>
      <c r="R152" s="1"/>
      <c r="S152" s="1"/>
      <c r="T152" s="1"/>
      <c r="U152" s="1"/>
      <c r="V152" s="1"/>
      <c r="W152" s="1"/>
    </row>
    <row r="153" spans="1:23" ht="12.75">
      <c r="A153"/>
      <c r="B153"/>
      <c r="C153"/>
      <c r="D153"/>
      <c r="E153" s="24"/>
      <c r="F153" s="24"/>
      <c r="G153" s="24"/>
      <c r="H153" s="52"/>
      <c r="I153"/>
      <c r="J153" s="52"/>
      <c r="K153" s="52"/>
      <c r="L153"/>
      <c r="M153" s="52"/>
      <c r="N153"/>
      <c r="O153" s="52"/>
      <c r="P153" s="52"/>
      <c r="Q153"/>
      <c r="R153" s="52"/>
      <c r="S153"/>
      <c r="T153" s="52"/>
      <c r="U153" s="52"/>
      <c r="V153"/>
      <c r="W153" s="52"/>
    </row>
    <row r="154" spans="1:23" ht="12.75">
      <c r="A154"/>
      <c r="B154"/>
      <c r="C154"/>
      <c r="D154"/>
      <c r="E154" s="24"/>
      <c r="F154" s="24"/>
      <c r="G154" s="24"/>
      <c r="H154"/>
      <c r="I154"/>
      <c r="J154"/>
      <c r="K154"/>
      <c r="L154"/>
      <c r="M154"/>
      <c r="N154"/>
      <c r="O154"/>
      <c r="P154"/>
      <c r="Q154"/>
      <c r="R154"/>
      <c r="S154"/>
      <c r="T154"/>
      <c r="U154"/>
      <c r="V154"/>
      <c r="W154"/>
    </row>
    <row r="155" spans="1:23" ht="12.75">
      <c r="A155"/>
      <c r="B155"/>
      <c r="C155"/>
      <c r="D155"/>
      <c r="E155" s="24"/>
      <c r="F155" s="24"/>
      <c r="G155" s="24"/>
      <c r="H155"/>
      <c r="I155"/>
      <c r="J155"/>
      <c r="K155"/>
      <c r="L155"/>
      <c r="M155"/>
      <c r="N155"/>
      <c r="O155"/>
      <c r="P155"/>
      <c r="Q155"/>
      <c r="R155"/>
      <c r="S155"/>
      <c r="T155"/>
      <c r="U155"/>
      <c r="V155"/>
      <c r="W155"/>
    </row>
    <row r="156" spans="1:23" ht="12.75">
      <c r="A156"/>
      <c r="B156"/>
      <c r="C156"/>
      <c r="D156"/>
      <c r="E156" s="24"/>
      <c r="F156" s="24"/>
      <c r="G156" s="24"/>
      <c r="H156" s="3"/>
      <c r="I156" s="3"/>
      <c r="J156" s="3"/>
      <c r="K156" s="3"/>
      <c r="L156" s="3"/>
      <c r="M156" s="3"/>
      <c r="N156" s="3"/>
      <c r="O156" s="3"/>
      <c r="P156" s="3"/>
      <c r="Q156" s="3"/>
      <c r="R156" s="3"/>
      <c r="S156" s="3"/>
      <c r="T156" s="3"/>
      <c r="U156" s="3"/>
      <c r="V156" s="3"/>
      <c r="W156" s="3"/>
    </row>
    <row r="157" spans="1:23" ht="12.75">
      <c r="A157"/>
      <c r="B157"/>
      <c r="C157"/>
      <c r="D157"/>
      <c r="E157" s="24"/>
      <c r="F157" s="24"/>
      <c r="G157" s="24"/>
      <c r="H157" s="3"/>
      <c r="I157" s="3"/>
      <c r="J157" s="3"/>
      <c r="K157" s="3"/>
      <c r="L157" s="3"/>
      <c r="M157" s="3"/>
      <c r="N157" s="3"/>
      <c r="O157" s="3"/>
      <c r="P157" s="3"/>
      <c r="Q157" s="3"/>
      <c r="R157" s="3"/>
      <c r="S157" s="3"/>
      <c r="T157" s="3"/>
      <c r="U157" s="3"/>
      <c r="V157" s="3"/>
      <c r="W157" s="3"/>
    </row>
    <row r="158" spans="1:23" ht="12.75">
      <c r="A158"/>
      <c r="B158"/>
      <c r="C158"/>
      <c r="D158"/>
      <c r="E158" s="24"/>
      <c r="F158" s="24"/>
      <c r="G158" s="24"/>
      <c r="H158" s="52"/>
      <c r="I158"/>
      <c r="J158" s="52"/>
      <c r="K158" s="52"/>
      <c r="L158"/>
      <c r="M158" s="52"/>
      <c r="N158"/>
      <c r="O158" s="52"/>
      <c r="P158" s="52"/>
      <c r="Q158"/>
      <c r="R158" s="52"/>
      <c r="S158"/>
      <c r="T158" s="52"/>
      <c r="U158" s="52"/>
      <c r="V158"/>
      <c r="W158" s="52"/>
    </row>
    <row r="159" spans="1:23" ht="12.75">
      <c r="A159"/>
      <c r="B159"/>
      <c r="C159"/>
      <c r="D159"/>
      <c r="E159" s="24"/>
      <c r="F159" s="24"/>
      <c r="G159" s="24"/>
      <c r="H159"/>
      <c r="I159"/>
      <c r="J159"/>
      <c r="K159"/>
      <c r="L159"/>
      <c r="M159"/>
      <c r="N159"/>
      <c r="O159"/>
      <c r="P159"/>
      <c r="Q159"/>
      <c r="R159"/>
      <c r="S159"/>
      <c r="T159"/>
      <c r="U159"/>
      <c r="V159"/>
      <c r="W159"/>
    </row>
    <row r="160" spans="1:23" ht="12.75">
      <c r="A160"/>
      <c r="B160"/>
      <c r="C160"/>
      <c r="D160"/>
      <c r="E160" s="24"/>
      <c r="F160" s="24"/>
      <c r="G160" s="24"/>
      <c r="H160"/>
      <c r="I160"/>
      <c r="J160"/>
      <c r="K160"/>
      <c r="L160"/>
      <c r="M160"/>
      <c r="N160"/>
      <c r="O160"/>
      <c r="P160"/>
      <c r="Q160"/>
      <c r="R160"/>
      <c r="S160"/>
      <c r="T160"/>
      <c r="U160"/>
      <c r="V160"/>
      <c r="W160"/>
    </row>
    <row r="161" spans="1:23" ht="12.75">
      <c r="A161"/>
      <c r="B161"/>
      <c r="C161"/>
      <c r="D161"/>
      <c r="E161" s="24"/>
      <c r="F161" s="24"/>
      <c r="G161" s="24"/>
      <c r="H161"/>
      <c r="I161"/>
      <c r="J161"/>
      <c r="K161"/>
      <c r="L161"/>
      <c r="M161"/>
      <c r="N161"/>
      <c r="O161"/>
      <c r="P161"/>
      <c r="Q161"/>
      <c r="R161"/>
      <c r="S161"/>
      <c r="T161"/>
      <c r="U161"/>
      <c r="V161"/>
      <c r="W161"/>
    </row>
    <row r="162" spans="1:23" ht="12.75">
      <c r="A162"/>
      <c r="B162"/>
      <c r="C162"/>
      <c r="D162"/>
      <c r="E162" s="24"/>
      <c r="F162" s="24"/>
      <c r="G162" s="24"/>
      <c r="H162"/>
      <c r="I162"/>
      <c r="J162"/>
      <c r="K162"/>
      <c r="L162"/>
      <c r="M162"/>
      <c r="N162"/>
      <c r="O162"/>
      <c r="P162"/>
      <c r="Q162"/>
      <c r="R162"/>
      <c r="S162"/>
      <c r="T162"/>
      <c r="U162"/>
      <c r="V162"/>
      <c r="W162"/>
    </row>
    <row r="163" spans="1:23" ht="12.75">
      <c r="A163"/>
      <c r="B163"/>
      <c r="C163"/>
      <c r="D163"/>
      <c r="E163" s="24"/>
      <c r="F163" s="24"/>
      <c r="G163" s="24"/>
      <c r="H163" s="52"/>
      <c r="I163"/>
      <c r="J163" s="52"/>
      <c r="K163" s="52"/>
      <c r="L163"/>
      <c r="M163" s="52"/>
      <c r="N163"/>
      <c r="O163" s="52"/>
      <c r="P163" s="52"/>
      <c r="Q163"/>
      <c r="R163" s="52"/>
      <c r="S163"/>
      <c r="T163" s="52"/>
      <c r="U163" s="52"/>
      <c r="V163"/>
      <c r="W163" s="52"/>
    </row>
    <row r="164" spans="1:23" ht="12.75">
      <c r="A164"/>
      <c r="B164"/>
      <c r="C164"/>
      <c r="D164"/>
      <c r="E164" s="24"/>
      <c r="F164" s="24"/>
      <c r="G164" s="24"/>
      <c r="H164" s="1"/>
      <c r="I164" s="1"/>
      <c r="J164" s="1"/>
      <c r="K164" s="1"/>
      <c r="L164" s="1"/>
      <c r="M164" s="1"/>
      <c r="N164" s="1"/>
      <c r="O164" s="1"/>
      <c r="P164" s="1"/>
      <c r="Q164" s="1"/>
      <c r="R164" s="1"/>
      <c r="S164" s="1"/>
      <c r="T164" s="1"/>
      <c r="U164" s="1"/>
      <c r="V164" s="1"/>
      <c r="W164" s="1"/>
    </row>
    <row r="165" spans="1:23" ht="12.75">
      <c r="A165"/>
      <c r="B165"/>
      <c r="C165"/>
      <c r="D165"/>
      <c r="E165" s="24"/>
      <c r="F165" s="24"/>
      <c r="G165" s="24"/>
      <c r="H165" s="52"/>
      <c r="I165"/>
      <c r="J165" s="52"/>
      <c r="K165" s="52"/>
      <c r="L165"/>
      <c r="M165" s="52"/>
      <c r="N165"/>
      <c r="O165" s="52"/>
      <c r="P165" s="52"/>
      <c r="Q165"/>
      <c r="R165" s="52"/>
      <c r="S165"/>
      <c r="T165" s="52"/>
      <c r="U165" s="52"/>
      <c r="V165"/>
      <c r="W165" s="52"/>
    </row>
    <row r="166" spans="1:23" ht="12.75">
      <c r="A166"/>
      <c r="B166"/>
      <c r="C166"/>
      <c r="D166"/>
      <c r="E166" s="24"/>
      <c r="F166" s="24"/>
      <c r="G166" s="24"/>
      <c r="H166"/>
      <c r="I166"/>
      <c r="J166"/>
      <c r="K166"/>
      <c r="L166"/>
      <c r="M166"/>
      <c r="N166"/>
      <c r="O166"/>
      <c r="P166"/>
      <c r="Q166"/>
      <c r="R166"/>
      <c r="S166"/>
      <c r="T166"/>
      <c r="U166"/>
      <c r="V166"/>
      <c r="W166"/>
    </row>
    <row r="167" spans="7:23" ht="12.75">
      <c r="G167"/>
      <c r="H167"/>
      <c r="I167"/>
      <c r="J167"/>
      <c r="K167"/>
      <c r="L167"/>
      <c r="M167"/>
      <c r="N167"/>
      <c r="O167"/>
      <c r="P167"/>
      <c r="Q167"/>
      <c r="R167"/>
      <c r="S167"/>
      <c r="T167"/>
      <c r="U167"/>
      <c r="V167"/>
      <c r="W167"/>
    </row>
    <row r="168" spans="7:23" ht="12.75">
      <c r="G168" s="3"/>
      <c r="H168" s="3"/>
      <c r="I168" s="3"/>
      <c r="J168" s="3"/>
      <c r="K168" s="3"/>
      <c r="L168" s="3"/>
      <c r="M168" s="3"/>
      <c r="N168" s="3"/>
      <c r="O168" s="3"/>
      <c r="P168" s="3"/>
      <c r="Q168" s="3"/>
      <c r="R168" s="3"/>
      <c r="S168" s="3"/>
      <c r="T168" s="3"/>
      <c r="U168" s="3"/>
      <c r="V168" s="3"/>
      <c r="W168" s="3"/>
    </row>
    <row r="169" spans="7:23" ht="12.75">
      <c r="G169" s="3"/>
      <c r="H169" s="3"/>
      <c r="I169" s="3"/>
      <c r="J169" s="3"/>
      <c r="K169" s="3"/>
      <c r="L169" s="3"/>
      <c r="M169" s="3"/>
      <c r="N169" s="3"/>
      <c r="O169" s="3"/>
      <c r="P169" s="3"/>
      <c r="Q169" s="3"/>
      <c r="R169" s="3"/>
      <c r="S169" s="3"/>
      <c r="T169" s="3"/>
      <c r="U169" s="3"/>
      <c r="V169" s="3"/>
      <c r="W169" s="3"/>
    </row>
    <row r="170" spans="7:23" ht="12.75">
      <c r="G170"/>
      <c r="H170" s="52"/>
      <c r="I170"/>
      <c r="J170" s="52"/>
      <c r="K170" s="52"/>
      <c r="L170"/>
      <c r="M170" s="52"/>
      <c r="N170"/>
      <c r="O170" s="52"/>
      <c r="P170" s="52"/>
      <c r="Q170"/>
      <c r="R170" s="52"/>
      <c r="S170"/>
      <c r="T170" s="52"/>
      <c r="U170" s="52"/>
      <c r="V170"/>
      <c r="W170" s="52"/>
    </row>
    <row r="171" spans="7:23" ht="12.75">
      <c r="G171"/>
      <c r="H171"/>
      <c r="I171"/>
      <c r="J171"/>
      <c r="K171"/>
      <c r="L171"/>
      <c r="M171"/>
      <c r="N171"/>
      <c r="O171"/>
      <c r="P171"/>
      <c r="Q171"/>
      <c r="R171"/>
      <c r="S171"/>
      <c r="T171"/>
      <c r="U171"/>
      <c r="V171"/>
      <c r="W171"/>
    </row>
    <row r="172" spans="7:23" ht="12.75">
      <c r="G172"/>
      <c r="H172"/>
      <c r="I172"/>
      <c r="J172"/>
      <c r="K172"/>
      <c r="L172"/>
      <c r="M172"/>
      <c r="N172"/>
      <c r="O172"/>
      <c r="P172"/>
      <c r="Q172"/>
      <c r="R172"/>
      <c r="S172"/>
      <c r="T172"/>
      <c r="U172"/>
      <c r="V172"/>
      <c r="W172"/>
    </row>
    <row r="173" spans="7:23" ht="12.75">
      <c r="G173"/>
      <c r="H173"/>
      <c r="I173"/>
      <c r="J173"/>
      <c r="K173"/>
      <c r="L173"/>
      <c r="M173"/>
      <c r="N173"/>
      <c r="O173"/>
      <c r="P173"/>
      <c r="Q173"/>
      <c r="R173"/>
      <c r="S173"/>
      <c r="T173"/>
      <c r="U173"/>
      <c r="V173"/>
      <c r="W173"/>
    </row>
    <row r="174" spans="7:23" ht="12.75">
      <c r="G174"/>
      <c r="H174"/>
      <c r="I174"/>
      <c r="J174"/>
      <c r="K174"/>
      <c r="L174"/>
      <c r="M174"/>
      <c r="N174"/>
      <c r="O174"/>
      <c r="P174"/>
      <c r="Q174"/>
      <c r="R174"/>
      <c r="S174"/>
      <c r="T174"/>
      <c r="U174"/>
      <c r="V174"/>
      <c r="W174"/>
    </row>
    <row r="175" spans="7:23" ht="12.75">
      <c r="G175"/>
      <c r="H175" s="52"/>
      <c r="I175"/>
      <c r="J175" s="52"/>
      <c r="K175" s="52"/>
      <c r="L175"/>
      <c r="M175" s="52"/>
      <c r="N175"/>
      <c r="O175" s="52"/>
      <c r="P175" s="52"/>
      <c r="Q175"/>
      <c r="R175" s="52"/>
      <c r="S175"/>
      <c r="T175" s="52"/>
      <c r="U175" s="52"/>
      <c r="V175"/>
      <c r="W175" s="52"/>
    </row>
    <row r="176" spans="7:23" ht="12.75">
      <c r="G176" s="1"/>
      <c r="H176" s="1"/>
      <c r="I176" s="1"/>
      <c r="J176" s="1"/>
      <c r="K176" s="1"/>
      <c r="L176" s="1"/>
      <c r="M176" s="1"/>
      <c r="N176" s="1"/>
      <c r="O176" s="1"/>
      <c r="P176" s="1"/>
      <c r="Q176" s="1"/>
      <c r="R176" s="1"/>
      <c r="S176" s="1"/>
      <c r="T176" s="1"/>
      <c r="U176" s="1"/>
      <c r="V176" s="1"/>
      <c r="W176" s="1"/>
    </row>
    <row r="177" spans="7:23" ht="12.75">
      <c r="G177"/>
      <c r="H177" s="52"/>
      <c r="I177"/>
      <c r="J177" s="52"/>
      <c r="K177" s="52"/>
      <c r="L177"/>
      <c r="M177" s="52"/>
      <c r="N177"/>
      <c r="O177" s="52"/>
      <c r="P177" s="52"/>
      <c r="Q177"/>
      <c r="R177" s="52"/>
      <c r="S177"/>
      <c r="T177" s="52"/>
      <c r="U177" s="52"/>
      <c r="V177"/>
      <c r="W177" s="52"/>
    </row>
    <row r="178" spans="7:23" ht="12.75">
      <c r="G178"/>
      <c r="H178"/>
      <c r="I178"/>
      <c r="J178"/>
      <c r="K178"/>
      <c r="L178"/>
      <c r="M178"/>
      <c r="N178"/>
      <c r="O178"/>
      <c r="P178"/>
      <c r="Q178"/>
      <c r="R178"/>
      <c r="S178"/>
      <c r="T178"/>
      <c r="U178"/>
      <c r="V178"/>
      <c r="W178"/>
    </row>
    <row r="179" spans="7:23" ht="12.75">
      <c r="G179"/>
      <c r="H179"/>
      <c r="I179"/>
      <c r="J179"/>
      <c r="K179"/>
      <c r="L179"/>
      <c r="M179"/>
      <c r="N179"/>
      <c r="O179"/>
      <c r="P179"/>
      <c r="Q179"/>
      <c r="R179"/>
      <c r="S179"/>
      <c r="T179"/>
      <c r="U179"/>
      <c r="V179"/>
      <c r="W179"/>
    </row>
    <row r="180" spans="7:23" ht="12.75">
      <c r="G180" s="3"/>
      <c r="H180" s="3"/>
      <c r="I180" s="3"/>
      <c r="J180" s="3"/>
      <c r="K180" s="3"/>
      <c r="L180" s="3"/>
      <c r="M180" s="3"/>
      <c r="N180" s="3"/>
      <c r="O180" s="3"/>
      <c r="P180" s="3"/>
      <c r="Q180" s="3"/>
      <c r="R180" s="3"/>
      <c r="S180" s="3"/>
      <c r="T180" s="3"/>
      <c r="U180" s="3"/>
      <c r="V180" s="3"/>
      <c r="W180" s="3"/>
    </row>
    <row r="181" spans="7:23" ht="12.75">
      <c r="G181" s="3"/>
      <c r="H181" s="3"/>
      <c r="I181" s="3"/>
      <c r="J181" s="3"/>
      <c r="K181" s="3"/>
      <c r="L181" s="3"/>
      <c r="M181" s="3"/>
      <c r="N181" s="3"/>
      <c r="O181" s="3"/>
      <c r="P181" s="3"/>
      <c r="Q181" s="3"/>
      <c r="R181" s="3"/>
      <c r="S181" s="3"/>
      <c r="T181" s="3"/>
      <c r="U181" s="3"/>
      <c r="V181" s="3"/>
      <c r="W181" s="3"/>
    </row>
    <row r="182" spans="7:23" ht="12.75">
      <c r="G182"/>
      <c r="H182" s="52"/>
      <c r="I182"/>
      <c r="J182" s="52"/>
      <c r="K182" s="52"/>
      <c r="L182"/>
      <c r="M182" s="52"/>
      <c r="N182"/>
      <c r="O182" s="52"/>
      <c r="P182" s="52"/>
      <c r="Q182"/>
      <c r="R182" s="52"/>
      <c r="S182"/>
      <c r="T182" s="52"/>
      <c r="U182" s="52"/>
      <c r="V182"/>
      <c r="W182" s="52"/>
    </row>
    <row r="183" spans="7:23" ht="12.75">
      <c r="G183"/>
      <c r="H183"/>
      <c r="I183"/>
      <c r="J183"/>
      <c r="K183"/>
      <c r="L183"/>
      <c r="M183"/>
      <c r="N183"/>
      <c r="O183"/>
      <c r="P183"/>
      <c r="Q183"/>
      <c r="R183"/>
      <c r="S183"/>
      <c r="T183"/>
      <c r="U183"/>
      <c r="V183"/>
      <c r="W183"/>
    </row>
    <row r="184" spans="7:23" ht="12.75">
      <c r="G184"/>
      <c r="H184"/>
      <c r="I184"/>
      <c r="J184"/>
      <c r="K184"/>
      <c r="L184"/>
      <c r="M184"/>
      <c r="N184"/>
      <c r="O184"/>
      <c r="P184"/>
      <c r="Q184"/>
      <c r="R184"/>
      <c r="S184"/>
      <c r="T184"/>
      <c r="U184"/>
      <c r="V184"/>
      <c r="W184"/>
    </row>
    <row r="185" spans="7:23" ht="12.75">
      <c r="G185"/>
      <c r="H185"/>
      <c r="I185"/>
      <c r="J185"/>
      <c r="K185"/>
      <c r="L185"/>
      <c r="M185"/>
      <c r="N185"/>
      <c r="O185"/>
      <c r="P185"/>
      <c r="Q185"/>
      <c r="R185"/>
      <c r="S185"/>
      <c r="T185"/>
      <c r="U185"/>
      <c r="V185"/>
      <c r="W185"/>
    </row>
    <row r="186" spans="7:23" ht="12.75">
      <c r="G186"/>
      <c r="H186"/>
      <c r="I186"/>
      <c r="J186"/>
      <c r="K186"/>
      <c r="L186"/>
      <c r="M186"/>
      <c r="N186"/>
      <c r="O186"/>
      <c r="P186"/>
      <c r="Q186"/>
      <c r="R186"/>
      <c r="S186"/>
      <c r="T186"/>
      <c r="U186"/>
      <c r="V186"/>
      <c r="W186"/>
    </row>
    <row r="187" spans="7:23" ht="12.75">
      <c r="G187"/>
      <c r="H187" s="52"/>
      <c r="I187"/>
      <c r="J187" s="52"/>
      <c r="K187" s="52"/>
      <c r="L187"/>
      <c r="M187" s="52"/>
      <c r="N187"/>
      <c r="O187" s="52"/>
      <c r="P187" s="52"/>
      <c r="Q187"/>
      <c r="R187" s="52"/>
      <c r="S187"/>
      <c r="T187" s="52"/>
      <c r="U187" s="52"/>
      <c r="V187"/>
      <c r="W187" s="52"/>
    </row>
    <row r="188" spans="7:23" ht="12.75">
      <c r="G188" s="1"/>
      <c r="H188" s="1"/>
      <c r="I188" s="1"/>
      <c r="J188" s="1"/>
      <c r="K188" s="1"/>
      <c r="L188" s="1"/>
      <c r="M188" s="1"/>
      <c r="N188" s="1"/>
      <c r="O188" s="1"/>
      <c r="P188" s="1"/>
      <c r="Q188" s="1"/>
      <c r="R188" s="1"/>
      <c r="S188" s="1"/>
      <c r="T188" s="1"/>
      <c r="U188" s="1"/>
      <c r="V188" s="1"/>
      <c r="W188" s="1"/>
    </row>
    <row r="189" spans="7:23" ht="12.75">
      <c r="G189"/>
      <c r="H189" s="52"/>
      <c r="I189"/>
      <c r="J189" s="52"/>
      <c r="K189" s="52"/>
      <c r="L189"/>
      <c r="M189" s="52"/>
      <c r="N189"/>
      <c r="O189" s="52"/>
      <c r="P189" s="52"/>
      <c r="Q189"/>
      <c r="R189" s="52"/>
      <c r="S189"/>
      <c r="T189" s="52"/>
      <c r="U189" s="52"/>
      <c r="V189"/>
      <c r="W189" s="52"/>
    </row>
    <row r="190" spans="7:23" ht="12.75">
      <c r="G190"/>
      <c r="H190"/>
      <c r="I190"/>
      <c r="J190"/>
      <c r="K190"/>
      <c r="L190"/>
      <c r="M190"/>
      <c r="N190"/>
      <c r="O190"/>
      <c r="P190"/>
      <c r="Q190"/>
      <c r="R190"/>
      <c r="S190"/>
      <c r="T190"/>
      <c r="U190"/>
      <c r="V190"/>
      <c r="W190"/>
    </row>
    <row r="191" spans="7:23" ht="12.75">
      <c r="G191"/>
      <c r="H191"/>
      <c r="I191"/>
      <c r="J191"/>
      <c r="K191"/>
      <c r="L191"/>
      <c r="M191"/>
      <c r="N191"/>
      <c r="O191"/>
      <c r="P191"/>
      <c r="Q191"/>
      <c r="R191"/>
      <c r="S191"/>
      <c r="T191"/>
      <c r="U191"/>
      <c r="V191"/>
      <c r="W191"/>
    </row>
    <row r="192" spans="7:23" ht="12.75">
      <c r="G192" s="3"/>
      <c r="H192" s="3"/>
      <c r="I192" s="3"/>
      <c r="J192" s="3"/>
      <c r="K192" s="3"/>
      <c r="L192" s="3"/>
      <c r="M192" s="3"/>
      <c r="N192" s="3"/>
      <c r="O192" s="3"/>
      <c r="P192" s="3"/>
      <c r="Q192" s="3"/>
      <c r="R192" s="3"/>
      <c r="S192" s="3"/>
      <c r="T192" s="3"/>
      <c r="U192" s="3"/>
      <c r="V192" s="3"/>
      <c r="W192" s="3"/>
    </row>
    <row r="193" spans="7:23" ht="12.75">
      <c r="G193" s="3"/>
      <c r="H193" s="3"/>
      <c r="I193" s="3"/>
      <c r="J193" s="3"/>
      <c r="K193" s="3"/>
      <c r="L193" s="3"/>
      <c r="M193" s="3"/>
      <c r="N193" s="3"/>
      <c r="O193" s="3"/>
      <c r="P193" s="3"/>
      <c r="Q193" s="3"/>
      <c r="R193" s="3"/>
      <c r="S193" s="3"/>
      <c r="T193" s="3"/>
      <c r="U193" s="3"/>
      <c r="V193" s="3"/>
      <c r="W193" s="3"/>
    </row>
    <row r="194" spans="7:23" ht="12.75">
      <c r="G194"/>
      <c r="H194" s="52"/>
      <c r="I194"/>
      <c r="J194" s="52"/>
      <c r="K194" s="52"/>
      <c r="L194"/>
      <c r="M194" s="52"/>
      <c r="N194"/>
      <c r="O194" s="52"/>
      <c r="P194" s="52"/>
      <c r="Q194"/>
      <c r="R194" s="52"/>
      <c r="S194"/>
      <c r="T194" s="52"/>
      <c r="U194" s="52"/>
      <c r="V194"/>
      <c r="W194" s="52"/>
    </row>
    <row r="195" spans="7:23" ht="12.75">
      <c r="G195"/>
      <c r="H195"/>
      <c r="I195"/>
      <c r="J195"/>
      <c r="K195"/>
      <c r="L195"/>
      <c r="M195"/>
      <c r="N195"/>
      <c r="O195"/>
      <c r="P195"/>
      <c r="Q195"/>
      <c r="R195"/>
      <c r="S195"/>
      <c r="T195"/>
      <c r="U195"/>
      <c r="V195"/>
      <c r="W195"/>
    </row>
    <row r="196" spans="7:23" ht="12.75">
      <c r="G196"/>
      <c r="H196"/>
      <c r="I196"/>
      <c r="J196"/>
      <c r="K196"/>
      <c r="L196"/>
      <c r="M196"/>
      <c r="N196"/>
      <c r="O196"/>
      <c r="P196"/>
      <c r="Q196"/>
      <c r="R196"/>
      <c r="S196"/>
      <c r="T196"/>
      <c r="U196"/>
      <c r="V196"/>
      <c r="W196"/>
    </row>
    <row r="197" spans="7:23" ht="12.75">
      <c r="G197"/>
      <c r="H197"/>
      <c r="I197"/>
      <c r="J197"/>
      <c r="K197"/>
      <c r="L197"/>
      <c r="M197"/>
      <c r="N197"/>
      <c r="O197"/>
      <c r="P197"/>
      <c r="Q197"/>
      <c r="R197"/>
      <c r="S197"/>
      <c r="T197"/>
      <c r="U197"/>
      <c r="V197"/>
      <c r="W197"/>
    </row>
    <row r="198" spans="7:23" ht="12.75">
      <c r="G198"/>
      <c r="H198"/>
      <c r="I198"/>
      <c r="J198"/>
      <c r="K198"/>
      <c r="L198"/>
      <c r="M198"/>
      <c r="N198"/>
      <c r="O198"/>
      <c r="P198"/>
      <c r="Q198"/>
      <c r="R198"/>
      <c r="S198"/>
      <c r="T198"/>
      <c r="U198"/>
      <c r="V198"/>
      <c r="W198"/>
    </row>
    <row r="199" spans="7:23" ht="12.75">
      <c r="G199"/>
      <c r="H199" s="52"/>
      <c r="I199"/>
      <c r="J199" s="52"/>
      <c r="K199" s="52"/>
      <c r="L199"/>
      <c r="M199" s="52"/>
      <c r="N199"/>
      <c r="O199" s="52"/>
      <c r="P199" s="52"/>
      <c r="Q199"/>
      <c r="R199" s="52"/>
      <c r="S199"/>
      <c r="T199" s="52"/>
      <c r="U199" s="52"/>
      <c r="V199"/>
      <c r="W199" s="52"/>
    </row>
    <row r="200" spans="7:23" ht="12.75">
      <c r="G200" s="1"/>
      <c r="H200" s="1"/>
      <c r="I200" s="1"/>
      <c r="J200" s="1"/>
      <c r="K200" s="1"/>
      <c r="L200" s="1"/>
      <c r="M200" s="1"/>
      <c r="N200" s="1"/>
      <c r="O200" s="1"/>
      <c r="P200" s="1"/>
      <c r="Q200" s="1"/>
      <c r="R200" s="1"/>
      <c r="S200" s="1"/>
      <c r="T200" s="1"/>
      <c r="U200" s="1"/>
      <c r="V200" s="1"/>
      <c r="W200" s="1"/>
    </row>
    <row r="201" spans="7:23" ht="12.75">
      <c r="G201"/>
      <c r="H201" s="52"/>
      <c r="I201"/>
      <c r="J201" s="52"/>
      <c r="K201" s="52"/>
      <c r="L201"/>
      <c r="M201" s="52"/>
      <c r="N201"/>
      <c r="O201" s="52"/>
      <c r="P201" s="52"/>
      <c r="Q201"/>
      <c r="R201" s="52"/>
      <c r="S201"/>
      <c r="T201" s="52"/>
      <c r="U201" s="52"/>
      <c r="V201"/>
      <c r="W201" s="52"/>
    </row>
    <row r="202" spans="7:23" ht="12.75">
      <c r="G202"/>
      <c r="H202"/>
      <c r="I202"/>
      <c r="J202"/>
      <c r="K202"/>
      <c r="L202"/>
      <c r="M202"/>
      <c r="N202"/>
      <c r="O202"/>
      <c r="P202"/>
      <c r="Q202"/>
      <c r="R202"/>
      <c r="S202"/>
      <c r="T202"/>
      <c r="U202"/>
      <c r="V202"/>
      <c r="W202"/>
    </row>
    <row r="203" spans="7:23" ht="12.75">
      <c r="G203"/>
      <c r="H203"/>
      <c r="I203"/>
      <c r="J203"/>
      <c r="K203"/>
      <c r="L203"/>
      <c r="M203"/>
      <c r="N203"/>
      <c r="O203"/>
      <c r="P203"/>
      <c r="Q203"/>
      <c r="R203"/>
      <c r="S203"/>
      <c r="T203"/>
      <c r="U203"/>
      <c r="V203"/>
      <c r="W203"/>
    </row>
    <row r="204" spans="7:23" ht="12.75">
      <c r="G204" s="3"/>
      <c r="H204" s="3"/>
      <c r="I204" s="3"/>
      <c r="J204" s="3"/>
      <c r="K204" s="3"/>
      <c r="L204" s="3"/>
      <c r="M204" s="3"/>
      <c r="N204" s="3"/>
      <c r="O204" s="3"/>
      <c r="P204" s="3"/>
      <c r="Q204" s="3"/>
      <c r="R204" s="3"/>
      <c r="S204" s="3"/>
      <c r="T204" s="3"/>
      <c r="U204" s="3"/>
      <c r="V204" s="3"/>
      <c r="W204" s="3"/>
    </row>
    <row r="205" spans="7:23" ht="12.75">
      <c r="G205" s="3"/>
      <c r="H205" s="3"/>
      <c r="I205" s="3"/>
      <c r="J205" s="3"/>
      <c r="K205" s="3"/>
      <c r="L205" s="3"/>
      <c r="M205" s="3"/>
      <c r="N205" s="3"/>
      <c r="O205" s="3"/>
      <c r="P205" s="3"/>
      <c r="Q205" s="3"/>
      <c r="R205" s="3"/>
      <c r="S205" s="3"/>
      <c r="T205" s="3"/>
      <c r="U205" s="3"/>
      <c r="V205" s="3"/>
      <c r="W205" s="3"/>
    </row>
    <row r="206" spans="7:23" ht="12.75">
      <c r="G206"/>
      <c r="H206" s="52"/>
      <c r="I206"/>
      <c r="J206" s="52"/>
      <c r="K206" s="52"/>
      <c r="L206"/>
      <c r="M206" s="52"/>
      <c r="N206"/>
      <c r="O206" s="52"/>
      <c r="P206" s="52"/>
      <c r="Q206"/>
      <c r="R206" s="52"/>
      <c r="S206"/>
      <c r="T206" s="52"/>
      <c r="U206" s="52"/>
      <c r="V206"/>
      <c r="W206" s="52"/>
    </row>
    <row r="207" spans="7:23" ht="12.75">
      <c r="G207"/>
      <c r="H207"/>
      <c r="I207"/>
      <c r="J207"/>
      <c r="K207"/>
      <c r="L207"/>
      <c r="M207"/>
      <c r="N207"/>
      <c r="O207"/>
      <c r="P207"/>
      <c r="Q207"/>
      <c r="R207"/>
      <c r="S207"/>
      <c r="T207"/>
      <c r="U207"/>
      <c r="V207"/>
      <c r="W207"/>
    </row>
    <row r="208" spans="7:23" ht="12.75">
      <c r="G208"/>
      <c r="H208"/>
      <c r="I208"/>
      <c r="J208"/>
      <c r="K208"/>
      <c r="L208"/>
      <c r="M208"/>
      <c r="N208"/>
      <c r="O208"/>
      <c r="P208"/>
      <c r="Q208"/>
      <c r="R208"/>
      <c r="S208"/>
      <c r="T208"/>
      <c r="U208"/>
      <c r="V208"/>
      <c r="W208"/>
    </row>
    <row r="209" spans="7:23" ht="12.75">
      <c r="G209"/>
      <c r="H209"/>
      <c r="I209"/>
      <c r="J209"/>
      <c r="K209"/>
      <c r="L209"/>
      <c r="M209"/>
      <c r="N209"/>
      <c r="O209"/>
      <c r="P209"/>
      <c r="Q209"/>
      <c r="R209"/>
      <c r="S209"/>
      <c r="T209"/>
      <c r="U209"/>
      <c r="V209"/>
      <c r="W209"/>
    </row>
    <row r="210" spans="7:23" ht="12.75">
      <c r="G210"/>
      <c r="H210"/>
      <c r="I210"/>
      <c r="J210"/>
      <c r="K210"/>
      <c r="L210"/>
      <c r="M210"/>
      <c r="N210"/>
      <c r="O210"/>
      <c r="P210"/>
      <c r="Q210"/>
      <c r="R210"/>
      <c r="S210"/>
      <c r="T210"/>
      <c r="U210"/>
      <c r="V210"/>
      <c r="W210"/>
    </row>
    <row r="211" spans="7:23" ht="12.75">
      <c r="G211"/>
      <c r="H211" s="52"/>
      <c r="I211"/>
      <c r="J211" s="52"/>
      <c r="K211" s="52"/>
      <c r="L211"/>
      <c r="M211" s="52"/>
      <c r="N211"/>
      <c r="O211" s="52"/>
      <c r="P211" s="52"/>
      <c r="Q211"/>
      <c r="R211" s="52"/>
      <c r="S211"/>
      <c r="T211" s="52"/>
      <c r="U211" s="52"/>
      <c r="V211"/>
      <c r="W211" s="52"/>
    </row>
    <row r="212" spans="7:23" ht="12.75">
      <c r="G212" s="1"/>
      <c r="H212" s="1"/>
      <c r="I212" s="1"/>
      <c r="J212" s="1"/>
      <c r="K212" s="1"/>
      <c r="L212" s="1"/>
      <c r="M212" s="1"/>
      <c r="N212" s="1"/>
      <c r="O212" s="1"/>
      <c r="P212" s="1"/>
      <c r="Q212" s="1"/>
      <c r="R212" s="1"/>
      <c r="S212" s="1"/>
      <c r="T212" s="1"/>
      <c r="U212" s="1"/>
      <c r="V212" s="1"/>
      <c r="W212" s="1"/>
    </row>
    <row r="213" spans="7:23" ht="12.75">
      <c r="G213"/>
      <c r="H213" s="52"/>
      <c r="I213"/>
      <c r="J213" s="52"/>
      <c r="K213" s="52"/>
      <c r="L213"/>
      <c r="M213" s="52"/>
      <c r="N213"/>
      <c r="O213" s="52"/>
      <c r="P213" s="52"/>
      <c r="Q213"/>
      <c r="R213" s="52"/>
      <c r="S213"/>
      <c r="T213" s="52"/>
      <c r="U213" s="52"/>
      <c r="V213"/>
      <c r="W213" s="52"/>
    </row>
    <row r="214" spans="7:23" ht="12.75">
      <c r="G214"/>
      <c r="H214"/>
      <c r="I214"/>
      <c r="J214"/>
      <c r="K214"/>
      <c r="L214"/>
      <c r="M214"/>
      <c r="N214"/>
      <c r="O214"/>
      <c r="P214"/>
      <c r="Q214"/>
      <c r="R214"/>
      <c r="S214"/>
      <c r="T214"/>
      <c r="U214"/>
      <c r="V214"/>
      <c r="W214"/>
    </row>
    <row r="215" spans="7:23" ht="12.75">
      <c r="G215"/>
      <c r="H215"/>
      <c r="I215"/>
      <c r="J215"/>
      <c r="K215"/>
      <c r="L215"/>
      <c r="M215"/>
      <c r="N215"/>
      <c r="O215"/>
      <c r="P215"/>
      <c r="Q215"/>
      <c r="R215"/>
      <c r="S215"/>
      <c r="T215"/>
      <c r="U215"/>
      <c r="V215"/>
      <c r="W215"/>
    </row>
    <row r="216" spans="7:23" ht="12.75">
      <c r="G216" s="3"/>
      <c r="H216" s="3"/>
      <c r="I216" s="3"/>
      <c r="J216" s="3"/>
      <c r="K216" s="3"/>
      <c r="L216" s="3"/>
      <c r="M216" s="3"/>
      <c r="N216" s="3"/>
      <c r="O216" s="3"/>
      <c r="P216" s="3"/>
      <c r="Q216" s="3"/>
      <c r="R216" s="3"/>
      <c r="S216" s="3"/>
      <c r="T216" s="3"/>
      <c r="U216" s="3"/>
      <c r="V216" s="3"/>
      <c r="W216" s="3"/>
    </row>
    <row r="217" spans="7:23" ht="12.75">
      <c r="G217" s="3"/>
      <c r="H217" s="3"/>
      <c r="I217" s="3"/>
      <c r="J217" s="3"/>
      <c r="K217" s="3"/>
      <c r="L217" s="3"/>
      <c r="M217" s="3"/>
      <c r="N217" s="3"/>
      <c r="O217" s="3"/>
      <c r="P217" s="3"/>
      <c r="Q217" s="3"/>
      <c r="R217" s="3"/>
      <c r="S217" s="3"/>
      <c r="T217" s="3"/>
      <c r="U217" s="3"/>
      <c r="V217" s="3"/>
      <c r="W217" s="3"/>
    </row>
    <row r="218" spans="7:23" ht="12.75">
      <c r="G218"/>
      <c r="H218" s="52"/>
      <c r="I218"/>
      <c r="J218" s="52"/>
      <c r="K218" s="52"/>
      <c r="L218"/>
      <c r="M218" s="52"/>
      <c r="N218"/>
      <c r="O218" s="52"/>
      <c r="P218" s="52"/>
      <c r="Q218"/>
      <c r="R218" s="52"/>
      <c r="S218"/>
      <c r="T218" s="52"/>
      <c r="U218" s="52"/>
      <c r="V218"/>
      <c r="W218" s="52"/>
    </row>
    <row r="219" spans="7:23" ht="12.75">
      <c r="G219"/>
      <c r="H219"/>
      <c r="I219"/>
      <c r="J219"/>
      <c r="K219"/>
      <c r="L219"/>
      <c r="M219"/>
      <c r="N219"/>
      <c r="O219"/>
      <c r="P219"/>
      <c r="Q219"/>
      <c r="R219"/>
      <c r="S219"/>
      <c r="T219"/>
      <c r="U219"/>
      <c r="V219"/>
      <c r="W219"/>
    </row>
    <row r="220" spans="7:23" ht="12.75">
      <c r="G220"/>
      <c r="H220"/>
      <c r="I220"/>
      <c r="J220"/>
      <c r="K220"/>
      <c r="L220"/>
      <c r="M220"/>
      <c r="N220"/>
      <c r="O220"/>
      <c r="P220"/>
      <c r="Q220"/>
      <c r="R220"/>
      <c r="S220"/>
      <c r="T220"/>
      <c r="U220"/>
      <c r="V220"/>
      <c r="W220"/>
    </row>
    <row r="221" spans="7:23" ht="12.75">
      <c r="G221"/>
      <c r="H221"/>
      <c r="I221"/>
      <c r="J221"/>
      <c r="K221"/>
      <c r="L221"/>
      <c r="M221"/>
      <c r="N221"/>
      <c r="O221"/>
      <c r="P221"/>
      <c r="Q221"/>
      <c r="R221"/>
      <c r="S221"/>
      <c r="T221"/>
      <c r="U221"/>
      <c r="V221"/>
      <c r="W221"/>
    </row>
    <row r="222" spans="7:23" ht="12.75">
      <c r="G222"/>
      <c r="H222"/>
      <c r="I222"/>
      <c r="J222"/>
      <c r="K222"/>
      <c r="L222"/>
      <c r="M222"/>
      <c r="N222"/>
      <c r="O222"/>
      <c r="P222"/>
      <c r="Q222"/>
      <c r="R222"/>
      <c r="S222"/>
      <c r="T222"/>
      <c r="U222"/>
      <c r="V222"/>
      <c r="W222"/>
    </row>
    <row r="223" spans="7:23" ht="12.75">
      <c r="G223"/>
      <c r="H223" s="52"/>
      <c r="I223"/>
      <c r="J223" s="52"/>
      <c r="K223" s="52"/>
      <c r="L223"/>
      <c r="M223" s="52"/>
      <c r="N223"/>
      <c r="O223" s="52"/>
      <c r="P223" s="52"/>
      <c r="Q223"/>
      <c r="R223" s="52"/>
      <c r="S223"/>
      <c r="T223" s="52"/>
      <c r="U223" s="52"/>
      <c r="V223"/>
      <c r="W223" s="52"/>
    </row>
    <row r="224" spans="7:23" ht="12.75">
      <c r="G224" s="1"/>
      <c r="H224" s="1"/>
      <c r="I224" s="1"/>
      <c r="J224" s="1"/>
      <c r="K224" s="1"/>
      <c r="L224" s="1"/>
      <c r="M224" s="1"/>
      <c r="N224" s="1"/>
      <c r="O224" s="1"/>
      <c r="P224" s="1"/>
      <c r="Q224" s="1"/>
      <c r="R224" s="1"/>
      <c r="S224" s="1"/>
      <c r="T224" s="1"/>
      <c r="U224" s="1"/>
      <c r="V224" s="1"/>
      <c r="W224" s="1"/>
    </row>
    <row r="225" spans="7:23" ht="12.75">
      <c r="G225"/>
      <c r="H225" s="52"/>
      <c r="I225"/>
      <c r="J225" s="52"/>
      <c r="K225" s="52"/>
      <c r="L225"/>
      <c r="M225" s="52"/>
      <c r="N225"/>
      <c r="O225" s="52"/>
      <c r="P225" s="52"/>
      <c r="Q225"/>
      <c r="R225" s="52"/>
      <c r="S225"/>
      <c r="T225" s="52"/>
      <c r="U225" s="52"/>
      <c r="V225"/>
      <c r="W225" s="52"/>
    </row>
    <row r="226" spans="7:23" ht="12.75">
      <c r="G226"/>
      <c r="H226"/>
      <c r="I226"/>
      <c r="J226"/>
      <c r="K226"/>
      <c r="L226"/>
      <c r="M226"/>
      <c r="N226"/>
      <c r="O226"/>
      <c r="P226"/>
      <c r="Q226"/>
      <c r="R226"/>
      <c r="S226"/>
      <c r="T226"/>
      <c r="U226"/>
      <c r="V226"/>
      <c r="W226"/>
    </row>
    <row r="227" spans="7:23" ht="12.75">
      <c r="G227"/>
      <c r="H227"/>
      <c r="I227"/>
      <c r="J227"/>
      <c r="K227"/>
      <c r="L227"/>
      <c r="M227"/>
      <c r="N227"/>
      <c r="O227"/>
      <c r="P227"/>
      <c r="Q227"/>
      <c r="R227"/>
      <c r="S227"/>
      <c r="T227"/>
      <c r="U227"/>
      <c r="V227"/>
      <c r="W227"/>
    </row>
    <row r="228" spans="7:23" ht="12.75">
      <c r="G228" s="3"/>
      <c r="H228" s="3"/>
      <c r="I228" s="3"/>
      <c r="J228" s="3"/>
      <c r="K228" s="3"/>
      <c r="L228" s="3"/>
      <c r="M228" s="3"/>
      <c r="N228" s="3"/>
      <c r="O228" s="3"/>
      <c r="P228" s="3"/>
      <c r="Q228" s="3"/>
      <c r="R228" s="3"/>
      <c r="S228" s="3"/>
      <c r="T228" s="3"/>
      <c r="U228" s="3"/>
      <c r="V228" s="3"/>
      <c r="W228" s="3"/>
    </row>
    <row r="229" spans="7:23" ht="12.75">
      <c r="G229" s="3"/>
      <c r="H229" s="3"/>
      <c r="I229" s="3"/>
      <c r="J229" s="3"/>
      <c r="K229" s="3"/>
      <c r="L229" s="3"/>
      <c r="M229" s="3"/>
      <c r="N229" s="3"/>
      <c r="O229" s="3"/>
      <c r="P229" s="3"/>
      <c r="Q229" s="3"/>
      <c r="R229" s="3"/>
      <c r="S229" s="3"/>
      <c r="T229" s="3"/>
      <c r="U229" s="3"/>
      <c r="V229" s="3"/>
      <c r="W229" s="3"/>
    </row>
    <row r="230" spans="7:23" ht="12.75">
      <c r="G230"/>
      <c r="H230" s="52"/>
      <c r="I230"/>
      <c r="J230" s="52"/>
      <c r="K230" s="52"/>
      <c r="L230"/>
      <c r="M230" s="52"/>
      <c r="N230"/>
      <c r="O230" s="52"/>
      <c r="P230" s="52"/>
      <c r="Q230"/>
      <c r="R230" s="52"/>
      <c r="S230"/>
      <c r="T230" s="52"/>
      <c r="U230" s="52"/>
      <c r="V230"/>
      <c r="W230" s="52"/>
    </row>
    <row r="231" spans="7:23" ht="12.75">
      <c r="G231"/>
      <c r="H231"/>
      <c r="I231"/>
      <c r="J231"/>
      <c r="K231"/>
      <c r="L231"/>
      <c r="M231"/>
      <c r="N231"/>
      <c r="O231"/>
      <c r="P231"/>
      <c r="Q231"/>
      <c r="R231"/>
      <c r="S231"/>
      <c r="T231"/>
      <c r="U231"/>
      <c r="V231"/>
      <c r="W231"/>
    </row>
    <row r="232" spans="7:23" ht="12.75">
      <c r="G232"/>
      <c r="H232"/>
      <c r="I232"/>
      <c r="J232"/>
      <c r="K232"/>
      <c r="L232"/>
      <c r="M232"/>
      <c r="N232"/>
      <c r="O232"/>
      <c r="P232"/>
      <c r="Q232"/>
      <c r="R232"/>
      <c r="S232"/>
      <c r="T232"/>
      <c r="U232"/>
      <c r="V232"/>
      <c r="W232"/>
    </row>
    <row r="233" spans="7:23" ht="12.75">
      <c r="G233"/>
      <c r="H233"/>
      <c r="I233"/>
      <c r="J233"/>
      <c r="K233"/>
      <c r="L233"/>
      <c r="M233"/>
      <c r="N233"/>
      <c r="O233"/>
      <c r="P233"/>
      <c r="Q233"/>
      <c r="R233"/>
      <c r="S233"/>
      <c r="T233"/>
      <c r="U233"/>
      <c r="V233"/>
      <c r="W233"/>
    </row>
    <row r="234" spans="7:23" ht="12.75">
      <c r="G234"/>
      <c r="H234"/>
      <c r="I234"/>
      <c r="J234"/>
      <c r="K234"/>
      <c r="L234"/>
      <c r="M234"/>
      <c r="N234"/>
      <c r="O234"/>
      <c r="P234"/>
      <c r="Q234"/>
      <c r="R234"/>
      <c r="S234"/>
      <c r="T234"/>
      <c r="U234"/>
      <c r="V234"/>
      <c r="W234"/>
    </row>
    <row r="235" spans="7:23" ht="12.75">
      <c r="G235"/>
      <c r="H235" s="52"/>
      <c r="I235"/>
      <c r="J235" s="52"/>
      <c r="K235" s="52"/>
      <c r="L235"/>
      <c r="M235" s="52"/>
      <c r="N235"/>
      <c r="O235" s="52"/>
      <c r="P235" s="52"/>
      <c r="Q235"/>
      <c r="R235" s="52"/>
      <c r="S235"/>
      <c r="T235" s="52"/>
      <c r="U235" s="52"/>
      <c r="V235"/>
      <c r="W235" s="52"/>
    </row>
    <row r="236" spans="7:23" ht="12.75">
      <c r="G236" s="1"/>
      <c r="H236" s="1"/>
      <c r="I236" s="1"/>
      <c r="J236" s="1"/>
      <c r="K236" s="1"/>
      <c r="L236" s="1"/>
      <c r="M236" s="1"/>
      <c r="N236" s="1"/>
      <c r="O236" s="1"/>
      <c r="P236" s="1"/>
      <c r="Q236" s="1"/>
      <c r="R236" s="1"/>
      <c r="S236" s="1"/>
      <c r="T236" s="1"/>
      <c r="U236" s="1"/>
      <c r="V236" s="1"/>
      <c r="W236" s="1"/>
    </row>
    <row r="237" spans="7:23" ht="12.75">
      <c r="G237"/>
      <c r="H237" s="52"/>
      <c r="I237"/>
      <c r="J237" s="52"/>
      <c r="K237" s="52"/>
      <c r="L237"/>
      <c r="M237" s="52"/>
      <c r="N237"/>
      <c r="O237" s="52"/>
      <c r="P237" s="52"/>
      <c r="Q237"/>
      <c r="R237" s="52"/>
      <c r="S237"/>
      <c r="T237" s="52"/>
      <c r="U237" s="52"/>
      <c r="V237"/>
      <c r="W237" s="52"/>
    </row>
    <row r="238" spans="7:23" ht="12.75">
      <c r="G238"/>
      <c r="H238"/>
      <c r="I238"/>
      <c r="J238"/>
      <c r="K238"/>
      <c r="L238"/>
      <c r="M238"/>
      <c r="N238"/>
      <c r="O238"/>
      <c r="P238"/>
      <c r="Q238"/>
      <c r="R238"/>
      <c r="S238"/>
      <c r="T238"/>
      <c r="U238"/>
      <c r="V238"/>
      <c r="W238"/>
    </row>
    <row r="239" spans="7:23" ht="12.75">
      <c r="G239"/>
      <c r="H239"/>
      <c r="I239"/>
      <c r="J239"/>
      <c r="K239"/>
      <c r="L239"/>
      <c r="M239"/>
      <c r="N239"/>
      <c r="O239"/>
      <c r="P239"/>
      <c r="Q239"/>
      <c r="R239"/>
      <c r="S239"/>
      <c r="T239"/>
      <c r="U239"/>
      <c r="V239"/>
      <c r="W239"/>
    </row>
    <row r="240" spans="7:23" ht="12.75">
      <c r="G240" s="3"/>
      <c r="H240" s="3"/>
      <c r="I240" s="3"/>
      <c r="J240" s="3"/>
      <c r="K240" s="3"/>
      <c r="L240" s="3"/>
      <c r="M240" s="3"/>
      <c r="N240" s="3"/>
      <c r="O240" s="3"/>
      <c r="P240" s="3"/>
      <c r="Q240" s="3"/>
      <c r="R240" s="3"/>
      <c r="S240" s="3"/>
      <c r="T240" s="3"/>
      <c r="U240" s="3"/>
      <c r="V240" s="3"/>
      <c r="W240" s="3"/>
    </row>
    <row r="241" spans="7:23" ht="12.75">
      <c r="G241" s="3"/>
      <c r="H241" s="3"/>
      <c r="I241" s="3"/>
      <c r="J241" s="3"/>
      <c r="K241" s="3"/>
      <c r="L241" s="3"/>
      <c r="M241" s="3"/>
      <c r="N241" s="3"/>
      <c r="O241" s="3"/>
      <c r="P241" s="3"/>
      <c r="Q241" s="3"/>
      <c r="R241" s="3"/>
      <c r="S241" s="3"/>
      <c r="T241" s="3"/>
      <c r="U241" s="3"/>
      <c r="V241" s="3"/>
      <c r="W241" s="3"/>
    </row>
    <row r="242" spans="7:23" ht="12.75">
      <c r="G242"/>
      <c r="H242" s="52"/>
      <c r="I242"/>
      <c r="J242" s="52"/>
      <c r="K242" s="52"/>
      <c r="L242"/>
      <c r="M242" s="52"/>
      <c r="N242"/>
      <c r="O242" s="52"/>
      <c r="P242" s="52"/>
      <c r="Q242"/>
      <c r="R242" s="52"/>
      <c r="S242"/>
      <c r="T242" s="52"/>
      <c r="U242" s="52"/>
      <c r="V242"/>
      <c r="W242" s="52"/>
    </row>
    <row r="243" spans="7:23" ht="12.75">
      <c r="G243"/>
      <c r="H243"/>
      <c r="I243"/>
      <c r="J243"/>
      <c r="K243"/>
      <c r="L243"/>
      <c r="M243"/>
      <c r="N243"/>
      <c r="O243"/>
      <c r="P243"/>
      <c r="Q243"/>
      <c r="R243"/>
      <c r="S243"/>
      <c r="T243"/>
      <c r="U243"/>
      <c r="V243"/>
      <c r="W243"/>
    </row>
    <row r="244" spans="7:23" ht="12.75">
      <c r="G244"/>
      <c r="H244"/>
      <c r="I244"/>
      <c r="J244"/>
      <c r="K244"/>
      <c r="L244"/>
      <c r="M244"/>
      <c r="N244"/>
      <c r="O244"/>
      <c r="P244"/>
      <c r="Q244"/>
      <c r="R244"/>
      <c r="S244"/>
      <c r="T244"/>
      <c r="U244"/>
      <c r="V244"/>
      <c r="W244"/>
    </row>
    <row r="245" spans="7:23" ht="12.75">
      <c r="G245"/>
      <c r="H245"/>
      <c r="I245"/>
      <c r="J245"/>
      <c r="K245"/>
      <c r="L245"/>
      <c r="M245"/>
      <c r="N245"/>
      <c r="O245"/>
      <c r="P245"/>
      <c r="Q245"/>
      <c r="R245"/>
      <c r="S245"/>
      <c r="T245"/>
      <c r="U245"/>
      <c r="V245"/>
      <c r="W245"/>
    </row>
    <row r="246" spans="7:23" ht="12.75">
      <c r="G246"/>
      <c r="H246"/>
      <c r="I246"/>
      <c r="J246"/>
      <c r="K246"/>
      <c r="L246"/>
      <c r="M246"/>
      <c r="N246"/>
      <c r="O246"/>
      <c r="P246"/>
      <c r="Q246"/>
      <c r="R246"/>
      <c r="S246"/>
      <c r="T246"/>
      <c r="U246"/>
      <c r="V246"/>
      <c r="W246"/>
    </row>
    <row r="247" spans="7:23" ht="12.75">
      <c r="G247"/>
      <c r="H247" s="52"/>
      <c r="I247"/>
      <c r="J247" s="52"/>
      <c r="K247" s="52"/>
      <c r="L247"/>
      <c r="M247" s="52"/>
      <c r="N247"/>
      <c r="O247" s="52"/>
      <c r="P247" s="52"/>
      <c r="Q247"/>
      <c r="R247" s="52"/>
      <c r="S247"/>
      <c r="T247" s="52"/>
      <c r="U247" s="52"/>
      <c r="V247"/>
      <c r="W247" s="52"/>
    </row>
    <row r="248" spans="7:23" ht="12.75">
      <c r="G248" s="1"/>
      <c r="H248" s="1"/>
      <c r="I248" s="1"/>
      <c r="J248" s="1"/>
      <c r="K248" s="1"/>
      <c r="L248" s="1"/>
      <c r="M248" s="1"/>
      <c r="N248" s="1"/>
      <c r="O248" s="1"/>
      <c r="P248" s="1"/>
      <c r="Q248" s="1"/>
      <c r="R248" s="1"/>
      <c r="S248" s="1"/>
      <c r="T248" s="1"/>
      <c r="U248" s="1"/>
      <c r="V248" s="1"/>
      <c r="W248" s="1"/>
    </row>
    <row r="249" spans="7:23" ht="12.75">
      <c r="G249"/>
      <c r="H249" s="52"/>
      <c r="I249"/>
      <c r="J249" s="52"/>
      <c r="K249" s="52"/>
      <c r="L249"/>
      <c r="M249" s="52"/>
      <c r="N249"/>
      <c r="O249" s="52"/>
      <c r="P249" s="52"/>
      <c r="Q249"/>
      <c r="R249" s="52"/>
      <c r="S249"/>
      <c r="T249" s="52"/>
      <c r="U249" s="52"/>
      <c r="V249"/>
      <c r="W249" s="52"/>
    </row>
    <row r="250" spans="7:23" ht="12.75">
      <c r="G250"/>
      <c r="H250"/>
      <c r="I250"/>
      <c r="J250"/>
      <c r="K250"/>
      <c r="L250"/>
      <c r="M250"/>
      <c r="N250"/>
      <c r="O250"/>
      <c r="P250"/>
      <c r="Q250"/>
      <c r="R250"/>
      <c r="S250"/>
      <c r="T250"/>
      <c r="U250"/>
      <c r="V250"/>
      <c r="W250"/>
    </row>
    <row r="251" spans="7:23" ht="12.75">
      <c r="G251"/>
      <c r="H251"/>
      <c r="I251"/>
      <c r="J251"/>
      <c r="K251"/>
      <c r="L251"/>
      <c r="M251"/>
      <c r="N251"/>
      <c r="O251"/>
      <c r="P251"/>
      <c r="Q251"/>
      <c r="R251"/>
      <c r="S251"/>
      <c r="T251"/>
      <c r="U251"/>
      <c r="V251"/>
      <c r="W251"/>
    </row>
    <row r="252" spans="7:23" ht="12.75">
      <c r="G252" s="3"/>
      <c r="H252" s="3"/>
      <c r="I252" s="3"/>
      <c r="J252" s="3"/>
      <c r="K252" s="3"/>
      <c r="L252" s="3"/>
      <c r="M252" s="3"/>
      <c r="N252" s="3"/>
      <c r="O252" s="3"/>
      <c r="P252" s="3"/>
      <c r="Q252" s="3"/>
      <c r="R252" s="3"/>
      <c r="S252" s="3"/>
      <c r="T252" s="3"/>
      <c r="U252" s="3"/>
      <c r="V252" s="3"/>
      <c r="W252" s="3"/>
    </row>
    <row r="253" spans="7:23" ht="12.75">
      <c r="G253" s="3"/>
      <c r="H253" s="3"/>
      <c r="I253" s="3"/>
      <c r="J253" s="3"/>
      <c r="K253" s="3"/>
      <c r="L253" s="3"/>
      <c r="M253" s="3"/>
      <c r="N253" s="3"/>
      <c r="O253" s="3"/>
      <c r="P253" s="3"/>
      <c r="Q253" s="3"/>
      <c r="R253" s="3"/>
      <c r="S253" s="3"/>
      <c r="T253" s="3"/>
      <c r="U253" s="3"/>
      <c r="V253" s="3"/>
      <c r="W253" s="3"/>
    </row>
    <row r="254" spans="7:23" ht="12.75">
      <c r="G254"/>
      <c r="H254" s="52"/>
      <c r="I254"/>
      <c r="J254" s="52"/>
      <c r="K254" s="52"/>
      <c r="L254"/>
      <c r="M254" s="52"/>
      <c r="N254"/>
      <c r="O254" s="52"/>
      <c r="P254" s="52"/>
      <c r="Q254"/>
      <c r="R254" s="52"/>
      <c r="S254"/>
      <c r="T254" s="52"/>
      <c r="U254" s="52"/>
      <c r="V254"/>
      <c r="W254" s="52"/>
    </row>
    <row r="255" spans="7:23" ht="12.75">
      <c r="G255"/>
      <c r="H255"/>
      <c r="I255"/>
      <c r="J255"/>
      <c r="K255"/>
      <c r="L255"/>
      <c r="M255"/>
      <c r="N255"/>
      <c r="O255"/>
      <c r="P255"/>
      <c r="Q255"/>
      <c r="R255"/>
      <c r="S255"/>
      <c r="T255"/>
      <c r="U255"/>
      <c r="V255"/>
      <c r="W255"/>
    </row>
    <row r="256" spans="7:23" ht="12.75">
      <c r="G256"/>
      <c r="H256"/>
      <c r="I256"/>
      <c r="J256"/>
      <c r="K256"/>
      <c r="L256"/>
      <c r="M256"/>
      <c r="N256"/>
      <c r="O256"/>
      <c r="P256"/>
      <c r="Q256"/>
      <c r="R256"/>
      <c r="S256"/>
      <c r="T256"/>
      <c r="U256"/>
      <c r="V256"/>
      <c r="W256"/>
    </row>
    <row r="257" spans="7:23" ht="12.75">
      <c r="G257"/>
      <c r="H257"/>
      <c r="I257"/>
      <c r="J257"/>
      <c r="K257"/>
      <c r="L257"/>
      <c r="M257"/>
      <c r="N257"/>
      <c r="O257"/>
      <c r="P257"/>
      <c r="Q257"/>
      <c r="R257"/>
      <c r="S257"/>
      <c r="T257"/>
      <c r="U257"/>
      <c r="V257"/>
      <c r="W257"/>
    </row>
    <row r="258" spans="7:23" ht="12.75">
      <c r="G258"/>
      <c r="H258"/>
      <c r="I258"/>
      <c r="J258"/>
      <c r="K258"/>
      <c r="L258"/>
      <c r="M258"/>
      <c r="N258"/>
      <c r="O258"/>
      <c r="P258"/>
      <c r="Q258"/>
      <c r="R258"/>
      <c r="S258"/>
      <c r="T258"/>
      <c r="U258"/>
      <c r="V258"/>
      <c r="W258"/>
    </row>
    <row r="259" spans="7:23" ht="12.75">
      <c r="G259"/>
      <c r="H259" s="52"/>
      <c r="I259"/>
      <c r="J259" s="52"/>
      <c r="K259" s="52"/>
      <c r="L259"/>
      <c r="M259" s="52"/>
      <c r="N259"/>
      <c r="O259" s="52"/>
      <c r="P259" s="52"/>
      <c r="Q259"/>
      <c r="R259" s="52"/>
      <c r="S259"/>
      <c r="T259" s="52"/>
      <c r="U259" s="52"/>
      <c r="V259"/>
      <c r="W259" s="52"/>
    </row>
    <row r="260" spans="7:23" ht="12.75">
      <c r="G260" s="1"/>
      <c r="H260" s="1"/>
      <c r="I260" s="1"/>
      <c r="J260" s="1"/>
      <c r="K260" s="1"/>
      <c r="L260" s="1"/>
      <c r="M260" s="1"/>
      <c r="N260" s="1"/>
      <c r="O260" s="1"/>
      <c r="P260" s="1"/>
      <c r="Q260" s="1"/>
      <c r="R260" s="1"/>
      <c r="S260" s="1"/>
      <c r="T260" s="1"/>
      <c r="U260" s="1"/>
      <c r="V260" s="1"/>
      <c r="W260" s="1"/>
    </row>
    <row r="261" spans="7:23" ht="12.75">
      <c r="G261"/>
      <c r="H261" s="52"/>
      <c r="I261"/>
      <c r="J261" s="52"/>
      <c r="K261" s="52"/>
      <c r="L261"/>
      <c r="M261" s="52"/>
      <c r="N261"/>
      <c r="O261" s="52"/>
      <c r="P261" s="52"/>
      <c r="Q261"/>
      <c r="R261" s="52"/>
      <c r="S261"/>
      <c r="T261" s="52"/>
      <c r="U261" s="52"/>
      <c r="V261"/>
      <c r="W261" s="52"/>
    </row>
    <row r="262" spans="7:23" ht="12.75">
      <c r="G262"/>
      <c r="H262"/>
      <c r="I262"/>
      <c r="J262"/>
      <c r="K262"/>
      <c r="L262"/>
      <c r="M262"/>
      <c r="N262"/>
      <c r="O262"/>
      <c r="P262"/>
      <c r="Q262"/>
      <c r="R262"/>
      <c r="S262"/>
      <c r="T262"/>
      <c r="U262"/>
      <c r="V262"/>
      <c r="W262"/>
    </row>
    <row r="263" spans="7:23" ht="12.75">
      <c r="G263"/>
      <c r="H263"/>
      <c r="I263"/>
      <c r="J263"/>
      <c r="K263"/>
      <c r="L263"/>
      <c r="M263"/>
      <c r="N263"/>
      <c r="O263"/>
      <c r="P263"/>
      <c r="Q263"/>
      <c r="R263"/>
      <c r="S263"/>
      <c r="T263"/>
      <c r="U263"/>
      <c r="V263"/>
      <c r="W263"/>
    </row>
    <row r="264" spans="7:23" ht="12.75">
      <c r="G264" s="3"/>
      <c r="H264" s="3"/>
      <c r="I264" s="3"/>
      <c r="J264" s="3"/>
      <c r="K264" s="3"/>
      <c r="L264" s="3"/>
      <c r="M264" s="3"/>
      <c r="N264" s="3"/>
      <c r="O264" s="3"/>
      <c r="P264" s="3"/>
      <c r="Q264" s="3"/>
      <c r="R264" s="3"/>
      <c r="S264" s="3"/>
      <c r="T264" s="3"/>
      <c r="U264" s="3"/>
      <c r="V264" s="3"/>
      <c r="W264" s="3"/>
    </row>
    <row r="265" spans="7:23" ht="12.75">
      <c r="G265" s="3"/>
      <c r="H265" s="3"/>
      <c r="I265" s="3"/>
      <c r="J265" s="3"/>
      <c r="K265" s="3"/>
      <c r="L265" s="3"/>
      <c r="M265" s="3"/>
      <c r="N265" s="3"/>
      <c r="O265" s="3"/>
      <c r="P265" s="3"/>
      <c r="Q265" s="3"/>
      <c r="R265" s="3"/>
      <c r="S265" s="3"/>
      <c r="T265" s="3"/>
      <c r="U265" s="3"/>
      <c r="V265" s="3"/>
      <c r="W265" s="3"/>
    </row>
    <row r="266" spans="7:23" ht="12.75">
      <c r="G266"/>
      <c r="H266" s="52"/>
      <c r="I266"/>
      <c r="J266" s="52"/>
      <c r="K266" s="52"/>
      <c r="L266"/>
      <c r="M266" s="52"/>
      <c r="N266"/>
      <c r="O266" s="52"/>
      <c r="P266" s="52"/>
      <c r="Q266"/>
      <c r="R266" s="52"/>
      <c r="S266"/>
      <c r="T266" s="52"/>
      <c r="U266" s="52"/>
      <c r="V266"/>
      <c r="W266" s="52"/>
    </row>
    <row r="267" spans="7:23" ht="12.75">
      <c r="G267"/>
      <c r="H267"/>
      <c r="I267"/>
      <c r="J267"/>
      <c r="K267"/>
      <c r="L267"/>
      <c r="M267"/>
      <c r="N267"/>
      <c r="O267"/>
      <c r="P267"/>
      <c r="Q267"/>
      <c r="R267"/>
      <c r="S267"/>
      <c r="T267"/>
      <c r="U267"/>
      <c r="V267"/>
      <c r="W267"/>
    </row>
    <row r="268" spans="7:23" ht="12.75">
      <c r="G268"/>
      <c r="H268"/>
      <c r="I268"/>
      <c r="J268"/>
      <c r="K268"/>
      <c r="L268"/>
      <c r="M268"/>
      <c r="N268"/>
      <c r="O268"/>
      <c r="P268"/>
      <c r="Q268"/>
      <c r="R268"/>
      <c r="S268"/>
      <c r="T268"/>
      <c r="U268"/>
      <c r="V268"/>
      <c r="W268"/>
    </row>
    <row r="269" spans="7:23" ht="12.75">
      <c r="G269"/>
      <c r="H269"/>
      <c r="I269"/>
      <c r="J269"/>
      <c r="K269"/>
      <c r="L269"/>
      <c r="M269"/>
      <c r="N269"/>
      <c r="O269"/>
      <c r="P269"/>
      <c r="Q269"/>
      <c r="R269"/>
      <c r="S269"/>
      <c r="T269"/>
      <c r="U269"/>
      <c r="V269"/>
      <c r="W269"/>
    </row>
    <row r="270" spans="7:23" ht="12.75">
      <c r="G270"/>
      <c r="H270"/>
      <c r="I270"/>
      <c r="J270"/>
      <c r="K270"/>
      <c r="L270"/>
      <c r="M270"/>
      <c r="N270"/>
      <c r="O270"/>
      <c r="P270"/>
      <c r="Q270"/>
      <c r="R270"/>
      <c r="S270"/>
      <c r="T270"/>
      <c r="U270"/>
      <c r="V270"/>
      <c r="W270"/>
    </row>
    <row r="271" spans="7:23" ht="12.75">
      <c r="G271"/>
      <c r="H271" s="52"/>
      <c r="I271"/>
      <c r="J271" s="52"/>
      <c r="K271" s="52"/>
      <c r="L271"/>
      <c r="M271" s="52"/>
      <c r="N271"/>
      <c r="O271" s="52"/>
      <c r="P271" s="52"/>
      <c r="Q271"/>
      <c r="R271" s="52"/>
      <c r="S271"/>
      <c r="T271" s="52"/>
      <c r="U271" s="52"/>
      <c r="V271"/>
      <c r="W271" s="52"/>
    </row>
    <row r="272" spans="7:23" ht="12.75">
      <c r="G272" s="1"/>
      <c r="H272" s="1"/>
      <c r="I272" s="1"/>
      <c r="J272" s="1"/>
      <c r="K272" s="1"/>
      <c r="L272" s="1"/>
      <c r="M272" s="1"/>
      <c r="N272" s="1"/>
      <c r="O272" s="1"/>
      <c r="P272" s="1"/>
      <c r="Q272" s="1"/>
      <c r="R272" s="1"/>
      <c r="S272" s="1"/>
      <c r="T272" s="1"/>
      <c r="U272" s="1"/>
      <c r="V272" s="1"/>
      <c r="W272" s="1"/>
    </row>
    <row r="273" spans="7:23" ht="12.75">
      <c r="G273"/>
      <c r="H273" s="52"/>
      <c r="I273"/>
      <c r="J273" s="52"/>
      <c r="K273" s="52"/>
      <c r="L273"/>
      <c r="M273" s="52"/>
      <c r="N273"/>
      <c r="O273" s="52"/>
      <c r="P273" s="52"/>
      <c r="Q273"/>
      <c r="R273" s="52"/>
      <c r="S273"/>
      <c r="T273" s="52"/>
      <c r="U273" s="52"/>
      <c r="V273"/>
      <c r="W273" s="52"/>
    </row>
    <row r="274" spans="7:23" ht="12.75">
      <c r="G274"/>
      <c r="H274"/>
      <c r="I274"/>
      <c r="J274"/>
      <c r="K274"/>
      <c r="L274"/>
      <c r="M274"/>
      <c r="N274"/>
      <c r="O274"/>
      <c r="P274"/>
      <c r="Q274"/>
      <c r="R274"/>
      <c r="S274"/>
      <c r="T274"/>
      <c r="U274"/>
      <c r="V274"/>
      <c r="W274"/>
    </row>
    <row r="275" spans="7:23" ht="12.75">
      <c r="G275"/>
      <c r="H275"/>
      <c r="I275"/>
      <c r="J275"/>
      <c r="K275"/>
      <c r="L275"/>
      <c r="M275"/>
      <c r="N275"/>
      <c r="O275"/>
      <c r="P275"/>
      <c r="Q275"/>
      <c r="R275"/>
      <c r="S275"/>
      <c r="T275"/>
      <c r="U275"/>
      <c r="V275"/>
      <c r="W275"/>
    </row>
    <row r="276" spans="7:23" ht="12.75">
      <c r="G276" s="3"/>
      <c r="H276" s="3"/>
      <c r="I276" s="3"/>
      <c r="J276" s="3"/>
      <c r="K276" s="3"/>
      <c r="L276" s="3"/>
      <c r="M276" s="3"/>
      <c r="N276" s="3"/>
      <c r="O276" s="3"/>
      <c r="P276" s="3"/>
      <c r="Q276" s="3"/>
      <c r="R276" s="3"/>
      <c r="S276" s="3"/>
      <c r="T276" s="3"/>
      <c r="U276" s="3"/>
      <c r="V276" s="3"/>
      <c r="W276" s="3"/>
    </row>
    <row r="277" spans="7:23" ht="12.75">
      <c r="G277" s="3"/>
      <c r="H277" s="3"/>
      <c r="I277" s="3"/>
      <c r="J277" s="3"/>
      <c r="K277" s="3"/>
      <c r="L277" s="3"/>
      <c r="M277" s="3"/>
      <c r="N277" s="3"/>
      <c r="O277" s="3"/>
      <c r="P277" s="3"/>
      <c r="Q277" s="3"/>
      <c r="R277" s="3"/>
      <c r="S277" s="3"/>
      <c r="T277" s="3"/>
      <c r="U277" s="3"/>
      <c r="V277" s="3"/>
      <c r="W277" s="3"/>
    </row>
    <row r="278" spans="7:23" ht="12.75">
      <c r="G278"/>
      <c r="H278" s="52"/>
      <c r="I278"/>
      <c r="J278" s="52"/>
      <c r="K278" s="52"/>
      <c r="L278"/>
      <c r="M278" s="52"/>
      <c r="N278"/>
      <c r="O278" s="52"/>
      <c r="P278" s="52"/>
      <c r="Q278"/>
      <c r="R278" s="52"/>
      <c r="S278"/>
      <c r="T278" s="52"/>
      <c r="U278" s="52"/>
      <c r="V278"/>
      <c r="W278" s="52"/>
    </row>
    <row r="279" spans="7:23" ht="12.75">
      <c r="G279"/>
      <c r="H279"/>
      <c r="I279"/>
      <c r="J279"/>
      <c r="K279"/>
      <c r="L279"/>
      <c r="M279"/>
      <c r="N279"/>
      <c r="O279"/>
      <c r="P279"/>
      <c r="Q279"/>
      <c r="R279"/>
      <c r="S279"/>
      <c r="T279"/>
      <c r="U279"/>
      <c r="V279"/>
      <c r="W279"/>
    </row>
    <row r="280" spans="7:23" ht="12.75">
      <c r="G280"/>
      <c r="H280"/>
      <c r="I280"/>
      <c r="J280"/>
      <c r="K280"/>
      <c r="L280"/>
      <c r="M280"/>
      <c r="N280"/>
      <c r="O280"/>
      <c r="P280"/>
      <c r="Q280"/>
      <c r="R280"/>
      <c r="S280"/>
      <c r="T280"/>
      <c r="U280"/>
      <c r="V280"/>
      <c r="W280"/>
    </row>
    <row r="281" spans="7:23" ht="12.75">
      <c r="G281"/>
      <c r="H281"/>
      <c r="I281"/>
      <c r="J281"/>
      <c r="K281"/>
      <c r="L281"/>
      <c r="M281"/>
      <c r="N281"/>
      <c r="O281"/>
      <c r="P281"/>
      <c r="Q281"/>
      <c r="R281"/>
      <c r="S281"/>
      <c r="T281"/>
      <c r="U281"/>
      <c r="V281"/>
      <c r="W281"/>
    </row>
    <row r="282" spans="7:23" ht="12.75">
      <c r="G282"/>
      <c r="H282"/>
      <c r="I282"/>
      <c r="J282"/>
      <c r="K282"/>
      <c r="L282"/>
      <c r="M282"/>
      <c r="N282"/>
      <c r="O282"/>
      <c r="P282"/>
      <c r="Q282"/>
      <c r="R282"/>
      <c r="S282"/>
      <c r="T282"/>
      <c r="U282"/>
      <c r="V282"/>
      <c r="W282"/>
    </row>
    <row r="283" spans="7:23" ht="12.75">
      <c r="G283"/>
      <c r="H283" s="52"/>
      <c r="I283"/>
      <c r="J283" s="52"/>
      <c r="K283" s="52"/>
      <c r="L283"/>
      <c r="M283" s="52"/>
      <c r="N283"/>
      <c r="O283" s="52"/>
      <c r="P283" s="52"/>
      <c r="Q283"/>
      <c r="R283" s="52"/>
      <c r="S283"/>
      <c r="T283" s="52"/>
      <c r="U283" s="52"/>
      <c r="V283"/>
      <c r="W283" s="52"/>
    </row>
    <row r="284" spans="7:23" ht="12.75">
      <c r="G284" s="1"/>
      <c r="H284" s="1"/>
      <c r="I284" s="1"/>
      <c r="J284" s="1"/>
      <c r="K284" s="1"/>
      <c r="L284" s="1"/>
      <c r="M284" s="1"/>
      <c r="N284" s="1"/>
      <c r="O284" s="1"/>
      <c r="P284" s="1"/>
      <c r="Q284" s="1"/>
      <c r="R284" s="1"/>
      <c r="S284" s="1"/>
      <c r="T284" s="1"/>
      <c r="U284" s="1"/>
      <c r="V284" s="1"/>
      <c r="W284" s="1"/>
    </row>
    <row r="285" spans="7:23" ht="12.75">
      <c r="G285"/>
      <c r="H285" s="52"/>
      <c r="I285"/>
      <c r="J285" s="52"/>
      <c r="K285" s="52"/>
      <c r="L285"/>
      <c r="M285" s="52"/>
      <c r="N285"/>
      <c r="O285" s="52"/>
      <c r="P285" s="52"/>
      <c r="Q285"/>
      <c r="R285" s="52"/>
      <c r="S285"/>
      <c r="T285" s="52"/>
      <c r="U285" s="52"/>
      <c r="V285"/>
      <c r="W285" s="52"/>
    </row>
    <row r="286" spans="7:23" ht="12.75">
      <c r="G286"/>
      <c r="H286"/>
      <c r="I286"/>
      <c r="J286"/>
      <c r="K286"/>
      <c r="L286"/>
      <c r="M286"/>
      <c r="N286"/>
      <c r="O286"/>
      <c r="P286"/>
      <c r="Q286"/>
      <c r="R286"/>
      <c r="S286"/>
      <c r="T286"/>
      <c r="U286"/>
      <c r="V286"/>
      <c r="W286"/>
    </row>
    <row r="287" spans="7:23" ht="12.75">
      <c r="G287"/>
      <c r="H287"/>
      <c r="I287"/>
      <c r="J287"/>
      <c r="K287"/>
      <c r="L287"/>
      <c r="M287"/>
      <c r="N287"/>
      <c r="O287"/>
      <c r="P287"/>
      <c r="Q287"/>
      <c r="R287"/>
      <c r="S287"/>
      <c r="T287"/>
      <c r="U287"/>
      <c r="V287"/>
      <c r="W287"/>
    </row>
    <row r="288" spans="7:23" ht="12.75">
      <c r="G288" s="3"/>
      <c r="H288" s="3"/>
      <c r="I288" s="3"/>
      <c r="J288" s="3"/>
      <c r="K288" s="3"/>
      <c r="L288" s="3"/>
      <c r="M288" s="3"/>
      <c r="N288" s="3"/>
      <c r="O288" s="3"/>
      <c r="P288" s="3"/>
      <c r="Q288" s="3"/>
      <c r="R288" s="3"/>
      <c r="S288" s="3"/>
      <c r="T288" s="3"/>
      <c r="U288" s="3"/>
      <c r="V288" s="3"/>
      <c r="W288" s="3"/>
    </row>
    <row r="289" spans="7:23" ht="12.75">
      <c r="G289" s="3"/>
      <c r="H289" s="3"/>
      <c r="I289" s="3"/>
      <c r="J289" s="3"/>
      <c r="K289" s="3"/>
      <c r="L289" s="3"/>
      <c r="M289" s="3"/>
      <c r="N289" s="3"/>
      <c r="O289" s="3"/>
      <c r="P289" s="3"/>
      <c r="Q289" s="3"/>
      <c r="R289" s="3"/>
      <c r="S289" s="3"/>
      <c r="T289" s="3"/>
      <c r="U289" s="3"/>
      <c r="V289" s="3"/>
      <c r="W289" s="3"/>
    </row>
    <row r="290" spans="7:23" ht="12.75">
      <c r="G290"/>
      <c r="H290" s="52"/>
      <c r="I290"/>
      <c r="J290" s="52"/>
      <c r="K290" s="52"/>
      <c r="L290"/>
      <c r="M290" s="52"/>
      <c r="N290"/>
      <c r="O290" s="52"/>
      <c r="P290" s="52"/>
      <c r="Q290"/>
      <c r="R290" s="52"/>
      <c r="S290"/>
      <c r="T290" s="52"/>
      <c r="U290" s="52"/>
      <c r="V290"/>
      <c r="W290" s="52"/>
    </row>
    <row r="291" spans="7:23" ht="12.75">
      <c r="G291"/>
      <c r="H291"/>
      <c r="I291"/>
      <c r="J291"/>
      <c r="K291"/>
      <c r="L291"/>
      <c r="M291"/>
      <c r="N291"/>
      <c r="O291"/>
      <c r="P291"/>
      <c r="Q291"/>
      <c r="R291"/>
      <c r="S291"/>
      <c r="T291"/>
      <c r="U291"/>
      <c r="V291"/>
      <c r="W291"/>
    </row>
    <row r="292" spans="7:23" ht="12.75">
      <c r="G292"/>
      <c r="H292"/>
      <c r="I292"/>
      <c r="J292"/>
      <c r="K292"/>
      <c r="L292"/>
      <c r="M292"/>
      <c r="N292"/>
      <c r="O292"/>
      <c r="P292"/>
      <c r="Q292"/>
      <c r="R292"/>
      <c r="S292"/>
      <c r="T292"/>
      <c r="U292"/>
      <c r="V292"/>
      <c r="W292"/>
    </row>
    <row r="293" spans="7:23" ht="12.75">
      <c r="G293"/>
      <c r="H293"/>
      <c r="I293"/>
      <c r="J293"/>
      <c r="K293"/>
      <c r="L293"/>
      <c r="M293"/>
      <c r="N293"/>
      <c r="O293"/>
      <c r="P293"/>
      <c r="Q293"/>
      <c r="R293"/>
      <c r="S293"/>
      <c r="T293"/>
      <c r="U293"/>
      <c r="V293"/>
      <c r="W293"/>
    </row>
    <row r="294" spans="7:23" ht="12.75">
      <c r="G294"/>
      <c r="H294"/>
      <c r="I294"/>
      <c r="J294"/>
      <c r="K294"/>
      <c r="L294"/>
      <c r="M294"/>
      <c r="N294"/>
      <c r="O294"/>
      <c r="P294"/>
      <c r="Q294"/>
      <c r="R294"/>
      <c r="S294"/>
      <c r="T294"/>
      <c r="U294"/>
      <c r="V294"/>
      <c r="W294"/>
    </row>
    <row r="295" spans="7:23" ht="12.75">
      <c r="G295"/>
      <c r="H295" s="52"/>
      <c r="I295"/>
      <c r="J295" s="52"/>
      <c r="K295" s="52"/>
      <c r="L295"/>
      <c r="M295" s="52"/>
      <c r="N295"/>
      <c r="O295" s="52"/>
      <c r="P295" s="52"/>
      <c r="Q295"/>
      <c r="R295" s="52"/>
      <c r="S295"/>
      <c r="T295" s="52"/>
      <c r="U295" s="52"/>
      <c r="V295"/>
      <c r="W295" s="52"/>
    </row>
    <row r="296" spans="7:23" ht="12.75">
      <c r="G296" s="1"/>
      <c r="H296" s="1"/>
      <c r="I296" s="1"/>
      <c r="J296" s="1"/>
      <c r="K296" s="1"/>
      <c r="L296" s="1"/>
      <c r="M296" s="1"/>
      <c r="N296" s="1"/>
      <c r="O296" s="1"/>
      <c r="P296" s="1"/>
      <c r="Q296" s="1"/>
      <c r="R296" s="1"/>
      <c r="S296" s="1"/>
      <c r="T296" s="1"/>
      <c r="U296" s="1"/>
      <c r="V296" s="1"/>
      <c r="W296" s="1"/>
    </row>
    <row r="297" spans="7:23" ht="12.75">
      <c r="G297"/>
      <c r="H297" s="52"/>
      <c r="I297"/>
      <c r="J297" s="52"/>
      <c r="K297" s="52"/>
      <c r="L297"/>
      <c r="M297" s="52"/>
      <c r="N297"/>
      <c r="O297" s="52"/>
      <c r="P297" s="52"/>
      <c r="Q297"/>
      <c r="R297" s="52"/>
      <c r="S297"/>
      <c r="T297" s="52"/>
      <c r="U297" s="52"/>
      <c r="V297"/>
      <c r="W297" s="52"/>
    </row>
    <row r="298" spans="7:23" ht="12.75">
      <c r="G298"/>
      <c r="H298"/>
      <c r="I298"/>
      <c r="J298"/>
      <c r="K298"/>
      <c r="L298"/>
      <c r="M298"/>
      <c r="N298"/>
      <c r="O298"/>
      <c r="P298"/>
      <c r="Q298"/>
      <c r="R298"/>
      <c r="S298"/>
      <c r="T298"/>
      <c r="U298"/>
      <c r="V298"/>
      <c r="W298"/>
    </row>
    <row r="299" spans="7:23" ht="12.75">
      <c r="G299"/>
      <c r="H299"/>
      <c r="I299"/>
      <c r="J299"/>
      <c r="K299"/>
      <c r="L299"/>
      <c r="M299"/>
      <c r="N299"/>
      <c r="O299"/>
      <c r="P299"/>
      <c r="Q299"/>
      <c r="R299"/>
      <c r="S299"/>
      <c r="T299"/>
      <c r="U299"/>
      <c r="V299"/>
      <c r="W299"/>
    </row>
    <row r="300" spans="7:23" ht="12.75">
      <c r="G300" s="3"/>
      <c r="H300" s="3"/>
      <c r="I300" s="3"/>
      <c r="J300" s="3"/>
      <c r="K300" s="3"/>
      <c r="L300" s="3"/>
      <c r="M300" s="3"/>
      <c r="N300" s="3"/>
      <c r="O300" s="3"/>
      <c r="P300" s="3"/>
      <c r="Q300" s="3"/>
      <c r="R300" s="3"/>
      <c r="S300" s="3"/>
      <c r="T300" s="3"/>
      <c r="U300" s="3"/>
      <c r="V300" s="3"/>
      <c r="W300" s="3"/>
    </row>
    <row r="301" spans="7:23" ht="12.75">
      <c r="G301" s="3"/>
      <c r="H301" s="3"/>
      <c r="I301" s="3"/>
      <c r="J301" s="3"/>
      <c r="K301" s="3"/>
      <c r="L301" s="3"/>
      <c r="M301" s="3"/>
      <c r="N301" s="3"/>
      <c r="O301" s="3"/>
      <c r="P301" s="3"/>
      <c r="Q301" s="3"/>
      <c r="R301" s="3"/>
      <c r="S301" s="3"/>
      <c r="T301" s="3"/>
      <c r="U301" s="3"/>
      <c r="V301" s="3"/>
      <c r="W301" s="3"/>
    </row>
    <row r="302" spans="7:23" ht="12.75">
      <c r="G302"/>
      <c r="H302" s="52"/>
      <c r="I302"/>
      <c r="J302" s="52"/>
      <c r="K302" s="52"/>
      <c r="L302"/>
      <c r="M302" s="52"/>
      <c r="N302"/>
      <c r="O302" s="52"/>
      <c r="P302" s="52"/>
      <c r="Q302"/>
      <c r="R302" s="52"/>
      <c r="S302"/>
      <c r="T302" s="52"/>
      <c r="U302" s="52"/>
      <c r="V302"/>
      <c r="W302" s="52"/>
    </row>
    <row r="303" spans="7:23" ht="12.75">
      <c r="G303"/>
      <c r="H303"/>
      <c r="I303"/>
      <c r="J303"/>
      <c r="K303"/>
      <c r="L303"/>
      <c r="M303"/>
      <c r="N303"/>
      <c r="O303"/>
      <c r="P303"/>
      <c r="Q303"/>
      <c r="R303"/>
      <c r="S303"/>
      <c r="T303"/>
      <c r="U303"/>
      <c r="V303"/>
      <c r="W303"/>
    </row>
    <row r="304" spans="7:23" ht="12.75">
      <c r="G304"/>
      <c r="H304"/>
      <c r="I304"/>
      <c r="J304"/>
      <c r="K304"/>
      <c r="L304"/>
      <c r="M304"/>
      <c r="N304"/>
      <c r="O304"/>
      <c r="P304"/>
      <c r="Q304"/>
      <c r="R304"/>
      <c r="S304"/>
      <c r="T304"/>
      <c r="U304"/>
      <c r="V304"/>
      <c r="W304"/>
    </row>
    <row r="305" spans="7:23" ht="12.75">
      <c r="G305"/>
      <c r="H305"/>
      <c r="I305"/>
      <c r="J305"/>
      <c r="K305"/>
      <c r="L305"/>
      <c r="M305"/>
      <c r="N305"/>
      <c r="O305"/>
      <c r="P305"/>
      <c r="Q305"/>
      <c r="R305"/>
      <c r="S305"/>
      <c r="T305"/>
      <c r="U305"/>
      <c r="V305"/>
      <c r="W305"/>
    </row>
    <row r="306" spans="7:23" ht="12.75">
      <c r="G306"/>
      <c r="H306"/>
      <c r="I306"/>
      <c r="J306"/>
      <c r="K306"/>
      <c r="L306"/>
      <c r="M306"/>
      <c r="N306"/>
      <c r="O306"/>
      <c r="P306"/>
      <c r="Q306"/>
      <c r="R306"/>
      <c r="S306"/>
      <c r="T306"/>
      <c r="U306"/>
      <c r="V306"/>
      <c r="W306"/>
    </row>
    <row r="307" spans="7:23" ht="12.75">
      <c r="G307"/>
      <c r="H307" s="52"/>
      <c r="I307"/>
      <c r="J307" s="52"/>
      <c r="K307" s="52"/>
      <c r="L307"/>
      <c r="M307" s="52"/>
      <c r="N307"/>
      <c r="O307" s="52"/>
      <c r="P307" s="52"/>
      <c r="Q307"/>
      <c r="R307" s="52"/>
      <c r="S307"/>
      <c r="T307" s="52"/>
      <c r="U307" s="52"/>
      <c r="V307"/>
      <c r="W307" s="52"/>
    </row>
    <row r="308" spans="7:23" ht="12.75">
      <c r="G308" s="1"/>
      <c r="H308" s="1"/>
      <c r="I308" s="1"/>
      <c r="J308" s="1"/>
      <c r="K308" s="1"/>
      <c r="L308" s="1"/>
      <c r="M308" s="1"/>
      <c r="N308" s="1"/>
      <c r="O308" s="1"/>
      <c r="P308" s="1"/>
      <c r="Q308" s="1"/>
      <c r="R308" s="1"/>
      <c r="S308" s="1"/>
      <c r="T308" s="1"/>
      <c r="U308" s="1"/>
      <c r="V308" s="1"/>
      <c r="W308" s="1"/>
    </row>
    <row r="309" spans="7:23" ht="12.75">
      <c r="G309"/>
      <c r="H309" s="52"/>
      <c r="I309"/>
      <c r="J309" s="52"/>
      <c r="K309" s="52"/>
      <c r="L309"/>
      <c r="M309" s="52"/>
      <c r="N309"/>
      <c r="O309" s="52"/>
      <c r="P309" s="52"/>
      <c r="Q309"/>
      <c r="R309" s="52"/>
      <c r="S309"/>
      <c r="T309" s="52"/>
      <c r="U309" s="52"/>
      <c r="V309"/>
      <c r="W309" s="52"/>
    </row>
    <row r="310" spans="7:23" ht="12.75">
      <c r="G310"/>
      <c r="H310"/>
      <c r="I310"/>
      <c r="J310"/>
      <c r="K310"/>
      <c r="L310"/>
      <c r="M310"/>
      <c r="N310"/>
      <c r="O310"/>
      <c r="P310"/>
      <c r="Q310"/>
      <c r="R310"/>
      <c r="S310"/>
      <c r="T310"/>
      <c r="U310"/>
      <c r="V310"/>
      <c r="W310"/>
    </row>
    <row r="311" spans="7:23" ht="12.75">
      <c r="G311"/>
      <c r="H311"/>
      <c r="I311"/>
      <c r="J311"/>
      <c r="K311"/>
      <c r="L311"/>
      <c r="M311"/>
      <c r="N311"/>
      <c r="O311"/>
      <c r="P311"/>
      <c r="Q311"/>
      <c r="R311"/>
      <c r="S311"/>
      <c r="T311"/>
      <c r="U311"/>
      <c r="V311"/>
      <c r="W311"/>
    </row>
    <row r="312" spans="7:23" ht="12.75">
      <c r="G312" s="3"/>
      <c r="H312" s="3"/>
      <c r="I312" s="3"/>
      <c r="J312" s="3"/>
      <c r="K312" s="3"/>
      <c r="L312" s="3"/>
      <c r="M312" s="3"/>
      <c r="N312" s="3"/>
      <c r="O312" s="3"/>
      <c r="P312" s="3"/>
      <c r="Q312" s="3"/>
      <c r="R312" s="3"/>
      <c r="S312" s="3"/>
      <c r="T312" s="3"/>
      <c r="U312" s="3"/>
      <c r="V312" s="3"/>
      <c r="W312" s="3"/>
    </row>
    <row r="313" spans="7:23" ht="12.75">
      <c r="G313" s="3"/>
      <c r="H313" s="3"/>
      <c r="I313" s="3"/>
      <c r="J313" s="3"/>
      <c r="K313" s="3"/>
      <c r="L313" s="3"/>
      <c r="M313" s="3"/>
      <c r="N313" s="3"/>
      <c r="O313" s="3"/>
      <c r="P313" s="3"/>
      <c r="Q313" s="3"/>
      <c r="R313" s="3"/>
      <c r="S313" s="3"/>
      <c r="T313" s="3"/>
      <c r="U313" s="3"/>
      <c r="V313" s="3"/>
      <c r="W313" s="3"/>
    </row>
    <row r="314" spans="7:23" ht="12.75">
      <c r="G314"/>
      <c r="H314" s="52"/>
      <c r="I314"/>
      <c r="J314" s="52"/>
      <c r="K314" s="52"/>
      <c r="L314"/>
      <c r="M314" s="52"/>
      <c r="N314"/>
      <c r="O314" s="52"/>
      <c r="P314" s="52"/>
      <c r="Q314"/>
      <c r="R314" s="52"/>
      <c r="S314"/>
      <c r="T314" s="52"/>
      <c r="U314" s="52"/>
      <c r="V314"/>
      <c r="W314" s="52"/>
    </row>
    <row r="315" spans="7:23" ht="12.75">
      <c r="G315"/>
      <c r="H315"/>
      <c r="I315"/>
      <c r="J315"/>
      <c r="K315"/>
      <c r="L315"/>
      <c r="M315"/>
      <c r="N315"/>
      <c r="O315"/>
      <c r="P315"/>
      <c r="Q315"/>
      <c r="R315"/>
      <c r="S315"/>
      <c r="T315"/>
      <c r="U315"/>
      <c r="V315"/>
      <c r="W315"/>
    </row>
  </sheetData>
  <sheetProtection/>
  <mergeCells count="25">
    <mergeCell ref="D67:E67"/>
    <mergeCell ref="A2:F2"/>
    <mergeCell ref="A1:F1"/>
    <mergeCell ref="A14:A20"/>
    <mergeCell ref="A4:F4"/>
    <mergeCell ref="A3:F3"/>
    <mergeCell ref="A7:A13"/>
    <mergeCell ref="D5:E5"/>
    <mergeCell ref="A97:A103"/>
    <mergeCell ref="A21:A27"/>
    <mergeCell ref="A28:A34"/>
    <mergeCell ref="A35:A41"/>
    <mergeCell ref="A42:A48"/>
    <mergeCell ref="A49:A55"/>
    <mergeCell ref="A56:A62"/>
    <mergeCell ref="A104:A110"/>
    <mergeCell ref="A69:A75"/>
    <mergeCell ref="A76:A82"/>
    <mergeCell ref="A111:A117"/>
    <mergeCell ref="A63:F63"/>
    <mergeCell ref="A64:F64"/>
    <mergeCell ref="A65:F65"/>
    <mergeCell ref="A66:F66"/>
    <mergeCell ref="A83:A89"/>
    <mergeCell ref="A90:A96"/>
  </mergeCells>
  <printOptions/>
  <pageMargins left="1.3385826771653544" right="0.7480314960629921" top="1.2598425196850394" bottom="0.984251968503937" header="0" footer="0.7874015748031497"/>
  <pageSetup horizontalDpi="600" verticalDpi="600" orientation="portrait" paperSize="122" scale="77" r:id="rId2"/>
  <headerFooter alignWithMargins="0">
    <oddFooter>&amp;CPágina &amp;P</oddFooter>
  </headerFooter>
  <rowBreaks count="1" manualBreakCount="1">
    <brk id="62" max="3" man="1"/>
  </rowBreaks>
  <drawing r:id="rId1"/>
</worksheet>
</file>

<file path=xl/worksheets/sheet5.xml><?xml version="1.0" encoding="utf-8"?>
<worksheet xmlns="http://schemas.openxmlformats.org/spreadsheetml/2006/main" xmlns:r="http://schemas.openxmlformats.org/officeDocument/2006/relationships">
  <sheetPr>
    <tabColor theme="3" tint="-0.24997000396251678"/>
  </sheetPr>
  <dimension ref="A1:U368"/>
  <sheetViews>
    <sheetView zoomScale="75" zoomScaleNormal="75" zoomScalePageLayoutView="0" workbookViewId="0" topLeftCell="A1">
      <selection activeCell="A1" sqref="A1:G1"/>
    </sheetView>
  </sheetViews>
  <sheetFormatPr defaultColWidth="11.421875" defaultRowHeight="12.75"/>
  <cols>
    <col min="1" max="1" width="17.57421875" style="33" customWidth="1"/>
    <col min="2" max="2" width="31.57421875" style="33" customWidth="1"/>
    <col min="3" max="5" width="13.28125" style="33" customWidth="1"/>
    <col min="6" max="6" width="12.7109375" style="33" bestFit="1" customWidth="1"/>
    <col min="7" max="7" width="16.421875" style="76" customWidth="1"/>
    <col min="8" max="8" width="38.28125" style="33" bestFit="1" customWidth="1"/>
    <col min="9" max="9" width="18.8515625" style="122" customWidth="1"/>
    <col min="10" max="10" width="15.8515625" style="122" customWidth="1"/>
    <col min="11" max="11" width="13.00390625" style="122" bestFit="1" customWidth="1"/>
    <col min="12" max="12" width="17.00390625" style="122" bestFit="1" customWidth="1"/>
    <col min="13" max="13" width="14.421875" style="122" bestFit="1" customWidth="1"/>
    <col min="14" max="17" width="16.00390625" style="122" bestFit="1" customWidth="1"/>
    <col min="18" max="18" width="14.421875" style="122" bestFit="1" customWidth="1"/>
    <col min="19" max="16384" width="11.421875" style="33" customWidth="1"/>
  </cols>
  <sheetData>
    <row r="1" spans="1:21" s="76" customFormat="1" ht="15.75" customHeight="1">
      <c r="A1" s="205" t="s">
        <v>138</v>
      </c>
      <c r="B1" s="205"/>
      <c r="C1" s="205"/>
      <c r="D1" s="205"/>
      <c r="E1" s="205"/>
      <c r="F1" s="205"/>
      <c r="G1" s="205"/>
      <c r="H1" s="75"/>
      <c r="I1" s="126"/>
      <c r="J1" s="126"/>
      <c r="K1" s="167"/>
      <c r="L1" s="126"/>
      <c r="M1" s="167"/>
      <c r="N1" s="167"/>
      <c r="O1" s="126"/>
      <c r="P1" s="167"/>
      <c r="Q1" s="126"/>
      <c r="R1" s="167"/>
      <c r="S1" s="75"/>
      <c r="U1" s="75"/>
    </row>
    <row r="2" spans="1:21" s="76" customFormat="1" ht="15.75" customHeight="1">
      <c r="A2" s="206" t="s">
        <v>141</v>
      </c>
      <c r="B2" s="206"/>
      <c r="C2" s="206"/>
      <c r="D2" s="206"/>
      <c r="E2" s="206"/>
      <c r="F2" s="206"/>
      <c r="G2" s="206"/>
      <c r="H2" s="75"/>
      <c r="I2" s="126"/>
      <c r="J2" s="126"/>
      <c r="K2" s="167"/>
      <c r="L2" s="126"/>
      <c r="M2" s="167"/>
      <c r="N2" s="167"/>
      <c r="O2" s="126"/>
      <c r="P2" s="167"/>
      <c r="Q2" s="126"/>
      <c r="R2" s="167"/>
      <c r="S2" s="75"/>
      <c r="U2" s="75"/>
    </row>
    <row r="3" spans="1:21" s="76" customFormat="1" ht="15.75" customHeight="1">
      <c r="A3" s="206" t="s">
        <v>23</v>
      </c>
      <c r="B3" s="206"/>
      <c r="C3" s="206"/>
      <c r="D3" s="206"/>
      <c r="E3" s="206"/>
      <c r="F3" s="206"/>
      <c r="G3" s="206"/>
      <c r="H3" s="75"/>
      <c r="I3" s="128"/>
      <c r="J3" s="128"/>
      <c r="K3" s="167"/>
      <c r="L3" s="126"/>
      <c r="M3" s="167"/>
      <c r="N3" s="167"/>
      <c r="O3" s="126"/>
      <c r="P3" s="167"/>
      <c r="Q3" s="126"/>
      <c r="R3" s="167"/>
      <c r="S3" s="75"/>
      <c r="U3" s="75"/>
    </row>
    <row r="4" spans="1:21" s="76" customFormat="1" ht="15.75" customHeight="1">
      <c r="A4" s="135"/>
      <c r="B4" s="135"/>
      <c r="C4" s="135"/>
      <c r="D4" s="135"/>
      <c r="E4" s="135"/>
      <c r="F4" s="135"/>
      <c r="G4" s="135"/>
      <c r="H4" s="75"/>
      <c r="I4" s="128"/>
      <c r="J4" s="128"/>
      <c r="K4" s="167"/>
      <c r="L4" s="126"/>
      <c r="M4" s="167"/>
      <c r="N4" s="167"/>
      <c r="O4" s="126"/>
      <c r="P4" s="167"/>
      <c r="Q4" s="126"/>
      <c r="R4" s="167"/>
      <c r="S4" s="75"/>
      <c r="U4" s="75"/>
    </row>
    <row r="5" spans="1:18" s="3" customFormat="1" ht="15">
      <c r="A5" s="123" t="s">
        <v>24</v>
      </c>
      <c r="B5" s="124" t="s">
        <v>134</v>
      </c>
      <c r="C5" s="124">
        <v>2011</v>
      </c>
      <c r="D5" s="224" t="str">
        <f>+Principales_destinos!D5</f>
        <v>ene-oct</v>
      </c>
      <c r="E5" s="224"/>
      <c r="F5" s="125" t="s">
        <v>145</v>
      </c>
      <c r="G5" s="187" t="s">
        <v>26</v>
      </c>
      <c r="H5" s="75"/>
      <c r="I5" s="128"/>
      <c r="J5" s="128"/>
      <c r="K5" s="167"/>
      <c r="L5" s="126"/>
      <c r="M5" s="118"/>
      <c r="N5" s="118"/>
      <c r="O5" s="118"/>
      <c r="P5" s="118"/>
      <c r="Q5" s="118"/>
      <c r="R5" s="118"/>
    </row>
    <row r="6" spans="1:18" s="3" customFormat="1" ht="15">
      <c r="A6" s="18"/>
      <c r="B6" s="18"/>
      <c r="C6" s="18"/>
      <c r="D6" s="17">
        <v>2011</v>
      </c>
      <c r="E6" s="16">
        <v>2012</v>
      </c>
      <c r="F6" s="18">
        <v>2012</v>
      </c>
      <c r="G6" s="188">
        <v>2012</v>
      </c>
      <c r="H6" s="75"/>
      <c r="I6" s="128"/>
      <c r="J6" s="128"/>
      <c r="K6" s="167"/>
      <c r="L6" s="126"/>
      <c r="M6" s="118"/>
      <c r="N6" s="118"/>
      <c r="O6" s="118"/>
      <c r="P6" s="118"/>
      <c r="Q6" s="118"/>
      <c r="R6" s="118"/>
    </row>
    <row r="7" spans="1:21" ht="15">
      <c r="A7" s="222" t="s">
        <v>218</v>
      </c>
      <c r="B7" s="3" t="s">
        <v>196</v>
      </c>
      <c r="C7" s="55">
        <v>1058.921</v>
      </c>
      <c r="D7" s="55">
        <v>1058.921</v>
      </c>
      <c r="E7" s="55">
        <v>21106.718</v>
      </c>
      <c r="F7" s="67">
        <v>0.04394980672196361</v>
      </c>
      <c r="G7" s="169">
        <f>+E7/$E$10</f>
        <v>0.7538442839842613</v>
      </c>
      <c r="H7" s="75"/>
      <c r="I7" s="128"/>
      <c r="J7" s="128"/>
      <c r="K7" s="167"/>
      <c r="L7" s="126"/>
      <c r="M7" s="119"/>
      <c r="N7" s="119"/>
      <c r="O7" s="119"/>
      <c r="P7" s="119"/>
      <c r="Q7" s="119"/>
      <c r="R7" s="119"/>
      <c r="S7" s="52"/>
      <c r="U7" s="52"/>
    </row>
    <row r="8" spans="1:21" ht="15">
      <c r="A8" s="220"/>
      <c r="B8" s="3" t="s">
        <v>197</v>
      </c>
      <c r="C8" s="55">
        <v>2204.913</v>
      </c>
      <c r="D8" s="55">
        <v>2201.544</v>
      </c>
      <c r="E8" s="55">
        <v>3242.165</v>
      </c>
      <c r="F8" s="67">
        <v>0.0009449268845866163</v>
      </c>
      <c r="G8" s="169">
        <f>+E8/$E$10</f>
        <v>0.11579666497575948</v>
      </c>
      <c r="H8" s="75"/>
      <c r="I8" s="128"/>
      <c r="J8" s="128"/>
      <c r="K8" s="167"/>
      <c r="L8" s="126"/>
      <c r="M8" s="119"/>
      <c r="N8" s="119"/>
      <c r="O8" s="119"/>
      <c r="P8" s="119"/>
      <c r="Q8" s="119"/>
      <c r="R8" s="119"/>
      <c r="S8" s="52"/>
      <c r="U8" s="52"/>
    </row>
    <row r="9" spans="1:21" ht="15">
      <c r="A9" s="220"/>
      <c r="B9" s="3" t="s">
        <v>130</v>
      </c>
      <c r="C9" s="55">
        <f>C10-SUM(C7:C8)</f>
        <v>1555.9650000000001</v>
      </c>
      <c r="D9" s="55">
        <f>D10-SUM(D7:D8)</f>
        <v>1038.8400000000001</v>
      </c>
      <c r="E9" s="55">
        <f>E10-SUM(E7:E8)</f>
        <v>3649.8939999999966</v>
      </c>
      <c r="F9" s="55"/>
      <c r="G9" s="169">
        <f>+E9/$E$10</f>
        <v>0.13035905103997925</v>
      </c>
      <c r="H9" s="75"/>
      <c r="I9" s="128"/>
      <c r="J9" s="128"/>
      <c r="K9" s="167"/>
      <c r="L9" s="126"/>
      <c r="M9" s="119"/>
      <c r="N9" s="119"/>
      <c r="O9" s="119"/>
      <c r="P9" s="119"/>
      <c r="Q9" s="119"/>
      <c r="R9" s="119"/>
      <c r="S9" s="52"/>
      <c r="U9" s="52"/>
    </row>
    <row r="10" spans="1:18" s="1" customFormat="1" ht="15">
      <c r="A10" s="220"/>
      <c r="B10" s="41" t="s">
        <v>133</v>
      </c>
      <c r="C10" s="42">
        <f>+'Exportacion_regional '!B7</f>
        <v>4819.799</v>
      </c>
      <c r="D10" s="42">
        <f>+'Exportacion_regional '!C7</f>
        <v>4299.305</v>
      </c>
      <c r="E10" s="42">
        <f>+'Exportacion_regional '!D7</f>
        <v>27998.777</v>
      </c>
      <c r="F10" s="66"/>
      <c r="G10" s="189">
        <f>SUM(G7:G9)</f>
        <v>1</v>
      </c>
      <c r="H10" s="75"/>
      <c r="I10" s="128"/>
      <c r="J10" s="128"/>
      <c r="K10" s="167"/>
      <c r="L10" s="126"/>
      <c r="M10" s="120"/>
      <c r="N10" s="120"/>
      <c r="O10" s="120"/>
      <c r="P10" s="120"/>
      <c r="Q10" s="120"/>
      <c r="R10" s="120"/>
    </row>
    <row r="11" spans="1:21" ht="15">
      <c r="A11" s="222" t="s">
        <v>212</v>
      </c>
      <c r="B11" s="3" t="s">
        <v>196</v>
      </c>
      <c r="C11" s="55">
        <v>1148.17</v>
      </c>
      <c r="D11" s="55">
        <v>1112.181</v>
      </c>
      <c r="E11" s="55">
        <v>2249.868</v>
      </c>
      <c r="F11" s="67">
        <v>0.004684824222786831</v>
      </c>
      <c r="G11" s="169">
        <f aca="true" t="shared" si="0" ref="G11:G17">+E11/$E$18</f>
        <v>0.31231405812214114</v>
      </c>
      <c r="H11" s="75"/>
      <c r="I11" s="128"/>
      <c r="J11" s="128"/>
      <c r="K11" s="167"/>
      <c r="L11" s="126"/>
      <c r="M11" s="119"/>
      <c r="N11" s="119"/>
      <c r="P11" s="119"/>
      <c r="Q11" s="119"/>
      <c r="R11" s="119"/>
      <c r="S11" s="52"/>
      <c r="U11" s="52"/>
    </row>
    <row r="12" spans="1:21" ht="15">
      <c r="A12" s="220"/>
      <c r="B12" s="3" t="s">
        <v>202</v>
      </c>
      <c r="C12" s="55">
        <v>1402.308</v>
      </c>
      <c r="D12" s="55">
        <v>995.409</v>
      </c>
      <c r="E12" s="55">
        <v>2134.284</v>
      </c>
      <c r="F12" s="67">
        <v>0.08920679546625623</v>
      </c>
      <c r="G12" s="169">
        <f t="shared" si="0"/>
        <v>0.2962693354566383</v>
      </c>
      <c r="H12" s="75"/>
      <c r="I12" s="128"/>
      <c r="J12" s="128"/>
      <c r="K12" s="167"/>
      <c r="L12" s="126"/>
      <c r="M12" s="119"/>
      <c r="N12" s="119"/>
      <c r="O12" s="119"/>
      <c r="P12" s="119"/>
      <c r="Q12" s="119"/>
      <c r="R12" s="119"/>
      <c r="S12" s="52"/>
      <c r="U12" s="52"/>
    </row>
    <row r="13" spans="1:21" ht="15">
      <c r="A13" s="220"/>
      <c r="B13" t="s">
        <v>199</v>
      </c>
      <c r="C13" s="55">
        <v>1327.925</v>
      </c>
      <c r="D13" s="55">
        <v>1254.284</v>
      </c>
      <c r="E13" s="55">
        <v>815.086</v>
      </c>
      <c r="F13" s="67">
        <v>0.0039530453754549714</v>
      </c>
      <c r="G13" s="169">
        <f t="shared" si="0"/>
        <v>0.11314566738072791</v>
      </c>
      <c r="H13" s="75"/>
      <c r="I13" s="128"/>
      <c r="J13" s="128"/>
      <c r="K13" s="167"/>
      <c r="L13" s="126"/>
      <c r="M13" s="119"/>
      <c r="N13" s="119"/>
      <c r="O13" s="119"/>
      <c r="P13" s="119"/>
      <c r="Q13" s="119"/>
      <c r="R13" s="119"/>
      <c r="S13" s="52"/>
      <c r="U13" s="52"/>
    </row>
    <row r="14" spans="1:21" ht="15">
      <c r="A14" s="220"/>
      <c r="B14" t="s">
        <v>197</v>
      </c>
      <c r="C14" s="55">
        <v>613.208</v>
      </c>
      <c r="D14" s="55">
        <v>599.382</v>
      </c>
      <c r="E14" s="55">
        <v>637.275</v>
      </c>
      <c r="F14" s="67">
        <v>0.00018573338506058017</v>
      </c>
      <c r="G14" s="169">
        <f t="shared" si="0"/>
        <v>0.08846294155469898</v>
      </c>
      <c r="H14" s="75"/>
      <c r="I14" s="128"/>
      <c r="J14" s="128"/>
      <c r="K14" s="167"/>
      <c r="L14" s="126"/>
      <c r="M14" s="119"/>
      <c r="N14" s="119"/>
      <c r="O14" s="119"/>
      <c r="P14" s="119"/>
      <c r="Q14" s="119"/>
      <c r="R14" s="119"/>
      <c r="S14" s="52"/>
      <c r="U14" s="52"/>
    </row>
    <row r="15" spans="1:21" ht="15">
      <c r="A15" s="220"/>
      <c r="B15" s="3" t="s">
        <v>198</v>
      </c>
      <c r="C15" s="55">
        <v>648.111</v>
      </c>
      <c r="D15" s="55">
        <v>647.181</v>
      </c>
      <c r="E15" s="55">
        <v>553.977</v>
      </c>
      <c r="F15" s="67">
        <v>0.0004959290533042049</v>
      </c>
      <c r="G15" s="169">
        <f t="shared" si="0"/>
        <v>0.07689998034388212</v>
      </c>
      <c r="H15" s="75"/>
      <c r="I15" s="128"/>
      <c r="J15" s="128"/>
      <c r="K15" s="167"/>
      <c r="L15" s="126"/>
      <c r="M15" s="119"/>
      <c r="N15" s="119"/>
      <c r="O15" s="119"/>
      <c r="P15" s="119"/>
      <c r="Q15" s="119"/>
      <c r="R15" s="119"/>
      <c r="S15" s="52"/>
      <c r="U15" s="52"/>
    </row>
    <row r="16" spans="1:21" ht="15">
      <c r="A16" s="220"/>
      <c r="B16" s="3" t="s">
        <v>319</v>
      </c>
      <c r="C16" s="55">
        <v>19.54</v>
      </c>
      <c r="D16" s="55">
        <v>19.54</v>
      </c>
      <c r="E16" s="55">
        <v>228.963</v>
      </c>
      <c r="F16" s="67">
        <v>0.0016030852657669939</v>
      </c>
      <c r="G16" s="169">
        <f t="shared" si="0"/>
        <v>0.03178335959701627</v>
      </c>
      <c r="H16" s="75"/>
      <c r="I16" s="128"/>
      <c r="J16" s="128"/>
      <c r="K16" s="167"/>
      <c r="L16" s="126"/>
      <c r="M16" s="119"/>
      <c r="N16" s="119"/>
      <c r="O16" s="119"/>
      <c r="P16" s="119"/>
      <c r="Q16" s="119"/>
      <c r="R16" s="119"/>
      <c r="S16" s="52"/>
      <c r="U16" s="52"/>
    </row>
    <row r="17" spans="1:18" ht="15">
      <c r="A17" s="220"/>
      <c r="B17" s="3" t="s">
        <v>130</v>
      </c>
      <c r="C17" s="55">
        <f>C18-SUM(C11:C16)</f>
        <v>922.0820000000003</v>
      </c>
      <c r="D17" s="55">
        <f>D18-SUM(D11:D16)</f>
        <v>830.969</v>
      </c>
      <c r="E17" s="55">
        <f>E18-SUM(E11:E16)</f>
        <v>584.4110000000001</v>
      </c>
      <c r="F17" s="169"/>
      <c r="G17" s="169">
        <f t="shared" si="0"/>
        <v>0.08112465754489537</v>
      </c>
      <c r="H17" s="75"/>
      <c r="I17" s="128"/>
      <c r="J17" s="128"/>
      <c r="K17" s="167"/>
      <c r="L17" s="126"/>
      <c r="M17" s="119"/>
      <c r="N17" s="119"/>
      <c r="O17" s="119"/>
      <c r="P17" s="119"/>
      <c r="Q17" s="119"/>
      <c r="R17" s="119"/>
    </row>
    <row r="18" spans="1:18" s="1" customFormat="1" ht="15">
      <c r="A18" s="226"/>
      <c r="B18" s="41" t="s">
        <v>133</v>
      </c>
      <c r="C18" s="42">
        <f>+'Exportacion_regional '!B8</f>
        <v>6081.344</v>
      </c>
      <c r="D18" s="42">
        <f>+'Exportacion_regional '!C8</f>
        <v>5458.946</v>
      </c>
      <c r="E18" s="42">
        <f>+'Exportacion_regional '!D8</f>
        <v>7203.864</v>
      </c>
      <c r="F18" s="66"/>
      <c r="G18" s="189">
        <f>SUM(G11:G17)</f>
        <v>1.0000000000000002</v>
      </c>
      <c r="H18" s="75"/>
      <c r="I18" s="128"/>
      <c r="J18" s="128"/>
      <c r="K18" s="167"/>
      <c r="L18" s="126"/>
      <c r="M18" s="120"/>
      <c r="N18" s="120"/>
      <c r="O18" s="120"/>
      <c r="P18" s="120"/>
      <c r="Q18" s="120"/>
      <c r="R18" s="120"/>
    </row>
    <row r="19" spans="1:18" ht="15">
      <c r="A19" s="222" t="s">
        <v>213</v>
      </c>
      <c r="B19" s="3" t="s">
        <v>135</v>
      </c>
      <c r="C19" s="55">
        <v>787.424</v>
      </c>
      <c r="D19" s="55">
        <v>652.382</v>
      </c>
      <c r="E19" s="24">
        <v>1508.314</v>
      </c>
      <c r="F19" s="67">
        <v>0.0010295242269306216</v>
      </c>
      <c r="G19" s="169">
        <f aca="true" t="shared" si="1" ref="G19:G25">+E19/$E$26</f>
        <v>0.38968913259771143</v>
      </c>
      <c r="H19" s="75"/>
      <c r="I19" s="128"/>
      <c r="J19" s="128"/>
      <c r="K19" s="167"/>
      <c r="L19" s="126"/>
      <c r="M19" s="119"/>
      <c r="N19" s="119"/>
      <c r="O19" s="119"/>
      <c r="P19" s="119"/>
      <c r="Q19" s="119"/>
      <c r="R19" s="119"/>
    </row>
    <row r="20" spans="1:18" ht="15">
      <c r="A20" s="220"/>
      <c r="B20" s="3" t="s">
        <v>197</v>
      </c>
      <c r="C20" s="55">
        <v>1262.457</v>
      </c>
      <c r="D20" s="55">
        <v>864.73</v>
      </c>
      <c r="E20" s="24">
        <v>754.116</v>
      </c>
      <c r="F20" s="67">
        <v>0.00021978661866281352</v>
      </c>
      <c r="G20" s="169">
        <f t="shared" si="1"/>
        <v>0.19483397350820567</v>
      </c>
      <c r="H20" s="75"/>
      <c r="I20" s="128"/>
      <c r="J20" s="128"/>
      <c r="K20" s="167"/>
      <c r="L20" s="126"/>
      <c r="M20" s="119"/>
      <c r="N20" s="119"/>
      <c r="O20" s="119"/>
      <c r="P20" s="119"/>
      <c r="Q20" s="119"/>
      <c r="R20" s="119"/>
    </row>
    <row r="21" spans="1:18" ht="15">
      <c r="A21" s="220"/>
      <c r="B21" t="s">
        <v>198</v>
      </c>
      <c r="C21" s="55">
        <v>106.696</v>
      </c>
      <c r="D21" s="55">
        <v>106.696</v>
      </c>
      <c r="E21" s="24">
        <v>625.312</v>
      </c>
      <c r="F21" s="67">
        <v>0.0005597892839951099</v>
      </c>
      <c r="G21" s="169">
        <f t="shared" si="1"/>
        <v>0.16155607577927417</v>
      </c>
      <c r="H21" s="75"/>
      <c r="I21" s="128"/>
      <c r="J21" s="128"/>
      <c r="K21" s="167"/>
      <c r="L21" s="126"/>
      <c r="M21" s="119"/>
      <c r="N21" s="119"/>
      <c r="O21" s="119"/>
      <c r="P21" s="119"/>
      <c r="Q21" s="119"/>
      <c r="R21" s="119"/>
    </row>
    <row r="22" spans="1:18" ht="15">
      <c r="A22" s="220"/>
      <c r="B22" t="s">
        <v>204</v>
      </c>
      <c r="C22" s="55">
        <v>769.942</v>
      </c>
      <c r="D22" s="55">
        <v>769.942</v>
      </c>
      <c r="E22" s="24">
        <v>351.608</v>
      </c>
      <c r="F22" s="67">
        <v>0.0009194189178721118</v>
      </c>
      <c r="G22" s="169">
        <f t="shared" si="1"/>
        <v>0.0908417057286587</v>
      </c>
      <c r="H22" s="75"/>
      <c r="I22" s="128"/>
      <c r="J22" s="128"/>
      <c r="K22" s="167"/>
      <c r="L22" s="126"/>
      <c r="M22" s="119"/>
      <c r="N22" s="119"/>
      <c r="O22" s="119"/>
      <c r="P22" s="119"/>
      <c r="Q22" s="119"/>
      <c r="R22" s="119"/>
    </row>
    <row r="23" spans="1:18" ht="15">
      <c r="A23" s="220"/>
      <c r="B23" t="s">
        <v>196</v>
      </c>
      <c r="C23" s="55">
        <v>231.651</v>
      </c>
      <c r="D23" s="55">
        <v>231.651</v>
      </c>
      <c r="E23" s="55">
        <v>195.116</v>
      </c>
      <c r="F23" s="67">
        <v>0.00040628346332019277</v>
      </c>
      <c r="G23" s="169">
        <f t="shared" si="1"/>
        <v>0.05041031562124005</v>
      </c>
      <c r="H23" s="75"/>
      <c r="I23" s="128"/>
      <c r="J23" s="128"/>
      <c r="K23" s="167"/>
      <c r="L23" s="126"/>
      <c r="M23" s="119"/>
      <c r="N23" s="119"/>
      <c r="O23" s="119"/>
      <c r="P23" s="119"/>
      <c r="Q23" s="119"/>
      <c r="R23" s="119"/>
    </row>
    <row r="24" spans="1:18" ht="15">
      <c r="A24" s="220"/>
      <c r="B24" t="s">
        <v>199</v>
      </c>
      <c r="C24" s="55">
        <v>190.47</v>
      </c>
      <c r="D24" s="55">
        <v>190.47</v>
      </c>
      <c r="E24" s="24">
        <v>163.222</v>
      </c>
      <c r="F24" s="67">
        <v>0.0007916023245062624</v>
      </c>
      <c r="G24" s="169">
        <f t="shared" si="1"/>
        <v>0.0421701579385086</v>
      </c>
      <c r="H24" s="75"/>
      <c r="I24" s="128"/>
      <c r="J24" s="128"/>
      <c r="K24" s="167"/>
      <c r="L24" s="126"/>
      <c r="M24" s="119"/>
      <c r="N24" s="119"/>
      <c r="O24" s="119"/>
      <c r="P24" s="119"/>
      <c r="Q24" s="119"/>
      <c r="R24" s="119"/>
    </row>
    <row r="25" spans="1:18" ht="15">
      <c r="A25" s="220"/>
      <c r="B25" s="3" t="s">
        <v>130</v>
      </c>
      <c r="C25" s="55">
        <f>C26-SUM(C19:C24)</f>
        <v>693.6300000000001</v>
      </c>
      <c r="D25" s="55">
        <f>D26-SUM(D19:D24)</f>
        <v>488.00800000000027</v>
      </c>
      <c r="E25" s="55">
        <f>E26-SUM(E19:E24)</f>
        <v>272.86899999999923</v>
      </c>
      <c r="F25" s="67"/>
      <c r="G25" s="169">
        <f t="shared" si="1"/>
        <v>0.07049863882640128</v>
      </c>
      <c r="H25" s="75"/>
      <c r="I25" s="128"/>
      <c r="J25" s="128"/>
      <c r="K25" s="167"/>
      <c r="L25" s="126"/>
      <c r="M25" s="119"/>
      <c r="N25" s="119"/>
      <c r="O25" s="119"/>
      <c r="P25" s="119"/>
      <c r="Q25" s="119"/>
      <c r="R25" s="119"/>
    </row>
    <row r="26" spans="1:21" s="1" customFormat="1" ht="15">
      <c r="A26" s="226"/>
      <c r="B26" s="41" t="s">
        <v>133</v>
      </c>
      <c r="C26" s="42">
        <f>+'Exportacion_regional '!B9</f>
        <v>4042.27</v>
      </c>
      <c r="D26" s="42">
        <f>+'Exportacion_regional '!C9</f>
        <v>3303.879</v>
      </c>
      <c r="E26" s="42">
        <f>+'Exportacion_regional '!D9</f>
        <v>3870.557</v>
      </c>
      <c r="F26" s="66"/>
      <c r="G26" s="189">
        <f>SUM(G19:G25)</f>
        <v>1</v>
      </c>
      <c r="H26" s="75"/>
      <c r="I26" s="128"/>
      <c r="J26" s="128"/>
      <c r="K26" s="167"/>
      <c r="L26" s="126"/>
      <c r="M26" s="119"/>
      <c r="N26" s="119"/>
      <c r="O26" s="119"/>
      <c r="P26" s="119"/>
      <c r="Q26" s="119"/>
      <c r="R26" s="119"/>
      <c r="S26" s="52"/>
      <c r="T26"/>
      <c r="U26" s="52"/>
    </row>
    <row r="27" spans="1:18" ht="15">
      <c r="A27" s="222" t="s">
        <v>214</v>
      </c>
      <c r="B27" t="s">
        <v>197</v>
      </c>
      <c r="C27" s="55">
        <v>225316.064</v>
      </c>
      <c r="D27" s="55">
        <v>197299.652</v>
      </c>
      <c r="E27" s="24">
        <v>159486.667</v>
      </c>
      <c r="F27" s="67">
        <v>0.0464822855657911</v>
      </c>
      <c r="G27" s="169">
        <f>+E27/$E$30</f>
        <v>0.9641720995807646</v>
      </c>
      <c r="H27" s="75"/>
      <c r="I27" s="128"/>
      <c r="J27" s="128"/>
      <c r="K27" s="167"/>
      <c r="L27" s="126"/>
      <c r="M27" s="119"/>
      <c r="N27" s="119"/>
      <c r="O27" s="119"/>
      <c r="P27" s="119"/>
      <c r="Q27" s="119"/>
      <c r="R27" s="119"/>
    </row>
    <row r="28" spans="1:18" ht="15">
      <c r="A28" s="220"/>
      <c r="B28" s="3" t="s">
        <v>198</v>
      </c>
      <c r="C28" s="55">
        <v>4746.612</v>
      </c>
      <c r="D28" s="55">
        <v>3305.722</v>
      </c>
      <c r="E28" s="24">
        <v>5543.693</v>
      </c>
      <c r="F28" s="67">
        <v>0.004962802465263264</v>
      </c>
      <c r="G28" s="169">
        <f>+E28/$E$30</f>
        <v>0.03351423802242471</v>
      </c>
      <c r="H28" s="75"/>
      <c r="I28" s="128"/>
      <c r="J28" s="128"/>
      <c r="K28" s="167"/>
      <c r="L28" s="126"/>
      <c r="M28" s="119"/>
      <c r="N28" s="119"/>
      <c r="O28" s="119"/>
      <c r="P28" s="119"/>
      <c r="Q28" s="119"/>
      <c r="R28" s="119"/>
    </row>
    <row r="29" spans="1:21" ht="15">
      <c r="A29" s="220"/>
      <c r="B29" s="3" t="s">
        <v>130</v>
      </c>
      <c r="C29" s="55">
        <f>+C30-SUM(C27:C28)</f>
        <v>1313.8399999999965</v>
      </c>
      <c r="D29" s="55">
        <f>+D30-SUM(D27:D28)</f>
        <v>1313.8399999999965</v>
      </c>
      <c r="E29" s="55">
        <f>+E30-SUM(E27:E28)</f>
        <v>382.71000000002095</v>
      </c>
      <c r="F29" s="67"/>
      <c r="G29" s="169">
        <f>+E29/$E$30</f>
        <v>0.0023136623968107294</v>
      </c>
      <c r="H29" s="75"/>
      <c r="I29" s="128"/>
      <c r="J29" s="128"/>
      <c r="K29" s="167"/>
      <c r="L29" s="126"/>
      <c r="M29" s="120"/>
      <c r="N29" s="120"/>
      <c r="O29" s="120"/>
      <c r="P29" s="120"/>
      <c r="Q29" s="120"/>
      <c r="R29" s="120"/>
      <c r="S29" s="1"/>
      <c r="T29" s="1"/>
      <c r="U29" s="1"/>
    </row>
    <row r="30" spans="1:21" s="44" customFormat="1" ht="16.5" customHeight="1">
      <c r="A30" s="226"/>
      <c r="B30" s="41" t="s">
        <v>133</v>
      </c>
      <c r="C30" s="42">
        <f>+'Exportacion_regional '!B10</f>
        <v>231376.516</v>
      </c>
      <c r="D30" s="42">
        <f>+'Exportacion_regional '!C10</f>
        <v>201919.214</v>
      </c>
      <c r="E30" s="42">
        <f>+'Exportacion_regional '!D10</f>
        <v>165413.07</v>
      </c>
      <c r="F30" s="66"/>
      <c r="G30" s="189">
        <f>SUM(G27:G29)</f>
        <v>1</v>
      </c>
      <c r="H30" s="75"/>
      <c r="I30" s="128"/>
      <c r="J30" s="128"/>
      <c r="K30" s="167"/>
      <c r="L30" s="126"/>
      <c r="M30" s="119"/>
      <c r="N30" s="119"/>
      <c r="O30" s="119"/>
      <c r="P30" s="119"/>
      <c r="Q30" s="119"/>
      <c r="R30" s="119"/>
      <c r="S30" s="52"/>
      <c r="T30"/>
      <c r="U30" s="52"/>
    </row>
    <row r="31" spans="1:21" ht="15">
      <c r="A31" s="222" t="s">
        <v>129</v>
      </c>
      <c r="B31" t="s">
        <v>197</v>
      </c>
      <c r="C31" s="55">
        <v>624403.807</v>
      </c>
      <c r="D31" s="55">
        <v>582446.456</v>
      </c>
      <c r="E31" s="24">
        <v>345902.073</v>
      </c>
      <c r="F31" s="67">
        <v>0.10081293463224184</v>
      </c>
      <c r="G31" s="169">
        <f aca="true" t="shared" si="2" ref="G31:G37">+E31/$E$38</f>
        <v>0.8593001581979748</v>
      </c>
      <c r="H31" s="75"/>
      <c r="I31" s="128"/>
      <c r="J31" s="128"/>
      <c r="K31" s="167"/>
      <c r="L31" s="126"/>
      <c r="M31" s="119"/>
      <c r="N31" s="119"/>
      <c r="O31" s="119"/>
      <c r="P31" s="119"/>
      <c r="Q31" s="119"/>
      <c r="R31" s="119"/>
      <c r="S31"/>
      <c r="T31"/>
      <c r="U31"/>
    </row>
    <row r="32" spans="1:21" ht="15">
      <c r="A32" s="220"/>
      <c r="B32" s="54" t="s">
        <v>135</v>
      </c>
      <c r="C32" s="55">
        <v>22272.652</v>
      </c>
      <c r="D32" s="55">
        <v>15730.572</v>
      </c>
      <c r="E32" s="24">
        <v>26969.854</v>
      </c>
      <c r="F32" s="67">
        <v>0.018408712038595235</v>
      </c>
      <c r="G32" s="169">
        <f t="shared" si="2"/>
        <v>0.06699930881529086</v>
      </c>
      <c r="H32" s="75"/>
      <c r="I32" s="128"/>
      <c r="J32" s="128"/>
      <c r="K32" s="167"/>
      <c r="L32" s="126"/>
      <c r="M32" s="119"/>
      <c r="N32" s="119"/>
      <c r="O32" s="119"/>
      <c r="P32" s="119"/>
      <c r="Q32" s="119"/>
      <c r="R32" s="119"/>
      <c r="S32"/>
      <c r="T32"/>
      <c r="U32"/>
    </row>
    <row r="33" spans="1:21" ht="15">
      <c r="A33" s="220"/>
      <c r="B33" s="54" t="s">
        <v>331</v>
      </c>
      <c r="C33" s="55">
        <v>26067.051</v>
      </c>
      <c r="D33" s="55">
        <v>24070.345</v>
      </c>
      <c r="E33" s="24">
        <v>23443.943</v>
      </c>
      <c r="F33" s="67">
        <v>0.020987391999501316</v>
      </c>
      <c r="G33" s="169">
        <f t="shared" si="2"/>
        <v>0.058240136446607256</v>
      </c>
      <c r="H33" s="75"/>
      <c r="I33" s="128"/>
      <c r="J33" s="128"/>
      <c r="K33" s="167"/>
      <c r="L33" s="126"/>
      <c r="M33" s="119"/>
      <c r="N33" s="119"/>
      <c r="O33" s="119"/>
      <c r="P33" s="119"/>
      <c r="Q33" s="119"/>
      <c r="R33" s="119"/>
      <c r="S33"/>
      <c r="T33"/>
      <c r="U33"/>
    </row>
    <row r="34" spans="1:21" ht="15">
      <c r="A34" s="220"/>
      <c r="B34" t="s">
        <v>319</v>
      </c>
      <c r="C34" s="55">
        <v>3847.289</v>
      </c>
      <c r="D34" s="55">
        <v>3713.2</v>
      </c>
      <c r="E34" s="24">
        <v>1832.979</v>
      </c>
      <c r="F34" s="67">
        <v>0.012833609043209246</v>
      </c>
      <c r="G34" s="169">
        <f t="shared" si="2"/>
        <v>0.004553540633662423</v>
      </c>
      <c r="H34" s="75"/>
      <c r="I34" s="128"/>
      <c r="J34" s="128"/>
      <c r="K34" s="167"/>
      <c r="L34" s="126"/>
      <c r="M34" s="119"/>
      <c r="N34" s="119"/>
      <c r="O34" s="119"/>
      <c r="P34" s="119"/>
      <c r="Q34" s="119"/>
      <c r="R34" s="119"/>
      <c r="S34"/>
      <c r="T34"/>
      <c r="U34"/>
    </row>
    <row r="35" spans="1:21" ht="15">
      <c r="A35" s="220"/>
      <c r="B35" s="3" t="s">
        <v>202</v>
      </c>
      <c r="C35" s="55">
        <v>1313.248</v>
      </c>
      <c r="D35" s="55">
        <v>1313.248</v>
      </c>
      <c r="E35" s="24">
        <v>861.83</v>
      </c>
      <c r="F35" s="67">
        <v>0.03602195984071642</v>
      </c>
      <c r="G35" s="169">
        <f t="shared" si="2"/>
        <v>0.002140983570629716</v>
      </c>
      <c r="H35" s="75"/>
      <c r="I35" s="128"/>
      <c r="J35" s="128"/>
      <c r="K35" s="167"/>
      <c r="L35" s="126"/>
      <c r="M35" s="119"/>
      <c r="N35" s="119"/>
      <c r="O35" s="119"/>
      <c r="P35" s="119"/>
      <c r="Q35" s="119"/>
      <c r="R35" s="119"/>
      <c r="S35"/>
      <c r="T35"/>
      <c r="U35"/>
    </row>
    <row r="36" spans="1:21" ht="15">
      <c r="A36" s="220"/>
      <c r="B36" t="s">
        <v>203</v>
      </c>
      <c r="C36" s="55">
        <v>2649.236</v>
      </c>
      <c r="D36" s="55">
        <v>1751.219</v>
      </c>
      <c r="E36" s="24">
        <v>677.811</v>
      </c>
      <c r="F36" s="67">
        <v>0.022735422773553803</v>
      </c>
      <c r="G36" s="169">
        <f t="shared" si="2"/>
        <v>0.0016838381293202817</v>
      </c>
      <c r="H36" s="75"/>
      <c r="I36" s="128"/>
      <c r="J36" s="128"/>
      <c r="K36" s="167"/>
      <c r="L36" s="126"/>
      <c r="M36" s="119"/>
      <c r="N36" s="119"/>
      <c r="O36" s="119"/>
      <c r="P36" s="119"/>
      <c r="Q36" s="119"/>
      <c r="R36" s="119"/>
      <c r="S36"/>
      <c r="T36"/>
      <c r="U36"/>
    </row>
    <row r="37" spans="1:21" ht="15">
      <c r="A37" s="220"/>
      <c r="B37" s="3" t="s">
        <v>130</v>
      </c>
      <c r="C37" s="55">
        <f>+C38-SUM(C31:C36)</f>
        <v>5600.7639999999665</v>
      </c>
      <c r="D37" s="55">
        <f>+D38-SUM(D31:D36)</f>
        <v>3489.314999999944</v>
      </c>
      <c r="E37" s="55">
        <f>+E38-SUM(E31:E36)</f>
        <v>2850.7970000000205</v>
      </c>
      <c r="F37" s="67"/>
      <c r="G37" s="169">
        <f t="shared" si="2"/>
        <v>0.007082034206514656</v>
      </c>
      <c r="H37" s="75"/>
      <c r="I37" s="128"/>
      <c r="J37" s="128"/>
      <c r="K37" s="167"/>
      <c r="L37" s="126"/>
      <c r="M37" s="119"/>
      <c r="N37" s="119"/>
      <c r="O37" s="119"/>
      <c r="P37" s="119"/>
      <c r="Q37" s="119"/>
      <c r="R37" s="119"/>
      <c r="S37" s="52"/>
      <c r="T37"/>
      <c r="U37" s="52"/>
    </row>
    <row r="38" spans="1:21" s="44" customFormat="1" ht="15">
      <c r="A38" s="226"/>
      <c r="B38" s="41" t="s">
        <v>133</v>
      </c>
      <c r="C38" s="42">
        <f>+'Exportacion_regional '!B11</f>
        <v>686154.047</v>
      </c>
      <c r="D38" s="42">
        <f>+'Exportacion_regional '!C11</f>
        <v>632514.355</v>
      </c>
      <c r="E38" s="42">
        <f>+'Exportacion_regional '!D11</f>
        <v>402539.287</v>
      </c>
      <c r="F38" s="66"/>
      <c r="G38" s="189">
        <f>SUM(G31:G37)</f>
        <v>1</v>
      </c>
      <c r="H38" s="75"/>
      <c r="I38" s="128"/>
      <c r="J38" s="128"/>
      <c r="K38" s="167"/>
      <c r="L38" s="126"/>
      <c r="M38" s="119"/>
      <c r="N38" s="119"/>
      <c r="O38" s="119"/>
      <c r="P38" s="119"/>
      <c r="Q38" s="119"/>
      <c r="R38" s="119"/>
      <c r="S38"/>
      <c r="T38"/>
      <c r="U38"/>
    </row>
    <row r="39" spans="1:21" ht="15">
      <c r="A39" s="222" t="s">
        <v>128</v>
      </c>
      <c r="B39" s="54" t="s">
        <v>197</v>
      </c>
      <c r="C39" s="55">
        <v>648811.644</v>
      </c>
      <c r="D39" s="55">
        <v>574063.253</v>
      </c>
      <c r="E39" s="24">
        <v>592242.148</v>
      </c>
      <c r="F39" s="67">
        <v>0.1726085895784224</v>
      </c>
      <c r="G39" s="169">
        <f aca="true" t="shared" si="3" ref="G39:G48">+E39/$E$49</f>
        <v>0.5977100853331702</v>
      </c>
      <c r="H39" s="75"/>
      <c r="I39" s="128"/>
      <c r="J39" s="128"/>
      <c r="K39" s="167"/>
      <c r="L39" s="126"/>
      <c r="M39" s="119"/>
      <c r="N39" s="119"/>
      <c r="O39" s="119"/>
      <c r="P39" s="119"/>
      <c r="Q39" s="119"/>
      <c r="R39" s="119"/>
      <c r="S39"/>
      <c r="T39"/>
      <c r="U39"/>
    </row>
    <row r="40" spans="1:21" ht="15">
      <c r="A40" s="220"/>
      <c r="B40" s="3" t="s">
        <v>198</v>
      </c>
      <c r="C40" s="55">
        <v>213465.804</v>
      </c>
      <c r="D40" s="55">
        <v>169617.569</v>
      </c>
      <c r="E40" s="24">
        <v>173619.158</v>
      </c>
      <c r="F40" s="67">
        <v>0.1554266416519335</v>
      </c>
      <c r="G40" s="169">
        <f t="shared" si="3"/>
        <v>0.1752221149644573</v>
      </c>
      <c r="H40" s="75"/>
      <c r="I40" s="128"/>
      <c r="J40" s="128"/>
      <c r="K40" s="167"/>
      <c r="L40" s="126"/>
      <c r="M40" s="119"/>
      <c r="N40" s="119"/>
      <c r="O40" s="119"/>
      <c r="P40" s="119"/>
      <c r="Q40" s="119"/>
      <c r="R40" s="119"/>
      <c r="S40"/>
      <c r="T40"/>
      <c r="U40"/>
    </row>
    <row r="41" spans="1:21" ht="15">
      <c r="A41" s="220"/>
      <c r="B41" s="54" t="s">
        <v>135</v>
      </c>
      <c r="C41" s="55">
        <v>64611.067</v>
      </c>
      <c r="D41" s="55">
        <v>50735.801</v>
      </c>
      <c r="E41" s="24">
        <v>55034.977</v>
      </c>
      <c r="F41" s="67">
        <v>0.03756501772845014</v>
      </c>
      <c r="G41" s="169">
        <f t="shared" si="3"/>
        <v>0.05554309315887976</v>
      </c>
      <c r="H41" s="75"/>
      <c r="I41" s="128"/>
      <c r="J41" s="128"/>
      <c r="K41" s="167"/>
      <c r="L41" s="126"/>
      <c r="M41" s="119"/>
      <c r="N41" s="119"/>
      <c r="O41" s="119"/>
      <c r="P41" s="119"/>
      <c r="Q41" s="119"/>
      <c r="R41" s="119"/>
      <c r="S41"/>
      <c r="T41"/>
      <c r="U41"/>
    </row>
    <row r="42" spans="1:21" ht="15">
      <c r="A42" s="220"/>
      <c r="B42" s="54" t="s">
        <v>199</v>
      </c>
      <c r="C42" s="55">
        <v>39771.54</v>
      </c>
      <c r="D42" s="55">
        <v>34412.149</v>
      </c>
      <c r="E42" s="24">
        <v>35352.893</v>
      </c>
      <c r="F42" s="67">
        <v>0.17145625146623109</v>
      </c>
      <c r="G42" s="169">
        <f t="shared" si="3"/>
        <v>0.03567929226780467</v>
      </c>
      <c r="H42" s="75"/>
      <c r="I42" s="128"/>
      <c r="J42" s="128"/>
      <c r="K42" s="167"/>
      <c r="L42" s="126"/>
      <c r="M42" s="119"/>
      <c r="N42" s="119"/>
      <c r="O42" s="119"/>
      <c r="P42" s="119"/>
      <c r="Q42" s="119"/>
      <c r="R42" s="119"/>
      <c r="S42"/>
      <c r="T42"/>
      <c r="U42"/>
    </row>
    <row r="43" spans="1:21" ht="15">
      <c r="A43" s="220"/>
      <c r="B43" s="54" t="s">
        <v>196</v>
      </c>
      <c r="C43" s="55">
        <v>83618.718</v>
      </c>
      <c r="D43" s="55">
        <v>58935.126</v>
      </c>
      <c r="E43" s="24">
        <v>33139.274</v>
      </c>
      <c r="F43" s="67">
        <v>0.0690047920859223</v>
      </c>
      <c r="G43" s="169">
        <f t="shared" si="3"/>
        <v>0.033445235799764966</v>
      </c>
      <c r="H43" s="75"/>
      <c r="I43" s="128"/>
      <c r="J43" s="128"/>
      <c r="K43" s="167"/>
      <c r="L43" s="126"/>
      <c r="M43" s="119"/>
      <c r="N43" s="119"/>
      <c r="O43" s="119"/>
      <c r="P43" s="119"/>
      <c r="Q43" s="119"/>
      <c r="R43" s="119"/>
      <c r="S43"/>
      <c r="T43"/>
      <c r="U43"/>
    </row>
    <row r="44" spans="1:21" ht="15">
      <c r="A44" s="220"/>
      <c r="B44" t="s">
        <v>209</v>
      </c>
      <c r="C44" s="55">
        <v>22428.454</v>
      </c>
      <c r="D44" s="55">
        <v>22428.454</v>
      </c>
      <c r="E44" s="24">
        <v>28411.979</v>
      </c>
      <c r="F44" s="67">
        <v>0.0916455278933073</v>
      </c>
      <c r="G44" s="169">
        <f t="shared" si="3"/>
        <v>0.028674295556172128</v>
      </c>
      <c r="H44" s="75"/>
      <c r="I44" s="128"/>
      <c r="J44" s="128"/>
      <c r="K44" s="167"/>
      <c r="L44" s="126"/>
      <c r="M44" s="119"/>
      <c r="N44" s="119"/>
      <c r="O44" s="119"/>
      <c r="P44" s="119"/>
      <c r="Q44" s="119"/>
      <c r="R44" s="119"/>
      <c r="S44"/>
      <c r="T44"/>
      <c r="U44"/>
    </row>
    <row r="45" spans="1:21" ht="15">
      <c r="A45" s="220"/>
      <c r="B45" t="s">
        <v>190</v>
      </c>
      <c r="C45" s="55">
        <v>278.6</v>
      </c>
      <c r="D45" s="55">
        <v>129.609</v>
      </c>
      <c r="E45" s="24">
        <v>5715.071</v>
      </c>
      <c r="F45" s="67">
        <v>0.25136417801042465</v>
      </c>
      <c r="G45" s="169">
        <f t="shared" si="3"/>
        <v>0.005767835988422637</v>
      </c>
      <c r="H45" s="75"/>
      <c r="I45" s="128"/>
      <c r="J45" s="128"/>
      <c r="K45" s="167"/>
      <c r="L45" s="126"/>
      <c r="M45" s="119"/>
      <c r="N45" s="119"/>
      <c r="O45" s="119"/>
      <c r="P45" s="119"/>
      <c r="Q45" s="119"/>
      <c r="R45" s="119"/>
      <c r="S45"/>
      <c r="T45"/>
      <c r="U45"/>
    </row>
    <row r="46" spans="1:21" ht="15">
      <c r="A46" s="220"/>
      <c r="B46" t="s">
        <v>202</v>
      </c>
      <c r="C46" s="55">
        <v>25688.323</v>
      </c>
      <c r="D46" s="55">
        <v>23358.513</v>
      </c>
      <c r="E46" s="24">
        <v>3631.747</v>
      </c>
      <c r="F46" s="67">
        <v>0.15179634566636382</v>
      </c>
      <c r="G46" s="169">
        <f t="shared" si="3"/>
        <v>0.0036652774825450016</v>
      </c>
      <c r="H46" s="75"/>
      <c r="I46" s="128"/>
      <c r="J46" s="128"/>
      <c r="K46" s="167"/>
      <c r="L46" s="126"/>
      <c r="M46" s="119"/>
      <c r="N46" s="119"/>
      <c r="O46" s="119"/>
      <c r="P46" s="119"/>
      <c r="Q46" s="119"/>
      <c r="R46" s="119"/>
      <c r="S46"/>
      <c r="T46"/>
      <c r="U46"/>
    </row>
    <row r="47" spans="1:21" ht="15">
      <c r="A47" s="220"/>
      <c r="B47" t="s">
        <v>319</v>
      </c>
      <c r="C47" s="55">
        <v>9806.455</v>
      </c>
      <c r="D47" s="55">
        <v>5523.16</v>
      </c>
      <c r="E47" s="24">
        <v>1671.726</v>
      </c>
      <c r="F47" s="67">
        <v>0.011704595585311136</v>
      </c>
      <c r="G47" s="169">
        <f t="shared" si="3"/>
        <v>0.0016871603844609841</v>
      </c>
      <c r="H47" s="75"/>
      <c r="I47" s="128"/>
      <c r="J47" s="128"/>
      <c r="K47" s="167"/>
      <c r="L47" s="126"/>
      <c r="M47" s="119"/>
      <c r="N47" s="119"/>
      <c r="O47" s="119"/>
      <c r="P47" s="119"/>
      <c r="Q47" s="119"/>
      <c r="R47" s="119"/>
      <c r="S47"/>
      <c r="T47"/>
      <c r="U47"/>
    </row>
    <row r="48" spans="1:21" ht="15">
      <c r="A48" s="220"/>
      <c r="B48" s="54" t="s">
        <v>130</v>
      </c>
      <c r="C48" s="55">
        <f>+C49-SUM(C39:C47)</f>
        <v>67277.91899999976</v>
      </c>
      <c r="D48" s="55">
        <f>+D49-SUM(D39:D47)</f>
        <v>55309.855999999796</v>
      </c>
      <c r="E48" s="55">
        <f>+E49-SUM(E39:E47)</f>
        <v>62032.883999999845</v>
      </c>
      <c r="F48" s="67"/>
      <c r="G48" s="169">
        <f t="shared" si="3"/>
        <v>0.06260560906432236</v>
      </c>
      <c r="H48" s="75"/>
      <c r="I48" s="128"/>
      <c r="J48" s="128"/>
      <c r="K48" s="167"/>
      <c r="L48" s="126"/>
      <c r="M48" s="120"/>
      <c r="N48" s="120"/>
      <c r="O48" s="120"/>
      <c r="P48" s="120"/>
      <c r="Q48" s="120"/>
      <c r="R48" s="120"/>
      <c r="S48" s="1"/>
      <c r="T48" s="1"/>
      <c r="U48" s="1"/>
    </row>
    <row r="49" spans="1:21" s="44" customFormat="1" ht="15">
      <c r="A49" s="226"/>
      <c r="B49" s="69" t="s">
        <v>133</v>
      </c>
      <c r="C49" s="70">
        <f>+'Exportacion_regional '!B12</f>
        <v>1175758.524</v>
      </c>
      <c r="D49" s="70">
        <f>+'Exportacion_regional '!C12</f>
        <v>994513.49</v>
      </c>
      <c r="E49" s="70">
        <f>+'Exportacion_regional '!D12</f>
        <v>990851.857</v>
      </c>
      <c r="F49" s="66"/>
      <c r="G49" s="189">
        <f>SUM(G39:G48)</f>
        <v>1</v>
      </c>
      <c r="H49" s="75"/>
      <c r="I49" s="128"/>
      <c r="J49" s="128"/>
      <c r="K49" s="167"/>
      <c r="L49" s="126"/>
      <c r="M49" s="119"/>
      <c r="N49" s="119"/>
      <c r="O49" s="119"/>
      <c r="P49" s="119"/>
      <c r="Q49" s="119"/>
      <c r="R49" s="119"/>
      <c r="S49" s="52"/>
      <c r="T49"/>
      <c r="U49" s="52"/>
    </row>
    <row r="50" spans="1:21" s="76" customFormat="1" ht="15.75" customHeight="1">
      <c r="A50" s="205" t="s">
        <v>138</v>
      </c>
      <c r="B50" s="205"/>
      <c r="C50" s="205"/>
      <c r="D50" s="205"/>
      <c r="E50" s="205"/>
      <c r="F50" s="205"/>
      <c r="G50" s="205"/>
      <c r="H50" s="75"/>
      <c r="I50" s="128"/>
      <c r="J50" s="128"/>
      <c r="K50" s="167"/>
      <c r="L50" s="126"/>
      <c r="M50" s="167"/>
      <c r="N50" s="167"/>
      <c r="O50" s="126"/>
      <c r="P50" s="167"/>
      <c r="Q50" s="126"/>
      <c r="R50" s="167"/>
      <c r="S50" s="75"/>
      <c r="U50" s="75"/>
    </row>
    <row r="51" spans="1:21" s="76" customFormat="1" ht="15.75" customHeight="1">
      <c r="A51" s="206" t="s">
        <v>141</v>
      </c>
      <c r="B51" s="206"/>
      <c r="C51" s="206"/>
      <c r="D51" s="206"/>
      <c r="E51" s="206"/>
      <c r="F51" s="206"/>
      <c r="G51" s="206"/>
      <c r="H51" s="75"/>
      <c r="I51" s="128"/>
      <c r="J51" s="128"/>
      <c r="K51" s="167"/>
      <c r="L51" s="126"/>
      <c r="M51" s="167"/>
      <c r="N51" s="167"/>
      <c r="O51" s="126"/>
      <c r="P51" s="167"/>
      <c r="Q51" s="126"/>
      <c r="R51" s="167"/>
      <c r="S51" s="75"/>
      <c r="U51" s="75"/>
    </row>
    <row r="52" spans="1:21" s="76" customFormat="1" ht="15.75" customHeight="1">
      <c r="A52" s="206" t="s">
        <v>23</v>
      </c>
      <c r="B52" s="206"/>
      <c r="C52" s="206"/>
      <c r="D52" s="206"/>
      <c r="E52" s="206"/>
      <c r="F52" s="206"/>
      <c r="G52" s="206"/>
      <c r="H52" s="75"/>
      <c r="I52" s="128"/>
      <c r="J52" s="128"/>
      <c r="K52" s="167"/>
      <c r="L52" s="126"/>
      <c r="M52" s="167"/>
      <c r="N52" s="167"/>
      <c r="O52" s="126"/>
      <c r="P52" s="167"/>
      <c r="Q52" s="126"/>
      <c r="R52" s="167"/>
      <c r="S52" s="75"/>
      <c r="U52" s="75"/>
    </row>
    <row r="53" spans="1:21" s="76" customFormat="1" ht="15.75" customHeight="1">
      <c r="A53" s="157"/>
      <c r="B53" s="157"/>
      <c r="C53" s="157"/>
      <c r="D53" s="157"/>
      <c r="E53" s="157"/>
      <c r="F53" s="135"/>
      <c r="G53" s="157"/>
      <c r="H53" s="75"/>
      <c r="I53" s="128"/>
      <c r="J53" s="128"/>
      <c r="K53" s="167"/>
      <c r="L53" s="126"/>
      <c r="M53" s="121"/>
      <c r="N53" s="121"/>
      <c r="O53" s="121"/>
      <c r="P53" s="121"/>
      <c r="Q53" s="121"/>
      <c r="R53" s="121"/>
      <c r="S53" s="78"/>
      <c r="T53" s="54"/>
      <c r="U53" s="78"/>
    </row>
    <row r="54" spans="1:21" s="3" customFormat="1" ht="15">
      <c r="A54" s="14" t="s">
        <v>24</v>
      </c>
      <c r="B54" s="1" t="s">
        <v>134</v>
      </c>
      <c r="C54" s="1">
        <f>+C5</f>
        <v>2011</v>
      </c>
      <c r="D54" s="224" t="str">
        <f>+D5</f>
        <v>ene-oct</v>
      </c>
      <c r="E54" s="224"/>
      <c r="F54" s="125" t="s">
        <v>145</v>
      </c>
      <c r="G54" s="188" t="s">
        <v>26</v>
      </c>
      <c r="H54" s="75"/>
      <c r="I54" s="128"/>
      <c r="J54" s="128"/>
      <c r="K54" s="167"/>
      <c r="L54" s="126"/>
      <c r="M54" s="120"/>
      <c r="N54" s="120"/>
      <c r="O54" s="120"/>
      <c r="P54" s="120"/>
      <c r="Q54" s="120"/>
      <c r="R54" s="120"/>
      <c r="S54" s="1"/>
      <c r="T54" s="1"/>
      <c r="U54" s="1"/>
    </row>
    <row r="55" spans="1:21" s="3" customFormat="1" ht="15">
      <c r="A55" s="18"/>
      <c r="B55" s="18"/>
      <c r="C55" s="18"/>
      <c r="D55" s="17">
        <f>+D6</f>
        <v>2011</v>
      </c>
      <c r="E55" s="16">
        <f>+E6</f>
        <v>2012</v>
      </c>
      <c r="F55" s="18">
        <f>+F6</f>
        <v>2012</v>
      </c>
      <c r="G55" s="188">
        <f>+G6</f>
        <v>2012</v>
      </c>
      <c r="H55" s="75"/>
      <c r="I55" s="128"/>
      <c r="J55" s="128"/>
      <c r="K55" s="167"/>
      <c r="L55" s="126"/>
      <c r="M55" s="119"/>
      <c r="N55" s="119"/>
      <c r="O55" s="119"/>
      <c r="P55" s="119"/>
      <c r="Q55" s="119"/>
      <c r="R55" s="119"/>
      <c r="S55" s="52"/>
      <c r="T55"/>
      <c r="U55" s="52"/>
    </row>
    <row r="56" spans="1:21" ht="12.75" customHeight="1">
      <c r="A56" s="230" t="s">
        <v>215</v>
      </c>
      <c r="B56" t="s">
        <v>135</v>
      </c>
      <c r="C56" s="55">
        <v>928034.812</v>
      </c>
      <c r="D56" s="55">
        <v>758941.768</v>
      </c>
      <c r="E56" s="24">
        <v>771741.399</v>
      </c>
      <c r="F56" s="67">
        <v>0.526764630704105</v>
      </c>
      <c r="G56" s="169">
        <f aca="true" t="shared" si="4" ref="G56:G69">+E56/$E$70</f>
        <v>0.373483866181013</v>
      </c>
      <c r="H56" s="75"/>
      <c r="I56" s="128"/>
      <c r="J56" s="128"/>
      <c r="K56" s="167"/>
      <c r="L56" s="126"/>
      <c r="M56" s="119"/>
      <c r="N56" s="119"/>
      <c r="O56" s="119"/>
      <c r="P56" s="119"/>
      <c r="Q56" s="119"/>
      <c r="R56" s="119"/>
      <c r="S56"/>
      <c r="T56"/>
      <c r="U56"/>
    </row>
    <row r="57" spans="1:21" ht="15">
      <c r="A57" s="218"/>
      <c r="B57" s="3" t="s">
        <v>197</v>
      </c>
      <c r="C57" s="55">
        <v>469654.928</v>
      </c>
      <c r="D57" s="55">
        <v>413718.268</v>
      </c>
      <c r="E57" s="24">
        <v>458477.629</v>
      </c>
      <c r="F57" s="67">
        <v>0.1336230073496039</v>
      </c>
      <c r="G57" s="169">
        <f t="shared" si="4"/>
        <v>0.22188002050726338</v>
      </c>
      <c r="H57" s="75"/>
      <c r="I57" s="128"/>
      <c r="J57" s="128"/>
      <c r="K57" s="167"/>
      <c r="L57" s="126"/>
      <c r="M57" s="119"/>
      <c r="N57" s="119"/>
      <c r="O57" s="119"/>
      <c r="P57" s="119"/>
      <c r="Q57" s="119"/>
      <c r="R57" s="119"/>
      <c r="S57"/>
      <c r="T57"/>
      <c r="U57"/>
    </row>
    <row r="58" spans="1:21" ht="15">
      <c r="A58" s="218"/>
      <c r="B58" s="3" t="s">
        <v>198</v>
      </c>
      <c r="C58" s="55">
        <v>278938.163</v>
      </c>
      <c r="D58" s="55">
        <v>229203.344</v>
      </c>
      <c r="E58" s="24">
        <v>262415.734</v>
      </c>
      <c r="F58" s="67">
        <v>0.23491875390990608</v>
      </c>
      <c r="G58" s="169">
        <f t="shared" si="4"/>
        <v>0.12699596394341975</v>
      </c>
      <c r="H58" s="75"/>
      <c r="I58" s="128"/>
      <c r="J58" s="128"/>
      <c r="K58" s="167"/>
      <c r="L58" s="126"/>
      <c r="M58" s="119"/>
      <c r="N58" s="119"/>
      <c r="O58" s="119"/>
      <c r="P58" s="119"/>
      <c r="Q58" s="119"/>
      <c r="R58" s="119"/>
      <c r="S58"/>
      <c r="T58"/>
      <c r="U58"/>
    </row>
    <row r="59" spans="1:21" ht="15">
      <c r="A59" s="218"/>
      <c r="B59" s="3" t="s">
        <v>196</v>
      </c>
      <c r="C59" s="55">
        <v>212543.482</v>
      </c>
      <c r="D59" s="55">
        <v>205636.596</v>
      </c>
      <c r="E59" s="24">
        <v>235199.78</v>
      </c>
      <c r="F59" s="67">
        <v>0.48974856593281635</v>
      </c>
      <c r="G59" s="169">
        <f t="shared" si="4"/>
        <v>0.11382481654236577</v>
      </c>
      <c r="H59" s="75"/>
      <c r="I59" s="128"/>
      <c r="J59" s="128"/>
      <c r="K59" s="167"/>
      <c r="L59" s="126"/>
      <c r="M59" s="119"/>
      <c r="N59" s="119"/>
      <c r="O59" s="119"/>
      <c r="P59" s="119"/>
      <c r="Q59" s="119"/>
      <c r="R59" s="119"/>
      <c r="S59"/>
      <c r="T59"/>
      <c r="U59"/>
    </row>
    <row r="60" spans="1:21" ht="15">
      <c r="A60" s="218"/>
      <c r="B60" s="3" t="s">
        <v>199</v>
      </c>
      <c r="C60" s="55">
        <v>62661.232</v>
      </c>
      <c r="D60" s="55">
        <v>46757.778</v>
      </c>
      <c r="E60" s="24">
        <v>45563.537</v>
      </c>
      <c r="F60" s="67">
        <v>0.22097635001364455</v>
      </c>
      <c r="G60" s="169">
        <f t="shared" si="4"/>
        <v>0.02205045106779562</v>
      </c>
      <c r="H60" s="75"/>
      <c r="I60" s="128"/>
      <c r="J60" s="128"/>
      <c r="K60" s="167"/>
      <c r="L60" s="126"/>
      <c r="M60" s="119"/>
      <c r="N60" s="119"/>
      <c r="O60" s="119"/>
      <c r="P60" s="119"/>
      <c r="Q60" s="119"/>
      <c r="R60" s="119"/>
      <c r="S60"/>
      <c r="T60"/>
      <c r="U60"/>
    </row>
    <row r="61" spans="1:21" ht="15">
      <c r="A61" s="218"/>
      <c r="B61" s="3" t="s">
        <v>204</v>
      </c>
      <c r="C61" s="55">
        <v>35825.636</v>
      </c>
      <c r="D61" s="55">
        <v>28835.004</v>
      </c>
      <c r="E61" s="24">
        <v>43797.435</v>
      </c>
      <c r="F61" s="67">
        <v>0.11452580798296441</v>
      </c>
      <c r="G61" s="169">
        <f t="shared" si="4"/>
        <v>0.021195746883356733</v>
      </c>
      <c r="H61" s="75"/>
      <c r="I61" s="128"/>
      <c r="J61" s="128"/>
      <c r="K61" s="167"/>
      <c r="L61" s="126"/>
      <c r="M61" s="119"/>
      <c r="N61" s="119"/>
      <c r="O61" s="119"/>
      <c r="P61" s="119"/>
      <c r="Q61" s="119"/>
      <c r="R61" s="119"/>
      <c r="S61"/>
      <c r="T61"/>
      <c r="U61"/>
    </row>
    <row r="62" spans="1:21" ht="15">
      <c r="A62" s="218"/>
      <c r="B62" s="3" t="s">
        <v>201</v>
      </c>
      <c r="C62" s="55">
        <v>42217.782</v>
      </c>
      <c r="D62" s="55">
        <v>36723.859</v>
      </c>
      <c r="E62" s="24">
        <v>35524.886</v>
      </c>
      <c r="F62" s="67">
        <v>0.04261320939527396</v>
      </c>
      <c r="G62" s="169">
        <f t="shared" si="4"/>
        <v>0.017192250909581878</v>
      </c>
      <c r="H62" s="75"/>
      <c r="I62" s="128"/>
      <c r="J62" s="128"/>
      <c r="K62" s="167"/>
      <c r="L62" s="126"/>
      <c r="M62" s="119"/>
      <c r="N62" s="119"/>
      <c r="O62" s="119"/>
      <c r="P62" s="119"/>
      <c r="Q62" s="119"/>
      <c r="R62" s="119"/>
      <c r="S62"/>
      <c r="T62"/>
      <c r="U62"/>
    </row>
    <row r="63" spans="1:21" ht="15">
      <c r="A63" s="218"/>
      <c r="B63" s="53" t="s">
        <v>319</v>
      </c>
      <c r="C63" s="55">
        <v>25979.346</v>
      </c>
      <c r="D63" s="55">
        <v>20602.844</v>
      </c>
      <c r="E63" s="24">
        <v>26771.916</v>
      </c>
      <c r="F63" s="67">
        <v>0.18744366590213982</v>
      </c>
      <c r="G63" s="169">
        <f t="shared" si="4"/>
        <v>0.012956255431818971</v>
      </c>
      <c r="H63" s="75"/>
      <c r="I63" s="128"/>
      <c r="J63" s="128"/>
      <c r="K63" s="167"/>
      <c r="L63" s="126"/>
      <c r="M63" s="119"/>
      <c r="N63" s="119"/>
      <c r="O63" s="119"/>
      <c r="P63" s="119"/>
      <c r="Q63" s="119"/>
      <c r="R63" s="119"/>
      <c r="S63"/>
      <c r="T63"/>
      <c r="U63"/>
    </row>
    <row r="64" spans="1:21" ht="15">
      <c r="A64" s="218"/>
      <c r="B64" s="3" t="s">
        <v>209</v>
      </c>
      <c r="C64" s="55">
        <v>27221.969</v>
      </c>
      <c r="D64" s="55">
        <v>18657.294</v>
      </c>
      <c r="E64" s="24">
        <v>14135.82</v>
      </c>
      <c r="F64" s="67">
        <v>0.04559642558178616</v>
      </c>
      <c r="G64" s="169">
        <f t="shared" si="4"/>
        <v>0.006841023057827285</v>
      </c>
      <c r="H64" s="75"/>
      <c r="I64" s="128"/>
      <c r="J64" s="128"/>
      <c r="K64" s="167"/>
      <c r="L64" s="126"/>
      <c r="M64" s="119"/>
      <c r="N64" s="119"/>
      <c r="O64" s="119"/>
      <c r="P64" s="119"/>
      <c r="Q64" s="119"/>
      <c r="R64" s="119"/>
      <c r="S64"/>
      <c r="T64"/>
      <c r="U64"/>
    </row>
    <row r="65" spans="1:21" ht="15">
      <c r="A65" s="218"/>
      <c r="B65" s="3" t="s">
        <v>137</v>
      </c>
      <c r="C65" s="55">
        <v>13773.989</v>
      </c>
      <c r="D65" s="55">
        <v>10965.613</v>
      </c>
      <c r="E65" s="24">
        <v>10837.737</v>
      </c>
      <c r="F65" s="67">
        <v>0.06302537919382419</v>
      </c>
      <c r="G65" s="169">
        <f t="shared" si="4"/>
        <v>0.005244917430447467</v>
      </c>
      <c r="H65" s="75"/>
      <c r="I65" s="128"/>
      <c r="J65" s="128"/>
      <c r="K65" s="167"/>
      <c r="L65" s="126"/>
      <c r="M65" s="119"/>
      <c r="N65" s="119"/>
      <c r="O65" s="119"/>
      <c r="P65" s="119"/>
      <c r="Q65" s="119"/>
      <c r="R65" s="119"/>
      <c r="S65"/>
      <c r="T65"/>
      <c r="U65"/>
    </row>
    <row r="66" spans="1:21" ht="15">
      <c r="A66" s="218"/>
      <c r="B66" s="3" t="s">
        <v>136</v>
      </c>
      <c r="C66" s="55">
        <v>14601.422</v>
      </c>
      <c r="D66" s="55">
        <v>13130.654</v>
      </c>
      <c r="E66" s="24">
        <v>7510.496</v>
      </c>
      <c r="F66" s="67">
        <v>0.15311191442102576</v>
      </c>
      <c r="G66" s="169">
        <f t="shared" si="4"/>
        <v>0.0036347008034708704</v>
      </c>
      <c r="H66" s="75"/>
      <c r="I66" s="128"/>
      <c r="J66" s="128"/>
      <c r="K66" s="167"/>
      <c r="L66" s="126"/>
      <c r="M66" s="119"/>
      <c r="N66" s="119"/>
      <c r="O66" s="119"/>
      <c r="P66" s="119"/>
      <c r="Q66" s="119"/>
      <c r="R66" s="119"/>
      <c r="S66"/>
      <c r="T66"/>
      <c r="U66"/>
    </row>
    <row r="67" spans="1:21" ht="15">
      <c r="A67" s="218"/>
      <c r="B67" s="3" t="s">
        <v>190</v>
      </c>
      <c r="C67" s="55">
        <v>12933.554</v>
      </c>
      <c r="D67" s="55">
        <v>12684.039</v>
      </c>
      <c r="E67" s="24">
        <v>7455.302</v>
      </c>
      <c r="F67" s="67">
        <v>0.32790421309717327</v>
      </c>
      <c r="G67" s="169">
        <f t="shared" si="4"/>
        <v>0.0036079896946244277</v>
      </c>
      <c r="H67" s="75"/>
      <c r="I67" s="128"/>
      <c r="J67" s="128"/>
      <c r="K67" s="167"/>
      <c r="L67" s="126"/>
      <c r="M67" s="119"/>
      <c r="N67" s="119"/>
      <c r="O67" s="119"/>
      <c r="P67" s="119"/>
      <c r="Q67" s="119"/>
      <c r="R67" s="119"/>
      <c r="S67"/>
      <c r="T67"/>
      <c r="U67"/>
    </row>
    <row r="68" spans="1:21" ht="15">
      <c r="A68" s="218"/>
      <c r="B68" s="75" t="s">
        <v>210</v>
      </c>
      <c r="C68" s="55">
        <v>4244.426</v>
      </c>
      <c r="D68" s="55">
        <v>3572.521</v>
      </c>
      <c r="E68" s="24">
        <v>4568.872</v>
      </c>
      <c r="F68" s="67">
        <v>0.44073394821091155</v>
      </c>
      <c r="G68" s="169">
        <f t="shared" si="4"/>
        <v>0.0022111033318379454</v>
      </c>
      <c r="H68" s="75"/>
      <c r="I68" s="128"/>
      <c r="J68" s="128"/>
      <c r="K68" s="167"/>
      <c r="L68" s="126"/>
      <c r="M68" s="119"/>
      <c r="N68" s="119"/>
      <c r="O68" s="119"/>
      <c r="P68" s="119"/>
      <c r="Q68" s="119"/>
      <c r="R68" s="119"/>
      <c r="S68"/>
      <c r="T68"/>
      <c r="U68"/>
    </row>
    <row r="69" spans="1:21" ht="15">
      <c r="A69" s="218"/>
      <c r="B69" s="3" t="s">
        <v>130</v>
      </c>
      <c r="C69" s="55">
        <f>+C70-SUM(C56:C68)</f>
        <v>165465.29300000006</v>
      </c>
      <c r="D69" s="55">
        <f>+D70-SUM(D56:D68)</f>
        <v>138128.32799999998</v>
      </c>
      <c r="E69" s="55">
        <f>+E70-SUM(E56:E68)</f>
        <v>142330.7470000002</v>
      </c>
      <c r="F69" s="67"/>
      <c r="G69" s="169">
        <f t="shared" si="4"/>
        <v>0.06888089421517699</v>
      </c>
      <c r="H69" s="75"/>
      <c r="I69" s="128"/>
      <c r="J69" s="128"/>
      <c r="K69" s="167"/>
      <c r="L69" s="126"/>
      <c r="M69" s="118"/>
      <c r="N69" s="118"/>
      <c r="O69" s="118"/>
      <c r="P69" s="118"/>
      <c r="Q69" s="118"/>
      <c r="R69" s="118"/>
      <c r="S69" s="3"/>
      <c r="T69" s="3"/>
      <c r="U69" s="3"/>
    </row>
    <row r="70" spans="1:21" s="44" customFormat="1" ht="15">
      <c r="A70" s="219"/>
      <c r="B70" s="41" t="s">
        <v>133</v>
      </c>
      <c r="C70" s="42">
        <f>+'Exportacion_regional '!B13</f>
        <v>2294096.034</v>
      </c>
      <c r="D70" s="42">
        <f>+'Exportacion_regional '!C13</f>
        <v>1937557.91</v>
      </c>
      <c r="E70" s="42">
        <f>+'Exportacion_regional '!D13</f>
        <v>2066331.29</v>
      </c>
      <c r="F70" s="66"/>
      <c r="G70" s="189">
        <f>SUM(G56:G69)</f>
        <v>0.9999999999999998</v>
      </c>
      <c r="H70" s="75"/>
      <c r="I70" s="128"/>
      <c r="J70" s="128"/>
      <c r="K70" s="167"/>
      <c r="L70" s="126"/>
      <c r="M70" s="119"/>
      <c r="N70" s="119"/>
      <c r="O70" s="119"/>
      <c r="P70" s="119"/>
      <c r="Q70" s="119"/>
      <c r="R70" s="119"/>
      <c r="S70"/>
      <c r="T70"/>
      <c r="U70"/>
    </row>
    <row r="71" spans="1:21" ht="15">
      <c r="A71" s="222" t="s">
        <v>125</v>
      </c>
      <c r="B71" s="112" t="s">
        <v>197</v>
      </c>
      <c r="C71" s="55">
        <v>1313048.261</v>
      </c>
      <c r="D71" s="55">
        <v>1169281.276</v>
      </c>
      <c r="E71" s="24">
        <v>1143878.027</v>
      </c>
      <c r="F71" s="68">
        <v>0.33338250841650424</v>
      </c>
      <c r="G71" s="190">
        <f aca="true" t="shared" si="5" ref="G71:G83">+E71/$E$84</f>
        <v>0.4978412437818156</v>
      </c>
      <c r="H71" s="75"/>
      <c r="I71" s="128"/>
      <c r="J71" s="128"/>
      <c r="K71" s="167"/>
      <c r="L71" s="126"/>
      <c r="M71" s="119"/>
      <c r="N71" s="119"/>
      <c r="O71" s="119"/>
      <c r="P71" s="119"/>
      <c r="Q71" s="119"/>
      <c r="R71" s="119"/>
      <c r="S71"/>
      <c r="T71"/>
      <c r="U71"/>
    </row>
    <row r="72" spans="1:21" ht="15">
      <c r="A72" s="220"/>
      <c r="B72" s="2" t="s">
        <v>204</v>
      </c>
      <c r="C72" s="55">
        <v>344126.304</v>
      </c>
      <c r="D72" s="55">
        <v>279937.975</v>
      </c>
      <c r="E72" s="24">
        <v>311668.06</v>
      </c>
      <c r="F72" s="68">
        <v>0.8149800643344304</v>
      </c>
      <c r="G72" s="191">
        <f t="shared" si="5"/>
        <v>0.13564489480089081</v>
      </c>
      <c r="H72" s="75"/>
      <c r="I72" s="128"/>
      <c r="J72" s="128"/>
      <c r="K72" s="167"/>
      <c r="L72" s="126"/>
      <c r="M72" s="119"/>
      <c r="N72" s="119"/>
      <c r="O72" s="119"/>
      <c r="P72" s="119"/>
      <c r="Q72" s="119"/>
      <c r="R72" s="119"/>
      <c r="S72"/>
      <c r="T72"/>
      <c r="U72"/>
    </row>
    <row r="73" spans="1:21" ht="15">
      <c r="A73" s="220"/>
      <c r="B73" t="s">
        <v>135</v>
      </c>
      <c r="C73" s="55">
        <v>301567.37</v>
      </c>
      <c r="D73" s="55">
        <v>234780.443</v>
      </c>
      <c r="E73" s="24">
        <v>266291.34</v>
      </c>
      <c r="F73" s="68">
        <v>0.18176148066769873</v>
      </c>
      <c r="G73" s="191">
        <f t="shared" si="5"/>
        <v>0.1158959336439167</v>
      </c>
      <c r="H73" s="75"/>
      <c r="I73" s="128"/>
      <c r="J73" s="128"/>
      <c r="K73" s="167"/>
      <c r="L73" s="126"/>
      <c r="M73" s="119"/>
      <c r="N73" s="119"/>
      <c r="O73" s="119"/>
      <c r="P73" s="119"/>
      <c r="Q73" s="119"/>
      <c r="R73" s="119"/>
      <c r="S73"/>
      <c r="T73"/>
      <c r="U73"/>
    </row>
    <row r="74" spans="1:21" ht="15">
      <c r="A74" s="220"/>
      <c r="B74" s="13" t="s">
        <v>198</v>
      </c>
      <c r="C74" s="55">
        <v>211625.327</v>
      </c>
      <c r="D74" s="55">
        <v>183096.191</v>
      </c>
      <c r="E74" s="24">
        <v>138208.007</v>
      </c>
      <c r="F74" s="68">
        <v>0.12372601402327339</v>
      </c>
      <c r="G74" s="191">
        <f t="shared" si="5"/>
        <v>0.06015120885391908</v>
      </c>
      <c r="H74" s="75"/>
      <c r="I74" s="128"/>
      <c r="J74" s="128"/>
      <c r="K74" s="167"/>
      <c r="L74" s="126"/>
      <c r="M74" s="119"/>
      <c r="N74" s="119"/>
      <c r="O74" s="119"/>
      <c r="P74" s="119"/>
      <c r="Q74" s="119"/>
      <c r="R74" s="119"/>
      <c r="S74"/>
      <c r="T74"/>
      <c r="U74"/>
    </row>
    <row r="75" spans="1:21" ht="15">
      <c r="A75" s="220"/>
      <c r="B75" s="2" t="s">
        <v>199</v>
      </c>
      <c r="C75" s="55">
        <v>142393.741</v>
      </c>
      <c r="D75" s="55">
        <v>120737.392</v>
      </c>
      <c r="E75" s="24">
        <v>124019.747</v>
      </c>
      <c r="F75" s="68">
        <v>0.6014772519015731</v>
      </c>
      <c r="G75" s="191">
        <f t="shared" si="5"/>
        <v>0.05397616148105806</v>
      </c>
      <c r="H75" s="75"/>
      <c r="I75" s="128"/>
      <c r="J75" s="128"/>
      <c r="K75" s="167"/>
      <c r="L75" s="126"/>
      <c r="M75" s="119"/>
      <c r="N75" s="119"/>
      <c r="O75" s="119"/>
      <c r="P75" s="119"/>
      <c r="Q75" s="119"/>
      <c r="R75" s="119"/>
      <c r="S75"/>
      <c r="T75"/>
      <c r="U75"/>
    </row>
    <row r="76" spans="1:21" ht="15">
      <c r="A76" s="220"/>
      <c r="B76" s="2" t="s">
        <v>196</v>
      </c>
      <c r="C76" s="55">
        <v>75870.805</v>
      </c>
      <c r="D76" s="55">
        <v>74332.133</v>
      </c>
      <c r="E76" s="24">
        <v>110773.524</v>
      </c>
      <c r="F76" s="68">
        <v>0.2306599713755022</v>
      </c>
      <c r="G76" s="191">
        <f t="shared" si="5"/>
        <v>0.04821110963280598</v>
      </c>
      <c r="H76" s="75"/>
      <c r="I76" s="128"/>
      <c r="J76" s="128"/>
      <c r="K76" s="167"/>
      <c r="L76" s="126"/>
      <c r="M76" s="119"/>
      <c r="N76" s="119"/>
      <c r="O76" s="119"/>
      <c r="P76" s="119"/>
      <c r="Q76" s="119"/>
      <c r="R76" s="119"/>
      <c r="S76"/>
      <c r="T76"/>
      <c r="U76"/>
    </row>
    <row r="77" spans="1:21" ht="15">
      <c r="A77" s="220"/>
      <c r="B77" s="3" t="s">
        <v>319</v>
      </c>
      <c r="C77" s="55">
        <v>44578.856</v>
      </c>
      <c r="D77" s="55">
        <v>36817.483</v>
      </c>
      <c r="E77" s="24">
        <v>48772.761</v>
      </c>
      <c r="F77" s="68">
        <v>0.3414826610844332</v>
      </c>
      <c r="G77" s="191">
        <f t="shared" si="5"/>
        <v>0.021226993985184076</v>
      </c>
      <c r="H77" s="75"/>
      <c r="I77" s="128"/>
      <c r="J77" s="128"/>
      <c r="K77" s="167"/>
      <c r="L77" s="126"/>
      <c r="M77" s="119"/>
      <c r="N77" s="119"/>
      <c r="O77" s="119"/>
      <c r="P77" s="119"/>
      <c r="Q77" s="119"/>
      <c r="R77" s="119"/>
      <c r="S77"/>
      <c r="T77"/>
      <c r="U77"/>
    </row>
    <row r="78" spans="1:21" ht="15">
      <c r="A78" s="220"/>
      <c r="B78" s="2" t="s">
        <v>202</v>
      </c>
      <c r="C78" s="55">
        <v>33453.986</v>
      </c>
      <c r="D78" s="55">
        <v>30714.868</v>
      </c>
      <c r="E78" s="24">
        <v>12495.782</v>
      </c>
      <c r="F78" s="68">
        <v>0.5222869445045393</v>
      </c>
      <c r="G78" s="191">
        <f t="shared" si="5"/>
        <v>0.005438443178440758</v>
      </c>
      <c r="H78" s="75"/>
      <c r="I78" s="128"/>
      <c r="J78" s="128"/>
      <c r="K78" s="167"/>
      <c r="L78" s="126"/>
      <c r="M78" s="119"/>
      <c r="N78" s="119"/>
      <c r="O78" s="119"/>
      <c r="P78" s="119"/>
      <c r="Q78" s="119"/>
      <c r="R78" s="119"/>
      <c r="S78"/>
      <c r="T78"/>
      <c r="U78"/>
    </row>
    <row r="79" spans="1:21" ht="15">
      <c r="A79" s="220"/>
      <c r="B79" s="3" t="s">
        <v>137</v>
      </c>
      <c r="C79" s="55">
        <v>9181.26</v>
      </c>
      <c r="D79" s="55">
        <v>8053.163</v>
      </c>
      <c r="E79" s="24">
        <v>6481.86</v>
      </c>
      <c r="F79" s="68">
        <v>0.03769437147084131</v>
      </c>
      <c r="G79" s="191">
        <f t="shared" si="5"/>
        <v>0.002821050119200864</v>
      </c>
      <c r="H79" s="75"/>
      <c r="I79" s="128"/>
      <c r="J79" s="128"/>
      <c r="K79" s="167"/>
      <c r="L79" s="126"/>
      <c r="M79" s="119"/>
      <c r="N79" s="119"/>
      <c r="O79" s="119"/>
      <c r="P79" s="119"/>
      <c r="Q79" s="119"/>
      <c r="R79" s="119"/>
      <c r="S79"/>
      <c r="T79"/>
      <c r="U79"/>
    </row>
    <row r="80" spans="1:21" ht="15">
      <c r="A80" s="220"/>
      <c r="B80" s="2" t="s">
        <v>190</v>
      </c>
      <c r="C80" s="55">
        <v>6319.406</v>
      </c>
      <c r="D80" s="55">
        <v>6149.279</v>
      </c>
      <c r="E80" s="24">
        <v>5058.218</v>
      </c>
      <c r="F80" s="68">
        <v>0.22247401821736498</v>
      </c>
      <c r="G80" s="191">
        <f t="shared" si="5"/>
        <v>0.0022014493512423836</v>
      </c>
      <c r="H80" s="75"/>
      <c r="I80" s="128"/>
      <c r="J80" s="128"/>
      <c r="K80" s="167"/>
      <c r="L80" s="126"/>
      <c r="M80" s="119"/>
      <c r="N80" s="119"/>
      <c r="O80" s="119"/>
      <c r="P80" s="119"/>
      <c r="Q80" s="119"/>
      <c r="R80" s="119"/>
      <c r="S80"/>
      <c r="T80"/>
      <c r="U80"/>
    </row>
    <row r="81" spans="1:21" ht="15">
      <c r="A81" s="220"/>
      <c r="B81" s="13" t="s">
        <v>261</v>
      </c>
      <c r="C81" s="55">
        <v>5380.451</v>
      </c>
      <c r="D81" s="55">
        <v>5221.641</v>
      </c>
      <c r="E81" s="24">
        <v>3726.947</v>
      </c>
      <c r="F81" s="68">
        <v>0.14628764791865867</v>
      </c>
      <c r="G81" s="191">
        <f t="shared" si="5"/>
        <v>0.0016220505038068245</v>
      </c>
      <c r="H81" s="75"/>
      <c r="I81" s="128"/>
      <c r="J81" s="128"/>
      <c r="K81" s="167"/>
      <c r="L81" s="126"/>
      <c r="M81" s="119"/>
      <c r="N81" s="119"/>
      <c r="O81" s="119"/>
      <c r="P81" s="119"/>
      <c r="Q81" s="119"/>
      <c r="R81" s="119"/>
      <c r="S81"/>
      <c r="T81"/>
      <c r="U81"/>
    </row>
    <row r="82" spans="1:21" ht="15">
      <c r="A82" s="220"/>
      <c r="B82" s="3" t="s">
        <v>201</v>
      </c>
      <c r="C82" s="55">
        <v>1066.072</v>
      </c>
      <c r="D82" s="55">
        <v>723.906</v>
      </c>
      <c r="E82" s="24">
        <v>2174.977</v>
      </c>
      <c r="F82" s="68">
        <v>0.0026089527868127364</v>
      </c>
      <c r="G82" s="191">
        <f t="shared" si="5"/>
        <v>0.0009465985265200324</v>
      </c>
      <c r="H82" s="75"/>
      <c r="I82" s="128"/>
      <c r="J82" s="128"/>
      <c r="K82" s="167"/>
      <c r="L82" s="126"/>
      <c r="M82" s="119"/>
      <c r="N82" s="119"/>
      <c r="O82" s="119"/>
      <c r="P82" s="119"/>
      <c r="Q82" s="119"/>
      <c r="R82" s="119"/>
      <c r="S82"/>
      <c r="T82"/>
      <c r="U82"/>
    </row>
    <row r="83" spans="1:21" ht="15">
      <c r="A83" s="220"/>
      <c r="B83" s="53" t="s">
        <v>130</v>
      </c>
      <c r="C83" s="55">
        <f>+C84-SUM(C71:C82)</f>
        <v>154870.73900000006</v>
      </c>
      <c r="D83" s="55">
        <f>+D84-SUM(D71:D82)</f>
        <v>127038.21299999999</v>
      </c>
      <c r="E83" s="55">
        <f>+E84-SUM(E71:E82)</f>
        <v>124127.04999999981</v>
      </c>
      <c r="F83" s="68"/>
      <c r="G83" s="191">
        <f t="shared" si="5"/>
        <v>0.054022862141198835</v>
      </c>
      <c r="H83" s="75"/>
      <c r="I83" s="128"/>
      <c r="J83" s="128"/>
      <c r="K83" s="167"/>
      <c r="L83" s="126"/>
      <c r="M83" s="119"/>
      <c r="N83" s="119"/>
      <c r="O83" s="119"/>
      <c r="P83" s="119"/>
      <c r="Q83" s="119"/>
      <c r="R83" s="119"/>
      <c r="S83" s="52"/>
      <c r="T83"/>
      <c r="U83" s="52"/>
    </row>
    <row r="84" spans="1:21" s="44" customFormat="1" ht="15">
      <c r="A84" s="226"/>
      <c r="B84" s="41" t="s">
        <v>133</v>
      </c>
      <c r="C84" s="42">
        <f>+'Exportacion_regional '!B14</f>
        <v>2643482.578</v>
      </c>
      <c r="D84" s="42">
        <f>+'Exportacion_regional '!C14</f>
        <v>2276883.963</v>
      </c>
      <c r="E84" s="42">
        <f>+'Exportacion_regional '!D14</f>
        <v>2297676.3</v>
      </c>
      <c r="F84" s="66"/>
      <c r="G84" s="189">
        <f>SUM(G71:G83)</f>
        <v>1</v>
      </c>
      <c r="H84" s="75"/>
      <c r="I84" s="128"/>
      <c r="J84" s="128"/>
      <c r="K84" s="167"/>
      <c r="L84" s="126"/>
      <c r="M84" s="119"/>
      <c r="N84" s="119"/>
      <c r="O84" s="119"/>
      <c r="P84" s="119"/>
      <c r="Q84" s="119"/>
      <c r="R84" s="119"/>
      <c r="S84"/>
      <c r="T84"/>
      <c r="U84"/>
    </row>
    <row r="85" spans="1:21" ht="15">
      <c r="A85" s="222" t="s">
        <v>127</v>
      </c>
      <c r="B85" s="112" t="s">
        <v>197</v>
      </c>
      <c r="C85" s="55">
        <v>615790.234</v>
      </c>
      <c r="D85" s="55">
        <v>541588.167</v>
      </c>
      <c r="E85" s="24">
        <v>551356.841</v>
      </c>
      <c r="F85" s="68">
        <v>0.16069259339412043</v>
      </c>
      <c r="G85" s="190">
        <f aca="true" t="shared" si="6" ref="G85:G93">+E85/$E$94</f>
        <v>0.35193347490353794</v>
      </c>
      <c r="H85" s="75"/>
      <c r="I85" s="128"/>
      <c r="J85" s="128"/>
      <c r="K85" s="167"/>
      <c r="L85" s="126"/>
      <c r="M85" s="119"/>
      <c r="N85" s="119"/>
      <c r="O85" s="119"/>
      <c r="P85" s="119"/>
      <c r="Q85" s="119"/>
      <c r="R85" s="119"/>
      <c r="S85"/>
      <c r="T85"/>
      <c r="U85"/>
    </row>
    <row r="86" spans="1:21" ht="15">
      <c r="A86" s="220"/>
      <c r="B86" s="13" t="s">
        <v>198</v>
      </c>
      <c r="C86" s="55">
        <v>292417.247</v>
      </c>
      <c r="D86" s="55">
        <v>259718.88</v>
      </c>
      <c r="E86" s="24">
        <v>343522.489</v>
      </c>
      <c r="F86" s="68">
        <v>0.3075268156592677</v>
      </c>
      <c r="G86" s="191">
        <f t="shared" si="6"/>
        <v>0.2192719020988485</v>
      </c>
      <c r="H86" s="75"/>
      <c r="I86" s="128"/>
      <c r="J86" s="128"/>
      <c r="K86" s="167"/>
      <c r="L86" s="126"/>
      <c r="M86" s="119"/>
      <c r="N86" s="119"/>
      <c r="O86" s="119"/>
      <c r="P86" s="119"/>
      <c r="Q86" s="119"/>
      <c r="R86" s="119"/>
      <c r="S86"/>
      <c r="T86"/>
      <c r="U86"/>
    </row>
    <row r="87" spans="1:21" ht="15">
      <c r="A87" s="220"/>
      <c r="B87" s="13" t="s">
        <v>135</v>
      </c>
      <c r="C87" s="55">
        <v>392694.725</v>
      </c>
      <c r="D87" s="55">
        <v>323961.351</v>
      </c>
      <c r="E87" s="24">
        <v>329668.631</v>
      </c>
      <c r="F87" s="68">
        <v>0.22502068035803643</v>
      </c>
      <c r="G87" s="191">
        <f t="shared" si="6"/>
        <v>0.2104289241502713</v>
      </c>
      <c r="H87" s="75"/>
      <c r="I87" s="128"/>
      <c r="J87" s="128"/>
      <c r="K87" s="167"/>
      <c r="L87" s="126"/>
      <c r="M87" s="119"/>
      <c r="N87" s="119"/>
      <c r="O87" s="119"/>
      <c r="P87" s="119"/>
      <c r="Q87" s="119"/>
      <c r="R87" s="119"/>
      <c r="S87"/>
      <c r="T87"/>
      <c r="U87"/>
    </row>
    <row r="88" spans="1:21" ht="15">
      <c r="A88" s="220"/>
      <c r="B88" s="13" t="s">
        <v>205</v>
      </c>
      <c r="C88" s="55">
        <v>287378.093</v>
      </c>
      <c r="D88" s="55">
        <v>259447.121</v>
      </c>
      <c r="E88" s="24">
        <v>190626.713</v>
      </c>
      <c r="F88" s="68">
        <v>0.09112574335859261</v>
      </c>
      <c r="G88" s="191">
        <f t="shared" si="6"/>
        <v>0.12167786182511414</v>
      </c>
      <c r="H88" s="75"/>
      <c r="I88" s="128"/>
      <c r="J88" s="128"/>
      <c r="K88" s="167"/>
      <c r="L88" s="126"/>
      <c r="M88" s="119"/>
      <c r="N88" s="119"/>
      <c r="O88" s="119"/>
      <c r="P88" s="119"/>
      <c r="Q88" s="119"/>
      <c r="R88" s="119"/>
      <c r="S88"/>
      <c r="T88"/>
      <c r="U88"/>
    </row>
    <row r="89" spans="1:21" ht="15">
      <c r="A89" s="220"/>
      <c r="B89" s="2" t="s">
        <v>319</v>
      </c>
      <c r="C89" s="55">
        <v>72917.742</v>
      </c>
      <c r="D89" s="55">
        <v>57877.976</v>
      </c>
      <c r="E89" s="24">
        <v>47980.829</v>
      </c>
      <c r="F89" s="68">
        <v>0.3359379463458536</v>
      </c>
      <c r="G89" s="191">
        <f t="shared" si="6"/>
        <v>0.030626372292934776</v>
      </c>
      <c r="H89" s="75"/>
      <c r="I89" s="128"/>
      <c r="J89" s="128"/>
      <c r="K89" s="167"/>
      <c r="L89" s="126"/>
      <c r="M89" s="119"/>
      <c r="N89" s="119"/>
      <c r="O89" s="119"/>
      <c r="P89" s="119"/>
      <c r="Q89" s="119"/>
      <c r="R89" s="119"/>
      <c r="S89"/>
      <c r="T89"/>
      <c r="U89"/>
    </row>
    <row r="90" spans="1:21" ht="15">
      <c r="A90" s="220"/>
      <c r="B90" s="2" t="s">
        <v>196</v>
      </c>
      <c r="C90" s="55">
        <v>13645.277</v>
      </c>
      <c r="D90" s="55">
        <v>13645.277</v>
      </c>
      <c r="E90" s="24">
        <v>39083.447</v>
      </c>
      <c r="F90" s="68">
        <v>0.08138214295932264</v>
      </c>
      <c r="G90" s="191">
        <f t="shared" si="6"/>
        <v>0.024947134579796127</v>
      </c>
      <c r="H90" s="75"/>
      <c r="I90" s="128"/>
      <c r="J90" s="128"/>
      <c r="K90" s="167"/>
      <c r="L90" s="126"/>
      <c r="M90" s="119"/>
      <c r="N90" s="119"/>
      <c r="O90" s="119"/>
      <c r="P90" s="119"/>
      <c r="Q90" s="119"/>
      <c r="R90" s="119"/>
      <c r="S90"/>
      <c r="T90"/>
      <c r="U90"/>
    </row>
    <row r="91" spans="1:21" ht="15">
      <c r="A91" s="220"/>
      <c r="B91" s="75" t="s">
        <v>204</v>
      </c>
      <c r="C91" s="55">
        <v>21584.537</v>
      </c>
      <c r="D91" s="55">
        <v>16467.85</v>
      </c>
      <c r="E91" s="24">
        <v>24519.613</v>
      </c>
      <c r="F91" s="68">
        <v>0.06411627736315148</v>
      </c>
      <c r="G91" s="191">
        <f t="shared" si="6"/>
        <v>0.01565097585572528</v>
      </c>
      <c r="H91" s="75"/>
      <c r="I91" s="128"/>
      <c r="J91" s="128"/>
      <c r="K91" s="167"/>
      <c r="L91" s="126"/>
      <c r="M91" s="119"/>
      <c r="N91" s="119"/>
      <c r="O91" s="119"/>
      <c r="P91" s="119"/>
      <c r="Q91" s="119"/>
      <c r="R91" s="119"/>
      <c r="S91"/>
      <c r="T91"/>
      <c r="U91"/>
    </row>
    <row r="92" spans="1:21" ht="15.75">
      <c r="A92" s="220"/>
      <c r="B92" s="3" t="s">
        <v>201</v>
      </c>
      <c r="C92" s="55">
        <v>22479.522</v>
      </c>
      <c r="D92" s="55">
        <v>18154.269</v>
      </c>
      <c r="E92" s="24">
        <v>19800.902</v>
      </c>
      <c r="F92" s="68">
        <v>0.02375179988308193</v>
      </c>
      <c r="G92" s="191">
        <f t="shared" si="6"/>
        <v>0.01263900205617366</v>
      </c>
      <c r="H92" s="75"/>
      <c r="I92" s="128"/>
      <c r="J92" s="128"/>
      <c r="K92" s="167"/>
      <c r="L92" s="126"/>
      <c r="M92" s="168"/>
      <c r="N92" s="168"/>
      <c r="O92" s="119"/>
      <c r="P92" s="119"/>
      <c r="Q92" s="119"/>
      <c r="R92" s="119"/>
      <c r="S92"/>
      <c r="T92"/>
      <c r="U92"/>
    </row>
    <row r="93" spans="1:21" ht="15">
      <c r="A93" s="220"/>
      <c r="B93" s="53" t="s">
        <v>130</v>
      </c>
      <c r="C93" s="55">
        <f>+C94-SUM(C85:C92)</f>
        <v>42924.48999999976</v>
      </c>
      <c r="D93" s="55">
        <f>+D94-SUM(D85:D92)</f>
        <v>36832.664999999804</v>
      </c>
      <c r="E93" s="55">
        <f>+E94-SUM(E85:E92)</f>
        <v>20091.281000000192</v>
      </c>
      <c r="F93" s="68"/>
      <c r="G93" s="191">
        <f t="shared" si="6"/>
        <v>0.012824352237598329</v>
      </c>
      <c r="H93" s="75"/>
      <c r="I93" s="128"/>
      <c r="J93" s="128"/>
      <c r="K93" s="167"/>
      <c r="L93" s="126"/>
      <c r="M93" s="119"/>
      <c r="N93" s="119"/>
      <c r="O93" s="119"/>
      <c r="P93" s="119"/>
      <c r="Q93" s="119"/>
      <c r="R93" s="119"/>
      <c r="S93" s="52"/>
      <c r="T93"/>
      <c r="U93" s="52"/>
    </row>
    <row r="94" spans="1:21" s="44" customFormat="1" ht="15">
      <c r="A94" s="226"/>
      <c r="B94" s="41" t="s">
        <v>133</v>
      </c>
      <c r="C94" s="42">
        <f>+'Exportacion_regional '!B15</f>
        <v>1761831.867</v>
      </c>
      <c r="D94" s="42">
        <f>+'Exportacion_regional '!C15</f>
        <v>1527693.556</v>
      </c>
      <c r="E94" s="42">
        <f>+'Exportacion_regional '!D15</f>
        <v>1566650.746</v>
      </c>
      <c r="F94" s="66"/>
      <c r="G94" s="189">
        <f>SUM(G85:G93)</f>
        <v>1</v>
      </c>
      <c r="H94" s="75"/>
      <c r="I94" s="128"/>
      <c r="J94" s="128"/>
      <c r="K94" s="167"/>
      <c r="L94" s="126"/>
      <c r="M94" s="119"/>
      <c r="N94" s="119"/>
      <c r="O94" s="119"/>
      <c r="P94" s="119"/>
      <c r="Q94" s="119"/>
      <c r="R94" s="119"/>
      <c r="S94"/>
      <c r="T94"/>
      <c r="U94"/>
    </row>
    <row r="95" spans="1:21" s="76" customFormat="1" ht="15.75" customHeight="1">
      <c r="A95" s="205" t="s">
        <v>138</v>
      </c>
      <c r="B95" s="205"/>
      <c r="C95" s="205"/>
      <c r="D95" s="205"/>
      <c r="E95" s="205"/>
      <c r="F95" s="205"/>
      <c r="G95" s="205"/>
      <c r="H95" s="75"/>
      <c r="I95" s="128"/>
      <c r="J95" s="128"/>
      <c r="K95" s="167"/>
      <c r="L95" s="126"/>
      <c r="M95" s="167"/>
      <c r="N95" s="167"/>
      <c r="O95" s="126"/>
      <c r="P95" s="167"/>
      <c r="Q95" s="126"/>
      <c r="R95" s="167"/>
      <c r="S95" s="75"/>
      <c r="U95" s="75"/>
    </row>
    <row r="96" spans="1:21" s="76" customFormat="1" ht="15.75" customHeight="1">
      <c r="A96" s="206" t="s">
        <v>141</v>
      </c>
      <c r="B96" s="206"/>
      <c r="C96" s="206"/>
      <c r="D96" s="206"/>
      <c r="E96" s="206"/>
      <c r="F96" s="206"/>
      <c r="G96" s="206"/>
      <c r="H96" s="75"/>
      <c r="I96" s="128"/>
      <c r="J96" s="128"/>
      <c r="K96" s="167"/>
      <c r="L96" s="126"/>
      <c r="M96" s="167"/>
      <c r="N96" s="167"/>
      <c r="O96" s="126"/>
      <c r="P96" s="167"/>
      <c r="Q96" s="126"/>
      <c r="R96" s="167"/>
      <c r="S96" s="75"/>
      <c r="U96" s="75"/>
    </row>
    <row r="97" spans="1:21" s="76" customFormat="1" ht="15.75" customHeight="1">
      <c r="A97" s="206" t="s">
        <v>23</v>
      </c>
      <c r="B97" s="206"/>
      <c r="C97" s="206"/>
      <c r="D97" s="206"/>
      <c r="E97" s="206"/>
      <c r="F97" s="206"/>
      <c r="G97" s="206"/>
      <c r="H97" s="75"/>
      <c r="I97" s="128"/>
      <c r="J97" s="128"/>
      <c r="K97" s="167"/>
      <c r="L97" s="126"/>
      <c r="M97" s="167"/>
      <c r="N97" s="167"/>
      <c r="O97" s="126"/>
      <c r="P97" s="167"/>
      <c r="Q97" s="126"/>
      <c r="R97" s="167"/>
      <c r="S97" s="75"/>
      <c r="U97" s="75"/>
    </row>
    <row r="98" spans="1:21" s="76" customFormat="1" ht="15.75" customHeight="1">
      <c r="A98" s="157"/>
      <c r="B98" s="157"/>
      <c r="C98" s="157"/>
      <c r="D98" s="157"/>
      <c r="E98" s="157"/>
      <c r="F98" s="135"/>
      <c r="G98" s="157"/>
      <c r="H98" s="75"/>
      <c r="I98" s="128"/>
      <c r="J98" s="128"/>
      <c r="K98" s="167"/>
      <c r="L98" s="126"/>
      <c r="M98" s="121"/>
      <c r="N98" s="121"/>
      <c r="O98" s="121"/>
      <c r="P98" s="121"/>
      <c r="Q98" s="121"/>
      <c r="R98" s="121"/>
      <c r="S98" s="78"/>
      <c r="T98" s="54"/>
      <c r="U98" s="78"/>
    </row>
    <row r="99" spans="1:21" s="3" customFormat="1" ht="15">
      <c r="A99" s="14" t="s">
        <v>24</v>
      </c>
      <c r="B99" s="1" t="s">
        <v>134</v>
      </c>
      <c r="C99" s="1">
        <v>2011</v>
      </c>
      <c r="D99" s="224" t="str">
        <f>+D5</f>
        <v>ene-oct</v>
      </c>
      <c r="E99" s="224"/>
      <c r="F99" s="125" t="s">
        <v>145</v>
      </c>
      <c r="G99" s="188" t="s">
        <v>26</v>
      </c>
      <c r="H99" s="75"/>
      <c r="I99" s="128"/>
      <c r="J99" s="128"/>
      <c r="K99" s="167"/>
      <c r="L99" s="126"/>
      <c r="M99" s="120"/>
      <c r="N99" s="120"/>
      <c r="O99" s="120"/>
      <c r="P99" s="120"/>
      <c r="Q99" s="120"/>
      <c r="R99" s="120"/>
      <c r="S99" s="1"/>
      <c r="T99" s="1"/>
      <c r="U99" s="1"/>
    </row>
    <row r="100" spans="1:21" s="3" customFormat="1" ht="15">
      <c r="A100" s="18"/>
      <c r="B100" s="18"/>
      <c r="C100" s="18"/>
      <c r="D100" s="17">
        <f>+D6</f>
        <v>2011</v>
      </c>
      <c r="E100" s="16">
        <f>+E6</f>
        <v>2012</v>
      </c>
      <c r="F100" s="18">
        <f>+F6</f>
        <v>2012</v>
      </c>
      <c r="G100" s="188">
        <f>+G6</f>
        <v>2012</v>
      </c>
      <c r="H100" s="75"/>
      <c r="I100" s="128"/>
      <c r="J100" s="128"/>
      <c r="K100" s="167"/>
      <c r="L100" s="126"/>
      <c r="M100" s="119"/>
      <c r="N100" s="119"/>
      <c r="O100" s="119"/>
      <c r="P100" s="119"/>
      <c r="Q100" s="119"/>
      <c r="R100" s="119"/>
      <c r="S100" s="52"/>
      <c r="T100"/>
      <c r="U100" s="52"/>
    </row>
    <row r="101" spans="1:21" s="44" customFormat="1" ht="15">
      <c r="A101" s="212" t="s">
        <v>235</v>
      </c>
      <c r="B101" s="13" t="s">
        <v>205</v>
      </c>
      <c r="C101" s="55">
        <v>1820900.645</v>
      </c>
      <c r="D101" s="55">
        <v>1565704.08</v>
      </c>
      <c r="E101" s="24">
        <v>1422301.361</v>
      </c>
      <c r="F101" s="68">
        <v>0.6799061199836299</v>
      </c>
      <c r="G101" s="191">
        <f aca="true" t="shared" si="7" ref="G101:G112">+E101/$E$113</f>
        <v>0.41672910045211137</v>
      </c>
      <c r="H101" s="75"/>
      <c r="I101" s="128"/>
      <c r="J101" s="128"/>
      <c r="K101" s="167"/>
      <c r="L101" s="126"/>
      <c r="M101" s="119"/>
      <c r="N101" s="119"/>
      <c r="O101" s="119"/>
      <c r="P101" s="119"/>
      <c r="Q101" s="119"/>
      <c r="R101" s="119"/>
      <c r="S101"/>
      <c r="T101"/>
      <c r="U101"/>
    </row>
    <row r="102" spans="1:21" s="44" customFormat="1" ht="15">
      <c r="A102" s="213"/>
      <c r="B102" s="13" t="s">
        <v>201</v>
      </c>
      <c r="C102" s="55">
        <v>971682.179</v>
      </c>
      <c r="D102" s="55">
        <v>808134.8</v>
      </c>
      <c r="E102" s="24">
        <v>748979.568</v>
      </c>
      <c r="F102" s="68">
        <v>0.8984243654987614</v>
      </c>
      <c r="G102" s="191">
        <f t="shared" si="7"/>
        <v>0.21944827600404085</v>
      </c>
      <c r="H102" s="75"/>
      <c r="I102" s="128"/>
      <c r="J102" s="128"/>
      <c r="K102" s="167"/>
      <c r="L102" s="126"/>
      <c r="M102" s="119"/>
      <c r="N102" s="119"/>
      <c r="O102" s="119"/>
      <c r="P102" s="119"/>
      <c r="Q102" s="119"/>
      <c r="R102" s="119"/>
      <c r="S102"/>
      <c r="T102"/>
      <c r="U102"/>
    </row>
    <row r="103" spans="1:21" s="44" customFormat="1" ht="15">
      <c r="A103" s="213"/>
      <c r="B103" s="13" t="s">
        <v>200</v>
      </c>
      <c r="C103" s="55">
        <v>660962.115</v>
      </c>
      <c r="D103" s="55">
        <v>544520.196</v>
      </c>
      <c r="E103" s="24">
        <v>570970.95</v>
      </c>
      <c r="F103" s="68">
        <v>0.9820727803076057</v>
      </c>
      <c r="G103" s="191">
        <f t="shared" si="7"/>
        <v>0.16729240152768682</v>
      </c>
      <c r="H103" s="75"/>
      <c r="I103" s="128"/>
      <c r="J103" s="128"/>
      <c r="K103" s="167"/>
      <c r="L103" s="126"/>
      <c r="M103" s="119"/>
      <c r="N103" s="119"/>
      <c r="O103" s="119"/>
      <c r="P103" s="119"/>
      <c r="Q103" s="119"/>
      <c r="R103" s="119"/>
      <c r="S103"/>
      <c r="T103"/>
      <c r="U103"/>
    </row>
    <row r="104" spans="1:21" s="44" customFormat="1" ht="15">
      <c r="A104" s="213"/>
      <c r="B104" s="13" t="s">
        <v>209</v>
      </c>
      <c r="C104" s="55">
        <v>262821.327</v>
      </c>
      <c r="D104" s="55">
        <v>222875.372</v>
      </c>
      <c r="E104" s="24">
        <v>169005.244</v>
      </c>
      <c r="F104" s="68">
        <v>0.5451424134558598</v>
      </c>
      <c r="G104" s="191">
        <f t="shared" si="7"/>
        <v>0.04951791880047958</v>
      </c>
      <c r="H104" s="75"/>
      <c r="I104" s="128"/>
      <c r="J104" s="128"/>
      <c r="K104" s="167"/>
      <c r="L104" s="126"/>
      <c r="M104" s="119"/>
      <c r="N104" s="119"/>
      <c r="O104" s="119"/>
      <c r="P104" s="119"/>
      <c r="Q104" s="119"/>
      <c r="R104" s="119"/>
      <c r="S104"/>
      <c r="T104"/>
      <c r="U104"/>
    </row>
    <row r="105" spans="1:21" s="44" customFormat="1" ht="15">
      <c r="A105" s="213"/>
      <c r="B105" s="13" t="s">
        <v>198</v>
      </c>
      <c r="C105" s="55">
        <v>160144.864</v>
      </c>
      <c r="D105" s="55">
        <v>143433.334</v>
      </c>
      <c r="E105" s="24">
        <v>123510.85</v>
      </c>
      <c r="F105" s="68">
        <v>0.1105688844722753</v>
      </c>
      <c r="G105" s="191">
        <f t="shared" si="7"/>
        <v>0.03618822763439348</v>
      </c>
      <c r="H105" s="75"/>
      <c r="I105" s="128"/>
      <c r="J105" s="128"/>
      <c r="K105" s="167"/>
      <c r="L105" s="126"/>
      <c r="M105" s="119"/>
      <c r="N105" s="119"/>
      <c r="O105" s="119"/>
      <c r="P105" s="119"/>
      <c r="Q105" s="119"/>
      <c r="R105" s="119"/>
      <c r="S105"/>
      <c r="T105"/>
      <c r="U105"/>
    </row>
    <row r="106" spans="1:21" s="44" customFormat="1" ht="15">
      <c r="A106" s="213"/>
      <c r="B106" s="75" t="s">
        <v>197</v>
      </c>
      <c r="C106" s="55">
        <v>90849.232</v>
      </c>
      <c r="D106" s="55">
        <v>84516.176</v>
      </c>
      <c r="E106" s="24">
        <v>86968.506</v>
      </c>
      <c r="F106" s="68">
        <v>0.02534691461777314</v>
      </c>
      <c r="G106" s="191">
        <f t="shared" si="7"/>
        <v>0.02548145439976419</v>
      </c>
      <c r="H106" s="75"/>
      <c r="I106" s="128"/>
      <c r="J106" s="128"/>
      <c r="K106" s="167"/>
      <c r="L106" s="126"/>
      <c r="M106" s="119"/>
      <c r="N106" s="119"/>
      <c r="O106" s="119"/>
      <c r="P106" s="119"/>
      <c r="Q106" s="119"/>
      <c r="R106" s="119"/>
      <c r="S106"/>
      <c r="T106"/>
      <c r="U106"/>
    </row>
    <row r="107" spans="1:21" s="44" customFormat="1" ht="15">
      <c r="A107" s="213"/>
      <c r="B107" s="13" t="s">
        <v>137</v>
      </c>
      <c r="C107" s="55">
        <v>67890.461</v>
      </c>
      <c r="D107" s="55">
        <v>55365.455</v>
      </c>
      <c r="E107" s="24">
        <v>52188.307</v>
      </c>
      <c r="F107" s="68">
        <v>0.30349397094233876</v>
      </c>
      <c r="G107" s="191">
        <f t="shared" si="7"/>
        <v>0.015290983209731053</v>
      </c>
      <c r="H107" s="75"/>
      <c r="I107" s="128"/>
      <c r="J107" s="128"/>
      <c r="K107" s="167"/>
      <c r="L107" s="126"/>
      <c r="M107" s="119"/>
      <c r="N107" s="119"/>
      <c r="O107" s="119"/>
      <c r="P107" s="119"/>
      <c r="Q107" s="119"/>
      <c r="R107" s="119"/>
      <c r="S107"/>
      <c r="T107"/>
      <c r="U107"/>
    </row>
    <row r="108" spans="1:21" s="44" customFormat="1" ht="15">
      <c r="A108" s="213"/>
      <c r="B108" s="13" t="s">
        <v>196</v>
      </c>
      <c r="C108" s="55">
        <v>20364.201</v>
      </c>
      <c r="D108" s="55">
        <v>19603.552</v>
      </c>
      <c r="E108" s="24">
        <v>23101.318</v>
      </c>
      <c r="F108" s="68">
        <v>0.04810309500144072</v>
      </c>
      <c r="G108" s="191">
        <f t="shared" si="7"/>
        <v>0.006768601741778245</v>
      </c>
      <c r="H108" s="75"/>
      <c r="I108" s="128"/>
      <c r="J108" s="128"/>
      <c r="K108" s="167"/>
      <c r="L108" s="126"/>
      <c r="M108" s="119"/>
      <c r="N108" s="119"/>
      <c r="O108" s="119"/>
      <c r="P108" s="119"/>
      <c r="Q108" s="119"/>
      <c r="R108" s="119"/>
      <c r="S108"/>
      <c r="T108"/>
      <c r="U108"/>
    </row>
    <row r="109" spans="1:21" s="44" customFormat="1" ht="15">
      <c r="A109" s="213"/>
      <c r="B109" s="13" t="s">
        <v>136</v>
      </c>
      <c r="C109" s="55">
        <v>16213.187</v>
      </c>
      <c r="D109" s="55">
        <v>15803.405</v>
      </c>
      <c r="E109" s="24">
        <v>20715.115</v>
      </c>
      <c r="F109" s="68">
        <v>0.42230645154483903</v>
      </c>
      <c r="G109" s="191">
        <f t="shared" si="7"/>
        <v>0.006069452984030463</v>
      </c>
      <c r="H109" s="75"/>
      <c r="I109" s="128"/>
      <c r="J109" s="128"/>
      <c r="K109" s="167"/>
      <c r="L109" s="126"/>
      <c r="M109" s="119"/>
      <c r="N109" s="119"/>
      <c r="O109" s="119"/>
      <c r="P109" s="119"/>
      <c r="Q109" s="119"/>
      <c r="R109" s="119"/>
      <c r="S109"/>
      <c r="T109"/>
      <c r="U109"/>
    </row>
    <row r="110" spans="1:21" s="44" customFormat="1" ht="15">
      <c r="A110" s="213"/>
      <c r="B110" s="13" t="s">
        <v>319</v>
      </c>
      <c r="C110" s="55">
        <v>18915.673</v>
      </c>
      <c r="D110" s="55">
        <v>11205.832</v>
      </c>
      <c r="E110" s="24">
        <v>12705.979</v>
      </c>
      <c r="F110" s="68">
        <v>0.08896095754355439</v>
      </c>
      <c r="G110" s="191">
        <f t="shared" si="7"/>
        <v>0.0037228054083493327</v>
      </c>
      <c r="H110" s="75"/>
      <c r="I110" s="128"/>
      <c r="J110" s="128"/>
      <c r="K110" s="167"/>
      <c r="L110" s="126"/>
      <c r="M110" s="119"/>
      <c r="N110" s="119"/>
      <c r="O110" s="119"/>
      <c r="P110" s="119"/>
      <c r="Q110" s="119"/>
      <c r="R110" s="119"/>
      <c r="S110"/>
      <c r="T110"/>
      <c r="U110"/>
    </row>
    <row r="111" spans="1:21" s="44" customFormat="1" ht="15">
      <c r="A111" s="213"/>
      <c r="B111" s="13" t="s">
        <v>135</v>
      </c>
      <c r="C111" s="55">
        <v>1223.525</v>
      </c>
      <c r="D111" s="55">
        <v>1072.659</v>
      </c>
      <c r="E111" s="24">
        <v>2766.959</v>
      </c>
      <c r="F111" s="68">
        <v>0.0018886328214308993</v>
      </c>
      <c r="G111" s="191">
        <f t="shared" si="7"/>
        <v>0.0008107088741356224</v>
      </c>
      <c r="H111" s="75"/>
      <c r="I111" s="128"/>
      <c r="J111" s="128"/>
      <c r="K111" s="167"/>
      <c r="L111" s="126"/>
      <c r="M111" s="119"/>
      <c r="N111" s="119"/>
      <c r="O111" s="119"/>
      <c r="P111" s="119"/>
      <c r="Q111" s="119"/>
      <c r="R111" s="119"/>
      <c r="S111"/>
      <c r="T111"/>
      <c r="U111"/>
    </row>
    <row r="112" spans="1:21" s="44" customFormat="1" ht="15">
      <c r="A112" s="213"/>
      <c r="B112" s="75" t="s">
        <v>130</v>
      </c>
      <c r="C112" s="55">
        <f>+C113-SUM(C101:C111)</f>
        <v>254690.4450000003</v>
      </c>
      <c r="D112" s="55">
        <f>+D113-SUM(D101:D111)</f>
        <v>211207.64600000065</v>
      </c>
      <c r="E112" s="55">
        <f>+E113-SUM(E101:E111)</f>
        <v>179797.7000000002</v>
      </c>
      <c r="F112" s="68"/>
      <c r="G112" s="191">
        <f t="shared" si="7"/>
        <v>0.05268006896349912</v>
      </c>
      <c r="H112" s="75"/>
      <c r="I112" s="128"/>
      <c r="J112" s="128"/>
      <c r="K112" s="167"/>
      <c r="L112" s="126"/>
      <c r="M112" s="119"/>
      <c r="N112" s="119"/>
      <c r="O112" s="119"/>
      <c r="P112" s="119"/>
      <c r="Q112" s="119"/>
      <c r="R112" s="119"/>
      <c r="S112"/>
      <c r="T112"/>
      <c r="U112"/>
    </row>
    <row r="113" spans="1:21" s="44" customFormat="1" ht="15">
      <c r="A113" s="214"/>
      <c r="B113" s="41" t="s">
        <v>133</v>
      </c>
      <c r="C113" s="42">
        <f>+'Exportacion_regional '!B16</f>
        <v>4346657.854</v>
      </c>
      <c r="D113" s="42">
        <f>+'Exportacion_regional '!C16</f>
        <v>3683442.507</v>
      </c>
      <c r="E113" s="42">
        <f>+'Exportacion_regional '!D16</f>
        <v>3413011.857</v>
      </c>
      <c r="F113" s="66"/>
      <c r="G113" s="189">
        <f>SUM(G101:G112)</f>
        <v>1.0000000000000004</v>
      </c>
      <c r="H113" s="75"/>
      <c r="I113" s="128"/>
      <c r="J113" s="128"/>
      <c r="K113" s="167"/>
      <c r="L113" s="126"/>
      <c r="M113" s="119"/>
      <c r="N113" s="119"/>
      <c r="O113" s="119"/>
      <c r="P113" s="119"/>
      <c r="Q113" s="119"/>
      <c r="R113" s="119"/>
      <c r="S113"/>
      <c r="T113"/>
      <c r="U113"/>
    </row>
    <row r="114" spans="1:21" s="44" customFormat="1" ht="15">
      <c r="A114" s="222" t="s">
        <v>195</v>
      </c>
      <c r="B114" s="13" t="s">
        <v>205</v>
      </c>
      <c r="C114" s="55">
        <v>338970.833</v>
      </c>
      <c r="D114" s="55">
        <v>280171.013</v>
      </c>
      <c r="E114" s="24">
        <v>218693.34</v>
      </c>
      <c r="F114" s="68">
        <v>0.10454250016404279</v>
      </c>
      <c r="G114" s="191">
        <f aca="true" t="shared" si="8" ref="G114:G123">+E114/$E$124</f>
        <v>0.5519745456417686</v>
      </c>
      <c r="H114" s="75"/>
      <c r="I114" s="128"/>
      <c r="J114" s="128"/>
      <c r="K114" s="167"/>
      <c r="L114" s="126"/>
      <c r="M114" s="119"/>
      <c r="N114" s="119"/>
      <c r="O114" s="119"/>
      <c r="P114" s="119"/>
      <c r="Q114" s="119"/>
      <c r="R114" s="119"/>
      <c r="S114"/>
      <c r="T114"/>
      <c r="U114"/>
    </row>
    <row r="115" spans="1:21" s="44" customFormat="1" ht="15">
      <c r="A115" s="220"/>
      <c r="B115" s="3" t="s">
        <v>197</v>
      </c>
      <c r="C115" s="55">
        <v>56624.486</v>
      </c>
      <c r="D115" s="55">
        <v>56566.264</v>
      </c>
      <c r="E115" s="24">
        <v>73808.655</v>
      </c>
      <c r="F115" s="68">
        <v>0.021511484586589018</v>
      </c>
      <c r="G115" s="191">
        <f t="shared" si="8"/>
        <v>0.18629053270691762</v>
      </c>
      <c r="H115" s="75"/>
      <c r="I115" s="128"/>
      <c r="J115" s="128"/>
      <c r="K115" s="167"/>
      <c r="L115" s="126"/>
      <c r="M115" s="119"/>
      <c r="N115" s="119"/>
      <c r="O115" s="119"/>
      <c r="P115" s="119"/>
      <c r="Q115" s="119"/>
      <c r="R115" s="119"/>
      <c r="S115"/>
      <c r="T115"/>
      <c r="U115"/>
    </row>
    <row r="116" spans="1:21" s="44" customFormat="1" ht="15">
      <c r="A116" s="220"/>
      <c r="B116" s="3" t="s">
        <v>201</v>
      </c>
      <c r="C116" s="55">
        <v>31382.064</v>
      </c>
      <c r="D116" s="55">
        <v>26962.033</v>
      </c>
      <c r="E116" s="24">
        <v>20777.111</v>
      </c>
      <c r="F116" s="68">
        <v>0.024922793043497732</v>
      </c>
      <c r="G116" s="191">
        <f t="shared" si="8"/>
        <v>0.052440720892431354</v>
      </c>
      <c r="H116" s="75"/>
      <c r="I116" s="128"/>
      <c r="J116" s="128"/>
      <c r="K116" s="167"/>
      <c r="L116" s="126"/>
      <c r="M116" s="119"/>
      <c r="N116" s="119"/>
      <c r="O116" s="119"/>
      <c r="P116" s="119"/>
      <c r="Q116" s="119"/>
      <c r="R116" s="119"/>
      <c r="S116"/>
      <c r="T116"/>
      <c r="U116"/>
    </row>
    <row r="117" spans="1:21" s="44" customFormat="1" ht="15">
      <c r="A117" s="220"/>
      <c r="B117" s="3" t="s">
        <v>136</v>
      </c>
      <c r="C117" s="55">
        <v>40100.791</v>
      </c>
      <c r="D117" s="55">
        <v>31486.753</v>
      </c>
      <c r="E117" s="24">
        <v>18104.256</v>
      </c>
      <c r="F117" s="68">
        <v>0.36908045691367686</v>
      </c>
      <c r="G117" s="191">
        <f t="shared" si="8"/>
        <v>0.04569452585882251</v>
      </c>
      <c r="H117" s="75"/>
      <c r="I117" s="128"/>
      <c r="J117" s="128"/>
      <c r="K117" s="167"/>
      <c r="L117" s="126"/>
      <c r="M117" s="119"/>
      <c r="N117" s="119"/>
      <c r="O117" s="119"/>
      <c r="P117" s="119"/>
      <c r="Q117" s="119"/>
      <c r="R117" s="119"/>
      <c r="S117"/>
      <c r="T117"/>
      <c r="U117"/>
    </row>
    <row r="118" spans="1:21" s="44" customFormat="1" ht="15">
      <c r="A118" s="220"/>
      <c r="B118" s="3" t="s">
        <v>196</v>
      </c>
      <c r="C118" s="55">
        <v>7759.223</v>
      </c>
      <c r="D118" s="55">
        <v>7487.418</v>
      </c>
      <c r="E118" s="24">
        <v>11710.658</v>
      </c>
      <c r="F118" s="68">
        <v>0.024384708019836002</v>
      </c>
      <c r="G118" s="191">
        <f t="shared" si="8"/>
        <v>0.029557302150655995</v>
      </c>
      <c r="H118" s="75"/>
      <c r="I118" s="128"/>
      <c r="J118" s="128"/>
      <c r="K118" s="167"/>
      <c r="L118" s="126"/>
      <c r="M118" s="119"/>
      <c r="N118" s="119"/>
      <c r="O118" s="119"/>
      <c r="P118" s="119"/>
      <c r="Q118" s="119"/>
      <c r="R118" s="119"/>
      <c r="S118"/>
      <c r="T118"/>
      <c r="U118"/>
    </row>
    <row r="119" spans="1:21" s="44" customFormat="1" ht="15">
      <c r="A119" s="220"/>
      <c r="B119" s="13" t="s">
        <v>209</v>
      </c>
      <c r="C119" s="55">
        <v>15068.286</v>
      </c>
      <c r="D119" s="55">
        <v>15068.286</v>
      </c>
      <c r="E119" s="24">
        <v>11477.137</v>
      </c>
      <c r="F119" s="68">
        <v>0.037020591880235064</v>
      </c>
      <c r="G119" s="191">
        <f t="shared" si="8"/>
        <v>0.02896790309592113</v>
      </c>
      <c r="H119" s="75"/>
      <c r="I119" s="128"/>
      <c r="J119" s="128"/>
      <c r="K119" s="167"/>
      <c r="L119" s="126"/>
      <c r="M119" s="119"/>
      <c r="N119" s="119"/>
      <c r="O119" s="119"/>
      <c r="P119" s="119"/>
      <c r="Q119" s="119"/>
      <c r="R119" s="119"/>
      <c r="S119"/>
      <c r="T119"/>
      <c r="U119"/>
    </row>
    <row r="120" spans="1:21" s="44" customFormat="1" ht="15">
      <c r="A120" s="220"/>
      <c r="B120" s="13" t="s">
        <v>137</v>
      </c>
      <c r="C120" s="55">
        <v>3901.807</v>
      </c>
      <c r="D120" s="55">
        <v>2891.4</v>
      </c>
      <c r="E120" s="24">
        <v>8628.174</v>
      </c>
      <c r="F120" s="68">
        <v>0.05017596737218249</v>
      </c>
      <c r="G120" s="191">
        <f t="shared" si="8"/>
        <v>0.021777217465187196</v>
      </c>
      <c r="H120" s="75"/>
      <c r="I120" s="128"/>
      <c r="J120" s="128"/>
      <c r="K120" s="167"/>
      <c r="L120" s="126"/>
      <c r="M120" s="119"/>
      <c r="N120" s="119"/>
      <c r="O120" s="119"/>
      <c r="P120" s="119"/>
      <c r="Q120" s="119"/>
      <c r="R120" s="119"/>
      <c r="S120"/>
      <c r="T120"/>
      <c r="U120"/>
    </row>
    <row r="121" spans="1:21" ht="15">
      <c r="A121" s="220"/>
      <c r="B121" s="3" t="s">
        <v>207</v>
      </c>
      <c r="C121" s="55">
        <v>4973.977</v>
      </c>
      <c r="D121" s="55">
        <v>3096.061</v>
      </c>
      <c r="E121" s="24">
        <v>6633.202</v>
      </c>
      <c r="F121" s="68">
        <v>0.4551951154721344</v>
      </c>
      <c r="G121" s="191">
        <f t="shared" si="8"/>
        <v>0.01674197604783059</v>
      </c>
      <c r="H121" s="75"/>
      <c r="I121" s="128"/>
      <c r="J121" s="128"/>
      <c r="K121" s="167"/>
      <c r="L121" s="126"/>
      <c r="M121" s="119"/>
      <c r="N121" s="119"/>
      <c r="O121" s="119"/>
      <c r="P121" s="119"/>
      <c r="Q121" s="119"/>
      <c r="R121" s="119"/>
      <c r="S121"/>
      <c r="T121"/>
      <c r="U121"/>
    </row>
    <row r="122" spans="1:21" ht="15">
      <c r="A122" s="220"/>
      <c r="B122" s="13" t="s">
        <v>210</v>
      </c>
      <c r="C122" s="55">
        <v>5164.284</v>
      </c>
      <c r="D122" s="55">
        <v>4447.07</v>
      </c>
      <c r="E122" s="24">
        <v>5724.094</v>
      </c>
      <c r="F122" s="68">
        <v>0.5521718596078834</v>
      </c>
      <c r="G122" s="191">
        <f t="shared" si="8"/>
        <v>0.014447418402685578</v>
      </c>
      <c r="H122" s="75"/>
      <c r="I122" s="128"/>
      <c r="J122" s="128"/>
      <c r="K122" s="167"/>
      <c r="L122" s="126"/>
      <c r="M122" s="119"/>
      <c r="N122" s="119"/>
      <c r="O122" s="119"/>
      <c r="P122" s="119"/>
      <c r="Q122" s="119"/>
      <c r="R122" s="119"/>
      <c r="S122"/>
      <c r="T122"/>
      <c r="U122"/>
    </row>
    <row r="123" spans="1:21" ht="15">
      <c r="A123" s="220"/>
      <c r="B123" t="s">
        <v>130</v>
      </c>
      <c r="C123" s="55">
        <f>+C124-SUM(C114:C122)</f>
        <v>20047.924</v>
      </c>
      <c r="D123" s="55">
        <f>+D124-SUM(D114:D122)</f>
        <v>16325.554999999935</v>
      </c>
      <c r="E123" s="55">
        <f>+E124-SUM(E114:E122)</f>
        <v>20645.230000000098</v>
      </c>
      <c r="F123" s="68"/>
      <c r="G123" s="191">
        <f t="shared" si="8"/>
        <v>0.0521078577377796</v>
      </c>
      <c r="H123" s="75"/>
      <c r="I123" s="128"/>
      <c r="J123" s="128"/>
      <c r="K123" s="167"/>
      <c r="L123" s="126"/>
      <c r="M123" s="120"/>
      <c r="N123" s="120"/>
      <c r="O123" s="120"/>
      <c r="P123" s="120"/>
      <c r="Q123" s="120"/>
      <c r="R123" s="120"/>
      <c r="S123" s="1"/>
      <c r="T123" s="1"/>
      <c r="U123" s="1"/>
    </row>
    <row r="124" spans="1:21" s="44" customFormat="1" ht="15">
      <c r="A124" s="226"/>
      <c r="B124" s="41" t="s">
        <v>133</v>
      </c>
      <c r="C124" s="42">
        <f>+'Exportacion_regional '!B17</f>
        <v>523993.675</v>
      </c>
      <c r="D124" s="42">
        <f>+'Exportacion_regional '!C17</f>
        <v>444501.853</v>
      </c>
      <c r="E124" s="42">
        <f>+'Exportacion_regional '!D17</f>
        <v>396201.857</v>
      </c>
      <c r="F124" s="66"/>
      <c r="G124" s="189">
        <f>SUM(G114:G123)</f>
        <v>1.0000000000000002</v>
      </c>
      <c r="H124" s="75"/>
      <c r="I124" s="128"/>
      <c r="J124" s="128"/>
      <c r="K124" s="167"/>
      <c r="L124" s="126"/>
      <c r="M124" s="119"/>
      <c r="N124" s="119"/>
      <c r="O124" s="119"/>
      <c r="P124" s="119"/>
      <c r="Q124" s="119"/>
      <c r="R124" s="119"/>
      <c r="S124" s="52"/>
      <c r="T124"/>
      <c r="U124" s="52"/>
    </row>
    <row r="125" spans="1:21" s="3" customFormat="1" ht="15">
      <c r="A125" s="230" t="s">
        <v>219</v>
      </c>
      <c r="B125" s="3" t="s">
        <v>205</v>
      </c>
      <c r="C125" s="118">
        <v>277160.003</v>
      </c>
      <c r="D125" s="77">
        <v>239666.283</v>
      </c>
      <c r="E125" s="197">
        <v>259891.001</v>
      </c>
      <c r="F125" s="67">
        <v>0.12423631654569701</v>
      </c>
      <c r="G125" s="169">
        <f aca="true" t="shared" si="9" ref="G125:G131">+E125/$E$132</f>
        <v>0.7342427843563466</v>
      </c>
      <c r="H125" s="75"/>
      <c r="I125" s="128"/>
      <c r="J125" s="128"/>
      <c r="K125" s="167"/>
      <c r="L125" s="126"/>
      <c r="M125" s="119"/>
      <c r="N125" s="119"/>
      <c r="O125" s="119"/>
      <c r="P125" s="119"/>
      <c r="Q125" s="119"/>
      <c r="R125" s="119"/>
      <c r="S125" s="52"/>
      <c r="T125"/>
      <c r="U125" s="52"/>
    </row>
    <row r="126" spans="1:21" ht="15">
      <c r="A126" s="218"/>
      <c r="B126" s="3" t="s">
        <v>137</v>
      </c>
      <c r="C126" s="77">
        <v>41413.856</v>
      </c>
      <c r="D126" s="77">
        <v>31886.097</v>
      </c>
      <c r="E126" s="197">
        <v>36996.312</v>
      </c>
      <c r="F126" s="67">
        <v>0.21514699909889198</v>
      </c>
      <c r="G126" s="169">
        <f t="shared" si="9"/>
        <v>0.1045217996362872</v>
      </c>
      <c r="H126" s="75"/>
      <c r="I126" s="128"/>
      <c r="J126" s="128"/>
      <c r="K126" s="167"/>
      <c r="L126" s="126"/>
      <c r="M126" s="119"/>
      <c r="N126" s="119"/>
      <c r="O126" s="119"/>
      <c r="P126" s="119"/>
      <c r="Q126" s="119"/>
      <c r="R126" s="119"/>
      <c r="S126"/>
      <c r="T126"/>
      <c r="U126"/>
    </row>
    <row r="127" spans="1:21" ht="15">
      <c r="A127" s="218"/>
      <c r="B127" s="3" t="s">
        <v>198</v>
      </c>
      <c r="C127" s="77">
        <v>25672.259</v>
      </c>
      <c r="D127" s="77">
        <v>22157.513</v>
      </c>
      <c r="E127" s="197">
        <v>23029.311</v>
      </c>
      <c r="F127" s="67">
        <v>0.02061620681450333</v>
      </c>
      <c r="G127" s="169">
        <f t="shared" si="9"/>
        <v>0.0650622967528154</v>
      </c>
      <c r="H127" s="75"/>
      <c r="I127" s="128"/>
      <c r="J127" s="128"/>
      <c r="K127" s="167"/>
      <c r="L127" s="126"/>
      <c r="M127" s="119"/>
      <c r="N127" s="119"/>
      <c r="O127" s="119"/>
      <c r="P127" s="119"/>
      <c r="Q127" s="119"/>
      <c r="R127" s="119"/>
      <c r="S127"/>
      <c r="T127"/>
      <c r="U127"/>
    </row>
    <row r="128" spans="1:21" ht="15">
      <c r="A128" s="218"/>
      <c r="B128" s="3" t="s">
        <v>209</v>
      </c>
      <c r="C128" s="77">
        <v>21326.248</v>
      </c>
      <c r="D128" s="77">
        <v>21326.248</v>
      </c>
      <c r="E128" s="197">
        <v>22491.995</v>
      </c>
      <c r="F128" s="67">
        <v>0.07255005908418516</v>
      </c>
      <c r="G128" s="169">
        <f t="shared" si="9"/>
        <v>0.06354427421874845</v>
      </c>
      <c r="H128" s="75"/>
      <c r="I128" s="128"/>
      <c r="J128" s="128"/>
      <c r="K128" s="167"/>
      <c r="L128" s="126"/>
      <c r="M128" s="119"/>
      <c r="N128" s="119"/>
      <c r="O128" s="119"/>
      <c r="P128" s="119"/>
      <c r="Q128" s="119"/>
      <c r="R128" s="119"/>
      <c r="S128"/>
      <c r="T128"/>
      <c r="U128"/>
    </row>
    <row r="129" spans="1:21" ht="15">
      <c r="A129" s="218"/>
      <c r="B129" s="3" t="s">
        <v>201</v>
      </c>
      <c r="C129" s="77">
        <v>3666.827</v>
      </c>
      <c r="D129" s="77">
        <v>2550.425</v>
      </c>
      <c r="E129" s="197">
        <v>3972.243</v>
      </c>
      <c r="F129" s="67">
        <v>0.004764829441758412</v>
      </c>
      <c r="G129" s="169">
        <f t="shared" si="9"/>
        <v>0.011222361487075913</v>
      </c>
      <c r="H129" s="75"/>
      <c r="I129" s="128"/>
      <c r="J129" s="128"/>
      <c r="K129" s="167"/>
      <c r="L129" s="126"/>
      <c r="M129" s="119"/>
      <c r="N129" s="119"/>
      <c r="O129" s="119"/>
      <c r="P129" s="119"/>
      <c r="Q129" s="119"/>
      <c r="R129" s="119"/>
      <c r="S129"/>
      <c r="T129"/>
      <c r="U129"/>
    </row>
    <row r="130" spans="1:21" ht="15">
      <c r="A130" s="218"/>
      <c r="B130" s="3" t="s">
        <v>190</v>
      </c>
      <c r="C130" s="77">
        <v>4249.943</v>
      </c>
      <c r="D130" s="77">
        <v>4249.943</v>
      </c>
      <c r="E130" s="197">
        <v>2657.722</v>
      </c>
      <c r="F130" s="67">
        <v>0.11689375441008903</v>
      </c>
      <c r="G130" s="169">
        <f t="shared" si="9"/>
        <v>0.007508583189939379</v>
      </c>
      <c r="H130" s="75"/>
      <c r="I130" s="128"/>
      <c r="J130" s="128"/>
      <c r="K130" s="167"/>
      <c r="L130" s="126"/>
      <c r="M130" s="119"/>
      <c r="N130" s="119"/>
      <c r="O130" s="119"/>
      <c r="P130" s="119"/>
      <c r="Q130" s="119"/>
      <c r="R130" s="119"/>
      <c r="S130"/>
      <c r="T130"/>
      <c r="U130"/>
    </row>
    <row r="131" spans="1:21" ht="15">
      <c r="A131" s="218"/>
      <c r="B131" s="3" t="s">
        <v>130</v>
      </c>
      <c r="C131" s="55">
        <f>+C132-SUM(C125:C130)</f>
        <v>3357.644999999902</v>
      </c>
      <c r="D131" s="55">
        <f>+D132-SUM(D125:D130)</f>
        <v>2356.4459999999963</v>
      </c>
      <c r="E131" s="24">
        <f>+E132-SUM(E125:E130)</f>
        <v>4919.271000000008</v>
      </c>
      <c r="F131" s="67"/>
      <c r="G131" s="169">
        <f t="shared" si="9"/>
        <v>0.013897900358787088</v>
      </c>
      <c r="H131" s="75"/>
      <c r="I131" s="128"/>
      <c r="J131" s="128"/>
      <c r="K131" s="167"/>
      <c r="L131" s="126"/>
      <c r="M131" s="121"/>
      <c r="N131" s="119"/>
      <c r="O131" s="119"/>
      <c r="P131" s="119"/>
      <c r="Q131" s="119"/>
      <c r="R131" s="119"/>
      <c r="S131"/>
      <c r="T131"/>
      <c r="U131"/>
    </row>
    <row r="132" spans="1:21" s="44" customFormat="1" ht="15">
      <c r="A132" s="219"/>
      <c r="B132" s="41" t="s">
        <v>133</v>
      </c>
      <c r="C132" s="42">
        <f>+'Exportacion_regional '!B18</f>
        <v>376846.781</v>
      </c>
      <c r="D132" s="42">
        <f>+'Exportacion_regional '!C18</f>
        <v>324192.955</v>
      </c>
      <c r="E132" s="42">
        <f>+'Exportacion_regional '!D18</f>
        <v>353957.855</v>
      </c>
      <c r="F132" s="66"/>
      <c r="G132" s="189">
        <f>SUM(G125:G131)</f>
        <v>1</v>
      </c>
      <c r="H132" s="75"/>
      <c r="I132" s="128"/>
      <c r="J132" s="128"/>
      <c r="K132" s="167"/>
      <c r="L132" s="126"/>
      <c r="M132" s="121"/>
      <c r="N132" s="119"/>
      <c r="O132" s="119"/>
      <c r="P132" s="119"/>
      <c r="Q132" s="119"/>
      <c r="R132" s="119"/>
      <c r="S132"/>
      <c r="T132"/>
      <c r="U132"/>
    </row>
    <row r="133" spans="1:21" s="76" customFormat="1" ht="15.75" customHeight="1">
      <c r="A133" s="205" t="s">
        <v>138</v>
      </c>
      <c r="B133" s="205"/>
      <c r="C133" s="205"/>
      <c r="D133" s="205"/>
      <c r="E133" s="205"/>
      <c r="F133" s="205"/>
      <c r="G133" s="205"/>
      <c r="H133" s="75"/>
      <c r="I133" s="128"/>
      <c r="J133" s="128"/>
      <c r="K133" s="167"/>
      <c r="L133" s="126"/>
      <c r="M133" s="167"/>
      <c r="N133" s="167"/>
      <c r="O133" s="126"/>
      <c r="P133" s="167"/>
      <c r="Q133" s="126"/>
      <c r="R133" s="167"/>
      <c r="S133" s="75"/>
      <c r="U133" s="75"/>
    </row>
    <row r="134" spans="1:21" s="76" customFormat="1" ht="15.75" customHeight="1">
      <c r="A134" s="206" t="s">
        <v>141</v>
      </c>
      <c r="B134" s="206"/>
      <c r="C134" s="206"/>
      <c r="D134" s="206"/>
      <c r="E134" s="206"/>
      <c r="F134" s="206"/>
      <c r="G134" s="206"/>
      <c r="H134" s="75"/>
      <c r="I134" s="128"/>
      <c r="J134" s="128"/>
      <c r="K134" s="167"/>
      <c r="L134" s="126"/>
      <c r="M134" s="167"/>
      <c r="N134" s="167"/>
      <c r="O134" s="126"/>
      <c r="P134" s="167"/>
      <c r="Q134" s="126"/>
      <c r="R134" s="167"/>
      <c r="S134" s="75"/>
      <c r="U134" s="75"/>
    </row>
    <row r="135" spans="1:21" s="76" customFormat="1" ht="15.75" customHeight="1">
      <c r="A135" s="206" t="s">
        <v>23</v>
      </c>
      <c r="B135" s="206"/>
      <c r="C135" s="206"/>
      <c r="D135" s="206"/>
      <c r="E135" s="206"/>
      <c r="F135" s="206"/>
      <c r="G135" s="206"/>
      <c r="H135" s="75"/>
      <c r="I135" s="128"/>
      <c r="J135" s="128"/>
      <c r="K135" s="167"/>
      <c r="L135" s="126"/>
      <c r="M135" s="167"/>
      <c r="N135" s="167"/>
      <c r="O135" s="126"/>
      <c r="P135" s="167"/>
      <c r="Q135" s="126"/>
      <c r="R135" s="167"/>
      <c r="S135" s="75"/>
      <c r="U135" s="75"/>
    </row>
    <row r="136" spans="1:21" s="76" customFormat="1" ht="15.75" customHeight="1">
      <c r="A136" s="157"/>
      <c r="B136" s="157"/>
      <c r="C136" s="157"/>
      <c r="D136" s="157"/>
      <c r="E136" s="157"/>
      <c r="F136" s="135"/>
      <c r="G136" s="157"/>
      <c r="H136" s="75"/>
      <c r="I136" s="128"/>
      <c r="J136" s="128"/>
      <c r="K136" s="167"/>
      <c r="L136" s="126"/>
      <c r="M136" s="121"/>
      <c r="N136" s="121"/>
      <c r="O136" s="121"/>
      <c r="P136" s="121"/>
      <c r="Q136" s="121"/>
      <c r="R136" s="121"/>
      <c r="S136" s="78"/>
      <c r="T136" s="54"/>
      <c r="U136" s="78"/>
    </row>
    <row r="137" spans="1:21" s="3" customFormat="1" ht="15">
      <c r="A137" s="14" t="s">
        <v>24</v>
      </c>
      <c r="B137" s="1" t="s">
        <v>134</v>
      </c>
      <c r="C137" s="1">
        <v>2011</v>
      </c>
      <c r="D137" s="224" t="str">
        <f>+D99</f>
        <v>ene-oct</v>
      </c>
      <c r="E137" s="224"/>
      <c r="F137" s="125" t="s">
        <v>145</v>
      </c>
      <c r="G137" s="188" t="s">
        <v>26</v>
      </c>
      <c r="H137" s="75"/>
      <c r="I137" s="128"/>
      <c r="J137" s="128"/>
      <c r="K137" s="167"/>
      <c r="L137" s="126"/>
      <c r="M137" s="120"/>
      <c r="N137" s="120"/>
      <c r="O137" s="120"/>
      <c r="P137" s="120"/>
      <c r="Q137" s="120"/>
      <c r="R137" s="120"/>
      <c r="S137" s="1"/>
      <c r="T137" s="1"/>
      <c r="U137" s="1"/>
    </row>
    <row r="138" spans="1:21" s="3" customFormat="1" ht="15">
      <c r="A138" s="18"/>
      <c r="B138" s="18"/>
      <c r="C138" s="18"/>
      <c r="D138" s="17">
        <f>+D6</f>
        <v>2011</v>
      </c>
      <c r="E138" s="16">
        <f>+E6</f>
        <v>2012</v>
      </c>
      <c r="F138" s="18">
        <f>+F6</f>
        <v>2012</v>
      </c>
      <c r="G138" s="188">
        <f>+G6</f>
        <v>2012</v>
      </c>
      <c r="H138" s="75"/>
      <c r="I138" s="128"/>
      <c r="J138" s="128"/>
      <c r="K138" s="167"/>
      <c r="L138" s="126"/>
      <c r="M138" s="119"/>
      <c r="N138" s="119"/>
      <c r="O138" s="119"/>
      <c r="P138" s="119"/>
      <c r="Q138" s="119"/>
      <c r="R138" s="119"/>
      <c r="S138" s="52"/>
      <c r="T138"/>
      <c r="U138" s="52"/>
    </row>
    <row r="139" spans="1:20" ht="15">
      <c r="A139" s="227" t="s">
        <v>216</v>
      </c>
      <c r="B139" s="3" t="s">
        <v>209</v>
      </c>
      <c r="C139" s="55">
        <v>61745.392</v>
      </c>
      <c r="D139" s="55">
        <v>46397.109</v>
      </c>
      <c r="E139" s="24">
        <v>64343.489</v>
      </c>
      <c r="F139" s="129">
        <v>0.20754601486584975</v>
      </c>
      <c r="G139" s="192">
        <f aca="true" t="shared" si="10" ref="G139:G153">+E139/$E$154</f>
        <v>0.2965404027017836</v>
      </c>
      <c r="H139" s="75"/>
      <c r="I139" s="128"/>
      <c r="J139" s="128"/>
      <c r="K139" s="167"/>
      <c r="L139" s="126"/>
      <c r="M139" s="121"/>
      <c r="N139" s="119"/>
      <c r="O139" s="119"/>
      <c r="P139" s="119"/>
      <c r="Q139" s="119"/>
      <c r="R139" s="119"/>
      <c r="S139"/>
      <c r="T139"/>
    </row>
    <row r="140" spans="1:20" ht="15">
      <c r="A140" s="228"/>
      <c r="B140" s="3" t="s">
        <v>137</v>
      </c>
      <c r="C140" s="55">
        <v>58350.267</v>
      </c>
      <c r="D140" s="55">
        <v>53090.714</v>
      </c>
      <c r="E140" s="24">
        <v>55368.559</v>
      </c>
      <c r="F140" s="129">
        <v>0.32198829205678525</v>
      </c>
      <c r="G140" s="192">
        <f t="shared" si="10"/>
        <v>0.2551775640092732</v>
      </c>
      <c r="H140" s="75"/>
      <c r="I140" s="128"/>
      <c r="J140" s="128"/>
      <c r="K140" s="167"/>
      <c r="L140" s="126"/>
      <c r="M140" s="121"/>
      <c r="N140" s="119"/>
      <c r="O140" s="119"/>
      <c r="P140" s="119"/>
      <c r="Q140" s="119"/>
      <c r="R140" s="119"/>
      <c r="S140"/>
      <c r="T140"/>
    </row>
    <row r="141" spans="1:20" ht="15">
      <c r="A141" s="228"/>
      <c r="B141" s="3" t="s">
        <v>203</v>
      </c>
      <c r="C141" s="55">
        <v>34642.765</v>
      </c>
      <c r="D141" s="55">
        <v>29981.735</v>
      </c>
      <c r="E141" s="24">
        <v>27211.615</v>
      </c>
      <c r="F141" s="129">
        <v>0.912743480669653</v>
      </c>
      <c r="G141" s="192">
        <f t="shared" si="10"/>
        <v>0.12541040897340672</v>
      </c>
      <c r="H141" s="75"/>
      <c r="I141" s="128"/>
      <c r="J141" s="128"/>
      <c r="K141" s="167"/>
      <c r="L141" s="126"/>
      <c r="M141" s="121"/>
      <c r="N141" s="119"/>
      <c r="O141" s="119"/>
      <c r="P141" s="119"/>
      <c r="Q141" s="119"/>
      <c r="R141" s="119"/>
      <c r="S141"/>
      <c r="T141"/>
    </row>
    <row r="142" spans="1:20" ht="15">
      <c r="A142" s="228"/>
      <c r="B142" s="13" t="s">
        <v>198</v>
      </c>
      <c r="C142" s="55">
        <v>22508.067</v>
      </c>
      <c r="D142" s="55">
        <v>19652.473</v>
      </c>
      <c r="E142" s="24">
        <v>18826.59</v>
      </c>
      <c r="F142" s="129">
        <v>0.016853863889017794</v>
      </c>
      <c r="G142" s="192">
        <f t="shared" si="10"/>
        <v>0.08676627063386899</v>
      </c>
      <c r="H142" s="75"/>
      <c r="I142" s="128"/>
      <c r="J142" s="128"/>
      <c r="K142" s="167"/>
      <c r="L142" s="126"/>
      <c r="M142" s="121"/>
      <c r="N142" s="119"/>
      <c r="O142" s="119"/>
      <c r="P142" s="119"/>
      <c r="Q142" s="119"/>
      <c r="R142" s="119"/>
      <c r="S142"/>
      <c r="T142"/>
    </row>
    <row r="143" spans="1:20" ht="15">
      <c r="A143" s="228"/>
      <c r="B143" s="3" t="s">
        <v>197</v>
      </c>
      <c r="C143" s="55">
        <v>24651.996</v>
      </c>
      <c r="D143" s="55">
        <v>24618.515</v>
      </c>
      <c r="E143" s="24">
        <v>13447.215</v>
      </c>
      <c r="F143" s="129">
        <v>0.00391918208244072</v>
      </c>
      <c r="G143" s="192">
        <f t="shared" si="10"/>
        <v>0.06197429783948249</v>
      </c>
      <c r="H143" s="75"/>
      <c r="I143" s="128"/>
      <c r="J143" s="128"/>
      <c r="K143" s="167"/>
      <c r="L143" s="126"/>
      <c r="M143" s="119"/>
      <c r="N143" s="119"/>
      <c r="O143" s="119"/>
      <c r="P143" s="119"/>
      <c r="Q143" s="119"/>
      <c r="R143" s="119"/>
      <c r="S143"/>
      <c r="T143"/>
    </row>
    <row r="144" spans="1:20" ht="15">
      <c r="A144" s="228"/>
      <c r="B144" s="75" t="s">
        <v>261</v>
      </c>
      <c r="C144" s="55">
        <v>15327.864</v>
      </c>
      <c r="D144" s="55">
        <v>15017.885</v>
      </c>
      <c r="E144" s="24">
        <v>5030.527</v>
      </c>
      <c r="F144" s="129">
        <v>0.1974549041403879</v>
      </c>
      <c r="G144" s="192">
        <f t="shared" si="10"/>
        <v>0.023184233953837903</v>
      </c>
      <c r="H144" s="75"/>
      <c r="I144" s="128"/>
      <c r="J144" s="128"/>
      <c r="K144" s="167"/>
      <c r="L144" s="126"/>
      <c r="M144" s="119"/>
      <c r="N144" s="119"/>
      <c r="O144" s="119"/>
      <c r="P144" s="119"/>
      <c r="Q144" s="119"/>
      <c r="R144" s="119"/>
      <c r="S144"/>
      <c r="T144"/>
    </row>
    <row r="145" spans="1:20" ht="15">
      <c r="A145" s="228"/>
      <c r="B145" s="3" t="s">
        <v>207</v>
      </c>
      <c r="C145" s="55">
        <v>11613.436</v>
      </c>
      <c r="D145" s="55">
        <v>9980.174</v>
      </c>
      <c r="E145" s="24">
        <v>2288.862</v>
      </c>
      <c r="F145" s="129">
        <v>0.1570702659725696</v>
      </c>
      <c r="G145" s="192">
        <f t="shared" si="10"/>
        <v>0.010548698396022788</v>
      </c>
      <c r="H145" s="75"/>
      <c r="I145" s="128"/>
      <c r="J145" s="128"/>
      <c r="K145" s="167"/>
      <c r="L145" s="126"/>
      <c r="M145" s="119"/>
      <c r="N145" s="119"/>
      <c r="O145" s="119"/>
      <c r="P145" s="119"/>
      <c r="Q145" s="119"/>
      <c r="R145" s="119"/>
      <c r="S145"/>
      <c r="T145"/>
    </row>
    <row r="146" spans="1:20" ht="15">
      <c r="A146" s="228"/>
      <c r="B146" s="3" t="s">
        <v>196</v>
      </c>
      <c r="C146" s="55">
        <v>1297.27</v>
      </c>
      <c r="D146" s="55">
        <v>1238.37</v>
      </c>
      <c r="E146" s="24">
        <v>2224.323</v>
      </c>
      <c r="F146" s="129">
        <v>0.004631632731209952</v>
      </c>
      <c r="G146" s="192">
        <f t="shared" si="10"/>
        <v>0.010251256940058682</v>
      </c>
      <c r="H146" s="75"/>
      <c r="I146" s="128"/>
      <c r="J146" s="128"/>
      <c r="K146" s="167"/>
      <c r="L146" s="126"/>
      <c r="M146" s="119"/>
      <c r="N146" s="119"/>
      <c r="O146" s="119"/>
      <c r="P146" s="119"/>
      <c r="Q146" s="119"/>
      <c r="R146" s="119"/>
      <c r="S146"/>
      <c r="T146"/>
    </row>
    <row r="147" spans="1:20" ht="15">
      <c r="A147" s="228"/>
      <c r="B147" s="3" t="s">
        <v>200</v>
      </c>
      <c r="C147" s="55">
        <v>3183.952</v>
      </c>
      <c r="D147" s="55">
        <v>2540.059</v>
      </c>
      <c r="E147" s="55">
        <v>2216.75</v>
      </c>
      <c r="F147" s="129">
        <v>0.003812820662324213</v>
      </c>
      <c r="G147" s="192">
        <f t="shared" si="10"/>
        <v>0.01021635518846637</v>
      </c>
      <c r="H147" s="75"/>
      <c r="I147" s="128"/>
      <c r="J147" s="128"/>
      <c r="K147" s="167"/>
      <c r="L147" s="126"/>
      <c r="M147" s="119"/>
      <c r="N147" s="119"/>
      <c r="O147" s="119"/>
      <c r="P147" s="119"/>
      <c r="Q147" s="119"/>
      <c r="R147" s="119"/>
      <c r="S147"/>
      <c r="T147"/>
    </row>
    <row r="148" spans="1:20" ht="15">
      <c r="A148" s="228"/>
      <c r="B148" s="75" t="s">
        <v>136</v>
      </c>
      <c r="C148" s="55">
        <v>8131.111</v>
      </c>
      <c r="D148" s="55">
        <v>4958.815</v>
      </c>
      <c r="E148" s="24">
        <v>1522.753</v>
      </c>
      <c r="F148" s="129">
        <v>0.031043439344133894</v>
      </c>
      <c r="G148" s="192">
        <f t="shared" si="10"/>
        <v>0.007017925121147054</v>
      </c>
      <c r="H148" s="75"/>
      <c r="I148" s="128"/>
      <c r="J148" s="128"/>
      <c r="K148" s="167"/>
      <c r="L148" s="126"/>
      <c r="M148" s="119"/>
      <c r="N148" s="119"/>
      <c r="O148" s="119"/>
      <c r="P148" s="119"/>
      <c r="Q148" s="119"/>
      <c r="R148" s="119"/>
      <c r="S148"/>
      <c r="T148"/>
    </row>
    <row r="149" spans="1:20" ht="15">
      <c r="A149" s="228"/>
      <c r="B149" s="75" t="s">
        <v>208</v>
      </c>
      <c r="C149" s="55">
        <v>1685.248</v>
      </c>
      <c r="D149" s="55">
        <v>1379.004</v>
      </c>
      <c r="E149" s="24">
        <v>1520.474</v>
      </c>
      <c r="F149" s="129">
        <v>0.31931065520390767</v>
      </c>
      <c r="G149" s="192">
        <f t="shared" si="10"/>
        <v>0.007007421873837021</v>
      </c>
      <c r="H149" s="75"/>
      <c r="I149" s="128"/>
      <c r="J149" s="128"/>
      <c r="K149" s="167"/>
      <c r="L149" s="126"/>
      <c r="M149" s="119"/>
      <c r="N149" s="119"/>
      <c r="O149" s="119"/>
      <c r="P149" s="119"/>
      <c r="Q149" s="119"/>
      <c r="R149" s="119"/>
      <c r="S149"/>
      <c r="T149"/>
    </row>
    <row r="150" spans="1:20" ht="15">
      <c r="A150" s="228"/>
      <c r="B150" s="3" t="s">
        <v>319</v>
      </c>
      <c r="C150" s="55">
        <v>1177.123</v>
      </c>
      <c r="D150" s="55">
        <v>915.026</v>
      </c>
      <c r="E150" s="24">
        <v>839.434</v>
      </c>
      <c r="F150" s="129">
        <v>0.005877300161964381</v>
      </c>
      <c r="G150" s="192">
        <f t="shared" si="10"/>
        <v>0.0038687068461825103</v>
      </c>
      <c r="H150" s="75"/>
      <c r="I150" s="128"/>
      <c r="J150" s="128"/>
      <c r="K150" s="167"/>
      <c r="L150" s="126"/>
      <c r="M150" s="119"/>
      <c r="N150" s="119"/>
      <c r="O150" s="119"/>
      <c r="P150" s="119"/>
      <c r="Q150" s="119"/>
      <c r="R150" s="119"/>
      <c r="S150"/>
      <c r="T150"/>
    </row>
    <row r="151" spans="1:20" ht="15">
      <c r="A151" s="228"/>
      <c r="B151" s="3" t="s">
        <v>135</v>
      </c>
      <c r="C151" s="55">
        <v>710.959</v>
      </c>
      <c r="D151" s="55">
        <v>525.12</v>
      </c>
      <c r="E151" s="24">
        <v>795.443</v>
      </c>
      <c r="F151" s="129">
        <v>0.0005429425435568286</v>
      </c>
      <c r="G151" s="192">
        <f t="shared" si="10"/>
        <v>0.003665965138233565</v>
      </c>
      <c r="H151" s="75"/>
      <c r="I151" s="128"/>
      <c r="J151" s="128"/>
      <c r="K151" s="167"/>
      <c r="L151" s="126"/>
      <c r="M151" s="119"/>
      <c r="N151" s="119"/>
      <c r="O151" s="119"/>
      <c r="P151" s="119"/>
      <c r="Q151" s="119"/>
      <c r="R151" s="119"/>
      <c r="S151"/>
      <c r="T151"/>
    </row>
    <row r="152" spans="1:20" ht="15">
      <c r="A152" s="228"/>
      <c r="B152" s="3" t="s">
        <v>206</v>
      </c>
      <c r="C152" s="55">
        <v>1691.697</v>
      </c>
      <c r="D152" s="55">
        <v>1691.697</v>
      </c>
      <c r="E152" s="24">
        <v>780.639</v>
      </c>
      <c r="F152" s="129">
        <v>0.02817011241933163</v>
      </c>
      <c r="G152" s="193">
        <f t="shared" si="10"/>
        <v>0.003597737813451765</v>
      </c>
      <c r="H152" s="75"/>
      <c r="I152" s="128"/>
      <c r="J152" s="128"/>
      <c r="K152" s="167"/>
      <c r="L152" s="126"/>
      <c r="M152" s="119"/>
      <c r="N152" s="119"/>
      <c r="O152" s="119"/>
      <c r="P152" s="119"/>
      <c r="Q152" s="119"/>
      <c r="R152" s="119"/>
      <c r="S152"/>
      <c r="T152"/>
    </row>
    <row r="153" spans="1:20" ht="15">
      <c r="A153" s="228"/>
      <c r="B153" s="3" t="s">
        <v>130</v>
      </c>
      <c r="C153" s="55">
        <f>+C154-SUM(C139:C152)</f>
        <v>94926.51400000005</v>
      </c>
      <c r="D153" s="55">
        <f>+D154-SUM(D139:D152)</f>
        <v>89837.37499999997</v>
      </c>
      <c r="E153" s="24">
        <f>+E154-SUM(E139:E152)</f>
        <v>20563.841000000015</v>
      </c>
      <c r="F153" s="129"/>
      <c r="G153" s="192">
        <f t="shared" si="10"/>
        <v>0.0947727545709474</v>
      </c>
      <c r="H153" s="75"/>
      <c r="I153" s="128"/>
      <c r="J153" s="128"/>
      <c r="K153" s="167"/>
      <c r="L153" s="126"/>
      <c r="M153" s="120"/>
      <c r="N153" s="120"/>
      <c r="O153" s="120"/>
      <c r="P153" s="120"/>
      <c r="Q153" s="120"/>
      <c r="R153" s="120"/>
      <c r="S153" s="1"/>
      <c r="T153" s="1"/>
    </row>
    <row r="154" spans="1:20" s="44" customFormat="1" ht="15">
      <c r="A154" s="229"/>
      <c r="B154" s="41" t="s">
        <v>133</v>
      </c>
      <c r="C154" s="42">
        <f>+'Exportacion_regional '!B19</f>
        <v>341643.661</v>
      </c>
      <c r="D154" s="42">
        <f>+'Exportacion_regional '!C19</f>
        <v>301824.071</v>
      </c>
      <c r="E154" s="42">
        <f>+'Exportacion_regional '!D19</f>
        <v>216980.514</v>
      </c>
      <c r="F154" s="130"/>
      <c r="G154" s="189">
        <f>SUM(G139:G153)</f>
        <v>1.0000000000000002</v>
      </c>
      <c r="H154" s="75"/>
      <c r="I154" s="128"/>
      <c r="J154" s="128"/>
      <c r="K154" s="167"/>
      <c r="L154" s="126"/>
      <c r="M154" s="119"/>
      <c r="N154" s="119"/>
      <c r="O154" s="119"/>
      <c r="P154" s="119"/>
      <c r="Q154" s="119"/>
      <c r="R154" s="119"/>
      <c r="S154"/>
      <c r="T154" s="52"/>
    </row>
    <row r="155" spans="1:18" ht="12.75" customHeight="1">
      <c r="A155" s="209" t="s">
        <v>239</v>
      </c>
      <c r="B155" s="3" t="s">
        <v>261</v>
      </c>
      <c r="C155" s="55">
        <v>4789.592</v>
      </c>
      <c r="D155" s="55">
        <v>2351.316</v>
      </c>
      <c r="E155" s="24">
        <v>11448.107</v>
      </c>
      <c r="F155" s="67">
        <v>0.44935349124930724</v>
      </c>
      <c r="G155" s="169">
        <f>+E155/$E$160</f>
        <v>0.8932057931438045</v>
      </c>
      <c r="H155" s="75"/>
      <c r="I155" s="128"/>
      <c r="J155" s="128"/>
      <c r="K155" s="167"/>
      <c r="L155" s="126"/>
      <c r="M155" s="119"/>
      <c r="N155" s="119"/>
      <c r="O155" s="119"/>
      <c r="P155" s="119"/>
      <c r="R155" s="119"/>
    </row>
    <row r="156" spans="1:18" ht="12.75" customHeight="1">
      <c r="A156" s="210"/>
      <c r="B156" s="3" t="s">
        <v>258</v>
      </c>
      <c r="C156" s="55">
        <v>1702.163</v>
      </c>
      <c r="D156" s="55">
        <v>1450.918</v>
      </c>
      <c r="E156" s="24">
        <v>818.817</v>
      </c>
      <c r="F156" s="67">
        <v>0.03423335618436278</v>
      </c>
      <c r="G156" s="169">
        <f>+E156/$E$160</f>
        <v>0.0638858536109621</v>
      </c>
      <c r="H156" s="75"/>
      <c r="I156" s="128"/>
      <c r="J156" s="128"/>
      <c r="K156" s="167"/>
      <c r="L156" s="126"/>
      <c r="M156" s="119"/>
      <c r="N156" s="119"/>
      <c r="O156" s="119"/>
      <c r="P156" s="119"/>
      <c r="R156" s="119"/>
    </row>
    <row r="157" spans="1:18" ht="15">
      <c r="A157" s="210"/>
      <c r="B157" s="3" t="s">
        <v>206</v>
      </c>
      <c r="C157" s="55">
        <v>93.101</v>
      </c>
      <c r="D157" s="55">
        <v>93.101</v>
      </c>
      <c r="E157" s="24">
        <v>239.483</v>
      </c>
      <c r="F157" s="67">
        <v>0.008641975397743126</v>
      </c>
      <c r="G157" s="169">
        <f>+E157/$E$160</f>
        <v>0.018684975861900814</v>
      </c>
      <c r="H157" s="75"/>
      <c r="I157" s="128"/>
      <c r="J157" s="128"/>
      <c r="K157" s="167"/>
      <c r="L157" s="126"/>
      <c r="M157" s="119"/>
      <c r="N157" s="119"/>
      <c r="O157" s="119"/>
      <c r="P157" s="119"/>
      <c r="R157" s="119"/>
    </row>
    <row r="158" spans="1:18" ht="15">
      <c r="A158" s="210"/>
      <c r="B158" s="3" t="s">
        <v>321</v>
      </c>
      <c r="C158" s="55">
        <v>699.358</v>
      </c>
      <c r="D158" s="55">
        <v>687.751</v>
      </c>
      <c r="E158" s="24">
        <v>218.795</v>
      </c>
      <c r="F158" s="67">
        <v>6.37676607184177E-05</v>
      </c>
      <c r="G158" s="169">
        <f>+E158/$E$160</f>
        <v>0.017070853854781295</v>
      </c>
      <c r="H158" s="75"/>
      <c r="I158" s="128"/>
      <c r="J158" s="128"/>
      <c r="K158" s="167"/>
      <c r="L158" s="126"/>
      <c r="M158" s="118"/>
      <c r="N158" s="118"/>
      <c r="O158" s="118"/>
      <c r="P158" s="118"/>
      <c r="Q158" s="118"/>
      <c r="R158" s="118"/>
    </row>
    <row r="159" spans="1:18" ht="15">
      <c r="A159" s="210"/>
      <c r="B159" s="3" t="s">
        <v>130</v>
      </c>
      <c r="C159" s="55">
        <f>+C160-SUM(C155:C158)</f>
        <v>703.563000000001</v>
      </c>
      <c r="D159" s="55">
        <f>+D160-SUM(D155:D158)</f>
        <v>689.3590000000004</v>
      </c>
      <c r="E159" s="24">
        <f>+E160-SUM(E155:E158)</f>
        <v>91.67300000000068</v>
      </c>
      <c r="F159" s="67"/>
      <c r="G159" s="169">
        <f>+E159/$E$160</f>
        <v>0.00715252352855128</v>
      </c>
      <c r="H159" s="75"/>
      <c r="I159" s="128"/>
      <c r="J159" s="128"/>
      <c r="K159" s="167"/>
      <c r="L159" s="126"/>
      <c r="M159" s="119"/>
      <c r="N159" s="119"/>
      <c r="O159" s="119"/>
      <c r="P159" s="119"/>
      <c r="Q159" s="119"/>
      <c r="R159" s="119"/>
    </row>
    <row r="160" spans="1:18" s="44" customFormat="1" ht="15">
      <c r="A160" s="211"/>
      <c r="B160" s="41" t="s">
        <v>133</v>
      </c>
      <c r="C160" s="42">
        <f>+'Exportacion_regional '!B20</f>
        <v>7987.777</v>
      </c>
      <c r="D160" s="42">
        <f>+'Exportacion_regional '!C20</f>
        <v>5272.445</v>
      </c>
      <c r="E160" s="42">
        <f>+'Exportacion_regional '!D20</f>
        <v>12816.875</v>
      </c>
      <c r="F160" s="66"/>
      <c r="G160" s="189">
        <f>SUM(G155:G159)</f>
        <v>1</v>
      </c>
      <c r="H160" s="75"/>
      <c r="I160" s="128"/>
      <c r="J160" s="128"/>
      <c r="K160" s="167"/>
      <c r="L160" s="126"/>
      <c r="M160" s="119"/>
      <c r="N160" s="119"/>
      <c r="O160" s="119"/>
      <c r="P160" s="119"/>
      <c r="Q160" s="122"/>
      <c r="R160" s="119"/>
    </row>
    <row r="161" spans="1:18" s="44" customFormat="1" ht="15">
      <c r="A161" s="230" t="s">
        <v>217</v>
      </c>
      <c r="B161" s="3" t="s">
        <v>206</v>
      </c>
      <c r="C161" s="55">
        <v>38641.763</v>
      </c>
      <c r="D161" s="55">
        <v>37303.624</v>
      </c>
      <c r="E161" s="55">
        <v>24740.031</v>
      </c>
      <c r="F161" s="129">
        <v>0.8927679177286165</v>
      </c>
      <c r="G161" s="192">
        <f aca="true" t="shared" si="11" ref="G161:G169">+E161/$E$170</f>
        <v>0.4075283168406467</v>
      </c>
      <c r="H161" s="75"/>
      <c r="I161" s="128"/>
      <c r="J161" s="128"/>
      <c r="K161" s="167"/>
      <c r="L161" s="126"/>
      <c r="M161" s="119"/>
      <c r="N161" s="119"/>
      <c r="O161" s="119"/>
      <c r="P161" s="119"/>
      <c r="Q161" s="122"/>
      <c r="R161" s="119"/>
    </row>
    <row r="162" spans="1:18" s="44" customFormat="1" ht="15">
      <c r="A162" s="218"/>
      <c r="B162" s="13" t="s">
        <v>258</v>
      </c>
      <c r="C162" s="55">
        <v>25373.339</v>
      </c>
      <c r="D162" s="55">
        <v>21637.561</v>
      </c>
      <c r="E162" s="24">
        <v>22866.152</v>
      </c>
      <c r="F162" s="129">
        <v>0.9559952052556058</v>
      </c>
      <c r="G162" s="192">
        <f t="shared" si="11"/>
        <v>0.37666098466822406</v>
      </c>
      <c r="H162" s="75"/>
      <c r="I162" s="128"/>
      <c r="J162" s="128"/>
      <c r="K162" s="167"/>
      <c r="L162" s="126"/>
      <c r="M162" s="119"/>
      <c r="N162" s="119"/>
      <c r="O162" s="119"/>
      <c r="P162" s="119"/>
      <c r="Q162" s="122"/>
      <c r="R162" s="119"/>
    </row>
    <row r="163" spans="1:18" s="44" customFormat="1" ht="15">
      <c r="A163" s="218"/>
      <c r="B163" s="13" t="s">
        <v>301</v>
      </c>
      <c r="C163" s="55">
        <v>8107.547</v>
      </c>
      <c r="D163" s="55">
        <v>7826.923</v>
      </c>
      <c r="E163" s="24">
        <v>2862.96</v>
      </c>
      <c r="F163" s="129">
        <v>0.9517895089588481</v>
      </c>
      <c r="G163" s="192">
        <f t="shared" si="11"/>
        <v>0.04715989523142061</v>
      </c>
      <c r="H163" s="75"/>
      <c r="I163" s="128"/>
      <c r="J163" s="128"/>
      <c r="K163" s="167"/>
      <c r="L163" s="126"/>
      <c r="M163" s="119"/>
      <c r="N163" s="119"/>
      <c r="O163" s="119"/>
      <c r="P163" s="119"/>
      <c r="Q163" s="122"/>
      <c r="R163" s="119"/>
    </row>
    <row r="164" spans="1:18" s="44" customFormat="1" ht="15">
      <c r="A164" s="218"/>
      <c r="B164" s="3" t="s">
        <v>200</v>
      </c>
      <c r="C164" s="55">
        <v>2625.454</v>
      </c>
      <c r="D164" s="55">
        <v>2071.829</v>
      </c>
      <c r="E164" s="24">
        <v>1927.4</v>
      </c>
      <c r="F164" s="129">
        <v>0.0033151372705824693</v>
      </c>
      <c r="G164" s="192">
        <f t="shared" si="11"/>
        <v>0.03174895285614891</v>
      </c>
      <c r="H164" s="75"/>
      <c r="I164" s="128"/>
      <c r="J164" s="128"/>
      <c r="K164" s="167"/>
      <c r="L164" s="126"/>
      <c r="M164" s="119"/>
      <c r="N164" s="119"/>
      <c r="O164" s="119"/>
      <c r="P164" s="119"/>
      <c r="Q164" s="122"/>
      <c r="R164" s="119"/>
    </row>
    <row r="165" spans="1:18" ht="15">
      <c r="A165" s="218"/>
      <c r="B165" s="3" t="s">
        <v>207</v>
      </c>
      <c r="C165" s="55">
        <v>1404.393</v>
      </c>
      <c r="D165" s="55">
        <v>1329.703</v>
      </c>
      <c r="E165" s="24">
        <v>1292.879</v>
      </c>
      <c r="F165" s="129">
        <v>0.08872218962975914</v>
      </c>
      <c r="G165" s="192">
        <f t="shared" si="11"/>
        <v>0.021296852972763798</v>
      </c>
      <c r="H165" s="75"/>
      <c r="I165" s="128"/>
      <c r="J165" s="128"/>
      <c r="K165" s="167"/>
      <c r="L165" s="126"/>
      <c r="M165" s="119"/>
      <c r="N165" s="119"/>
      <c r="O165" s="119"/>
      <c r="P165" s="119"/>
      <c r="Q165" s="119"/>
      <c r="R165" s="119"/>
    </row>
    <row r="166" spans="1:18" ht="15">
      <c r="A166" s="218"/>
      <c r="B166" s="3" t="s">
        <v>208</v>
      </c>
      <c r="C166" s="55">
        <v>1069.44</v>
      </c>
      <c r="D166" s="55">
        <v>997.51</v>
      </c>
      <c r="E166" s="24">
        <v>699.659</v>
      </c>
      <c r="F166" s="129">
        <v>0.14693350475530054</v>
      </c>
      <c r="G166" s="192">
        <f t="shared" si="11"/>
        <v>0.011525080733828104</v>
      </c>
      <c r="H166" s="75"/>
      <c r="I166" s="128"/>
      <c r="J166" s="128"/>
      <c r="K166" s="167"/>
      <c r="L166" s="126"/>
      <c r="M166" s="119"/>
      <c r="N166" s="119"/>
      <c r="O166" s="119"/>
      <c r="P166" s="119"/>
      <c r="Q166" s="119"/>
      <c r="R166" s="119"/>
    </row>
    <row r="167" spans="1:18" ht="15">
      <c r="A167" s="218"/>
      <c r="B167" s="3" t="s">
        <v>137</v>
      </c>
      <c r="C167" s="55">
        <v>60.098</v>
      </c>
      <c r="D167" s="55">
        <v>60.037</v>
      </c>
      <c r="E167" s="24">
        <v>198.458</v>
      </c>
      <c r="F167" s="129">
        <v>0.0011541053915635675</v>
      </c>
      <c r="G167" s="192">
        <f t="shared" si="11"/>
        <v>0.003269084614467988</v>
      </c>
      <c r="H167" s="75"/>
      <c r="I167" s="128"/>
      <c r="J167" s="128"/>
      <c r="K167" s="167"/>
      <c r="L167" s="126"/>
      <c r="M167" s="120"/>
      <c r="N167" s="120"/>
      <c r="O167" s="120"/>
      <c r="P167" s="120"/>
      <c r="R167" s="120"/>
    </row>
    <row r="168" spans="1:18" ht="15">
      <c r="A168" s="218"/>
      <c r="B168" s="3" t="s">
        <v>135</v>
      </c>
      <c r="C168" s="55">
        <v>399.316</v>
      </c>
      <c r="D168" s="55">
        <v>378.888</v>
      </c>
      <c r="E168" s="24">
        <v>169.874</v>
      </c>
      <c r="F168" s="129">
        <v>0.00011595025871642934</v>
      </c>
      <c r="G168" s="192">
        <f t="shared" si="11"/>
        <v>0.0027982368047553387</v>
      </c>
      <c r="H168" s="75"/>
      <c r="I168" s="128"/>
      <c r="J168" s="128"/>
      <c r="K168" s="167"/>
      <c r="L168" s="126"/>
      <c r="M168" s="120"/>
      <c r="N168" s="120"/>
      <c r="O168" s="120"/>
      <c r="P168" s="120"/>
      <c r="R168" s="120"/>
    </row>
    <row r="169" spans="1:20" ht="15">
      <c r="A169" s="218"/>
      <c r="B169" t="s">
        <v>130</v>
      </c>
      <c r="C169" s="55">
        <f>+C170-SUM(C161:C168)</f>
        <v>6876.9619999999995</v>
      </c>
      <c r="D169" s="55">
        <f>+D170-SUM(D161:D168)</f>
        <v>6284.036999999997</v>
      </c>
      <c r="E169" s="55">
        <f>+E170-SUM(E161:E168)</f>
        <v>5950.101000000002</v>
      </c>
      <c r="F169" s="129"/>
      <c r="G169" s="193">
        <f t="shared" si="11"/>
        <v>0.0980125952777444</v>
      </c>
      <c r="H169" s="75"/>
      <c r="I169" s="128"/>
      <c r="J169" s="128"/>
      <c r="K169" s="167"/>
      <c r="L169" s="126"/>
      <c r="M169" s="133"/>
      <c r="N169" s="133"/>
      <c r="O169" s="133"/>
      <c r="P169" s="133"/>
      <c r="Q169" s="134"/>
      <c r="R169" s="119"/>
      <c r="S169" s="132"/>
      <c r="T169" s="132"/>
    </row>
    <row r="170" spans="1:20" s="44" customFormat="1" ht="15">
      <c r="A170" s="219"/>
      <c r="B170" s="41" t="s">
        <v>133</v>
      </c>
      <c r="C170" s="42">
        <f>+'Exportacion_regional '!B21</f>
        <v>84558.312</v>
      </c>
      <c r="D170" s="42">
        <f>+'Exportacion_regional '!C21</f>
        <v>77890.112</v>
      </c>
      <c r="E170" s="42">
        <f>+'Exportacion_regional '!D21</f>
        <v>60707.514</v>
      </c>
      <c r="F170" s="130"/>
      <c r="G170" s="189">
        <f>SUM(G161:G169)</f>
        <v>0.9999999999999999</v>
      </c>
      <c r="H170" s="75"/>
      <c r="I170" s="128"/>
      <c r="J170" s="128"/>
      <c r="K170" s="167"/>
      <c r="L170" s="126"/>
      <c r="M170" s="133"/>
      <c r="N170" s="133"/>
      <c r="O170" s="133"/>
      <c r="P170" s="133"/>
      <c r="Q170" s="133"/>
      <c r="R170" s="119"/>
      <c r="S170" s="132"/>
      <c r="T170" s="132"/>
    </row>
    <row r="171" spans="1:20" s="44" customFormat="1" ht="15">
      <c r="A171" s="45" t="s">
        <v>41</v>
      </c>
      <c r="B171" s="46"/>
      <c r="C171" s="48">
        <f>+'Exportacion_regional '!B22</f>
        <v>24416.960999999417</v>
      </c>
      <c r="D171" s="48">
        <f>+'Exportacion_regional '!C22</f>
        <v>21174.43899999994</v>
      </c>
      <c r="E171" s="48">
        <f>+'Exportacion_regional '!D22</f>
        <v>14811.77999999912</v>
      </c>
      <c r="F171" s="43"/>
      <c r="G171" s="194"/>
      <c r="H171" s="75"/>
      <c r="I171" s="128"/>
      <c r="J171" s="128"/>
      <c r="K171" s="167"/>
      <c r="L171" s="126"/>
      <c r="M171" s="133"/>
      <c r="N171" s="133"/>
      <c r="O171" s="133"/>
      <c r="P171" s="133"/>
      <c r="Q171" s="133"/>
      <c r="R171" s="119"/>
      <c r="S171" s="132"/>
      <c r="T171" s="132"/>
    </row>
    <row r="172" spans="1:20" s="44" customFormat="1" ht="15">
      <c r="A172" s="41" t="s">
        <v>116</v>
      </c>
      <c r="B172" s="41"/>
      <c r="C172" s="42">
        <f>+'Exportacion_regional '!B23</f>
        <v>14513748</v>
      </c>
      <c r="D172" s="42">
        <f>+'Exportacion_regional '!C23</f>
        <v>12442443</v>
      </c>
      <c r="E172" s="42">
        <f>+'Exportacion_regional '!D23</f>
        <v>11997024</v>
      </c>
      <c r="F172" s="43"/>
      <c r="G172" s="194"/>
      <c r="H172" s="75"/>
      <c r="I172" s="128"/>
      <c r="J172" s="128"/>
      <c r="K172" s="167"/>
      <c r="L172" s="126"/>
      <c r="M172" s="133"/>
      <c r="N172" s="133"/>
      <c r="O172" s="133"/>
      <c r="P172" s="133"/>
      <c r="Q172" s="133"/>
      <c r="R172" s="119"/>
      <c r="S172" s="132"/>
      <c r="T172" s="132"/>
    </row>
    <row r="173" spans="1:20" s="31" customFormat="1" ht="15">
      <c r="A173" s="32" t="s">
        <v>250</v>
      </c>
      <c r="B173" s="32"/>
      <c r="C173" s="32"/>
      <c r="D173" s="32"/>
      <c r="E173" s="32"/>
      <c r="F173" s="32"/>
      <c r="G173" s="195"/>
      <c r="H173" s="75"/>
      <c r="I173" s="128"/>
      <c r="J173" s="128"/>
      <c r="K173" s="167"/>
      <c r="L173" s="126"/>
      <c r="M173" s="119"/>
      <c r="N173" s="119"/>
      <c r="O173" s="119"/>
      <c r="P173" s="119"/>
      <c r="Q173" s="119"/>
      <c r="R173" s="119"/>
      <c r="S173" s="132"/>
      <c r="T173" s="132"/>
    </row>
    <row r="174" spans="1:18" ht="15">
      <c r="A174" s="52"/>
      <c r="B174"/>
      <c r="C174"/>
      <c r="D174"/>
      <c r="E174"/>
      <c r="F174" s="52"/>
      <c r="G174" s="78"/>
      <c r="H174" s="75"/>
      <c r="I174" s="128"/>
      <c r="J174" s="128"/>
      <c r="K174" s="167"/>
      <c r="L174" s="126"/>
      <c r="M174" s="119"/>
      <c r="N174" s="119"/>
      <c r="O174" s="119"/>
      <c r="P174" s="119"/>
      <c r="Q174" s="119"/>
      <c r="R174" s="119"/>
    </row>
    <row r="175" spans="1:18" ht="15">
      <c r="A175" s="2"/>
      <c r="B175" s="2"/>
      <c r="C175" s="2"/>
      <c r="D175" s="2"/>
      <c r="E175" s="131"/>
      <c r="F175" s="131"/>
      <c r="G175" s="196"/>
      <c r="H175" s="75"/>
      <c r="I175" s="128"/>
      <c r="J175" s="128"/>
      <c r="K175" s="167"/>
      <c r="L175" s="126"/>
      <c r="M175" s="119"/>
      <c r="N175" s="119"/>
      <c r="O175" s="119"/>
      <c r="P175" s="119"/>
      <c r="R175" s="119"/>
    </row>
    <row r="176" spans="1:18" ht="15">
      <c r="A176" s="2"/>
      <c r="B176" s="2"/>
      <c r="D176" s="2"/>
      <c r="E176" s="2"/>
      <c r="F176" s="2"/>
      <c r="G176" s="53"/>
      <c r="H176" s="75"/>
      <c r="I176" s="128"/>
      <c r="J176" s="128"/>
      <c r="K176" s="167"/>
      <c r="L176" s="126"/>
      <c r="M176" s="119"/>
      <c r="N176" s="119"/>
      <c r="O176" s="119"/>
      <c r="P176" s="119"/>
      <c r="Q176" s="119"/>
      <c r="R176" s="119"/>
    </row>
    <row r="177" spans="1:18" ht="15">
      <c r="A177"/>
      <c r="B177" s="3"/>
      <c r="C177" s="3"/>
      <c r="D177" s="3"/>
      <c r="E177" s="3"/>
      <c r="F177"/>
      <c r="H177" s="75"/>
      <c r="I177" s="128"/>
      <c r="J177" s="128"/>
      <c r="K177" s="167"/>
      <c r="L177" s="126"/>
      <c r="M177" s="119"/>
      <c r="N177" s="119"/>
      <c r="O177" s="119"/>
      <c r="P177" s="119"/>
      <c r="Q177" s="119"/>
      <c r="R177" s="119"/>
    </row>
    <row r="178" spans="1:18" ht="15">
      <c r="A178"/>
      <c r="B178"/>
      <c r="C178"/>
      <c r="D178"/>
      <c r="E178"/>
      <c r="F178"/>
      <c r="G178" s="54"/>
      <c r="H178" s="75"/>
      <c r="I178" s="128"/>
      <c r="J178" s="128"/>
      <c r="K178" s="167"/>
      <c r="L178" s="126"/>
      <c r="M178" s="119"/>
      <c r="N178" s="119"/>
      <c r="O178" s="119"/>
      <c r="P178" s="119"/>
      <c r="Q178" s="119"/>
      <c r="R178" s="119"/>
    </row>
    <row r="179" spans="1:18" ht="15">
      <c r="A179"/>
      <c r="B179"/>
      <c r="D179"/>
      <c r="E179"/>
      <c r="F179"/>
      <c r="G179" s="54"/>
      <c r="H179" s="75"/>
      <c r="I179" s="128"/>
      <c r="J179" s="128"/>
      <c r="K179" s="167"/>
      <c r="L179" s="126"/>
      <c r="M179" s="119"/>
      <c r="N179" s="119"/>
      <c r="O179" s="119"/>
      <c r="P179" s="119"/>
      <c r="Q179" s="119"/>
      <c r="R179" s="119"/>
    </row>
    <row r="180" spans="1:18" ht="15">
      <c r="A180"/>
      <c r="B180"/>
      <c r="C180"/>
      <c r="D180"/>
      <c r="E180"/>
      <c r="F180"/>
      <c r="G180" s="54"/>
      <c r="H180" s="75"/>
      <c r="I180" s="128"/>
      <c r="J180" s="128"/>
      <c r="K180" s="167"/>
      <c r="L180" s="126"/>
      <c r="M180" s="119"/>
      <c r="N180" s="119"/>
      <c r="O180" s="119"/>
      <c r="P180" s="119"/>
      <c r="Q180" s="119"/>
      <c r="R180" s="119"/>
    </row>
    <row r="181" spans="1:18" ht="15">
      <c r="A181"/>
      <c r="B181"/>
      <c r="C181"/>
      <c r="D181"/>
      <c r="E181"/>
      <c r="F181"/>
      <c r="G181" s="54"/>
      <c r="H181" s="75"/>
      <c r="I181" s="128"/>
      <c r="J181" s="128"/>
      <c r="K181" s="167"/>
      <c r="L181" s="126"/>
      <c r="M181" s="119"/>
      <c r="N181" s="119"/>
      <c r="O181" s="119"/>
      <c r="P181" s="119"/>
      <c r="R181" s="119"/>
    </row>
    <row r="182" spans="1:18" ht="15">
      <c r="A182"/>
      <c r="B182"/>
      <c r="C182"/>
      <c r="D182"/>
      <c r="E182"/>
      <c r="F182"/>
      <c r="G182" s="54"/>
      <c r="H182" s="75"/>
      <c r="I182" s="128"/>
      <c r="J182" s="128"/>
      <c r="K182" s="167"/>
      <c r="L182" s="126"/>
      <c r="M182" s="119"/>
      <c r="N182" s="119"/>
      <c r="O182" s="119"/>
      <c r="P182" s="119"/>
      <c r="R182" s="119"/>
    </row>
    <row r="183" spans="1:18" ht="15">
      <c r="A183"/>
      <c r="B183"/>
      <c r="C183"/>
      <c r="D183"/>
      <c r="E183"/>
      <c r="F183"/>
      <c r="G183" s="54"/>
      <c r="H183" s="75"/>
      <c r="I183" s="128"/>
      <c r="J183" s="128"/>
      <c r="K183" s="167"/>
      <c r="L183" s="126"/>
      <c r="M183" s="119"/>
      <c r="N183" s="119"/>
      <c r="O183" s="119"/>
      <c r="P183" s="119"/>
      <c r="R183" s="119"/>
    </row>
    <row r="184" spans="1:18" ht="15">
      <c r="A184"/>
      <c r="B184"/>
      <c r="C184"/>
      <c r="D184"/>
      <c r="E184"/>
      <c r="F184"/>
      <c r="G184" s="54"/>
      <c r="H184" s="75"/>
      <c r="I184" s="128"/>
      <c r="J184" s="128"/>
      <c r="K184" s="167"/>
      <c r="L184" s="126"/>
      <c r="M184" s="118"/>
      <c r="N184" s="118"/>
      <c r="O184" s="118"/>
      <c r="P184" s="118"/>
      <c r="Q184" s="118"/>
      <c r="R184" s="118"/>
    </row>
    <row r="185" spans="1:18" ht="15">
      <c r="A185"/>
      <c r="B185"/>
      <c r="C185"/>
      <c r="D185"/>
      <c r="E185"/>
      <c r="F185"/>
      <c r="G185" s="54"/>
      <c r="H185" s="75"/>
      <c r="I185" s="128"/>
      <c r="J185" s="128"/>
      <c r="K185" s="167"/>
      <c r="L185" s="126"/>
      <c r="M185" s="119"/>
      <c r="N185" s="119"/>
      <c r="O185" s="119"/>
      <c r="P185" s="119"/>
      <c r="Q185" s="119"/>
      <c r="R185" s="119"/>
    </row>
    <row r="186" spans="1:18" ht="15">
      <c r="A186"/>
      <c r="B186"/>
      <c r="C186"/>
      <c r="D186"/>
      <c r="E186"/>
      <c r="F186"/>
      <c r="G186" s="54"/>
      <c r="H186" s="75"/>
      <c r="I186" s="128"/>
      <c r="J186" s="128"/>
      <c r="K186" s="167"/>
      <c r="L186" s="126"/>
      <c r="M186" s="119"/>
      <c r="N186" s="119"/>
      <c r="O186" s="119"/>
      <c r="P186" s="119"/>
      <c r="Q186" s="119"/>
      <c r="R186" s="119"/>
    </row>
    <row r="187" spans="1:18" ht="15">
      <c r="A187"/>
      <c r="B187"/>
      <c r="C187"/>
      <c r="D187"/>
      <c r="E187"/>
      <c r="F187"/>
      <c r="G187" s="54"/>
      <c r="H187" s="75"/>
      <c r="I187" s="128"/>
      <c r="J187" s="128"/>
      <c r="K187" s="167"/>
      <c r="L187" s="126"/>
      <c r="M187" s="119"/>
      <c r="N187" s="119"/>
      <c r="O187" s="119"/>
      <c r="P187" s="119"/>
      <c r="Q187" s="119"/>
      <c r="R187" s="119"/>
    </row>
    <row r="188" spans="1:18" ht="15">
      <c r="A188"/>
      <c r="B188"/>
      <c r="C188"/>
      <c r="D188"/>
      <c r="E188"/>
      <c r="F188"/>
      <c r="G188" s="54"/>
      <c r="H188" s="75"/>
      <c r="I188" s="128"/>
      <c r="J188" s="128"/>
      <c r="K188" s="167"/>
      <c r="L188" s="126"/>
      <c r="M188" s="119"/>
      <c r="N188" s="119"/>
      <c r="O188" s="119"/>
      <c r="P188" s="119"/>
      <c r="Q188" s="119"/>
      <c r="R188" s="119"/>
    </row>
    <row r="189" spans="1:18" ht="15">
      <c r="A189"/>
      <c r="B189"/>
      <c r="C189"/>
      <c r="D189"/>
      <c r="E189"/>
      <c r="F189"/>
      <c r="G189" s="54"/>
      <c r="H189" s="75"/>
      <c r="I189" s="128"/>
      <c r="J189" s="128"/>
      <c r="K189" s="167"/>
      <c r="L189" s="126"/>
      <c r="M189" s="119"/>
      <c r="N189" s="119"/>
      <c r="O189" s="119"/>
      <c r="P189" s="119"/>
      <c r="Q189" s="119"/>
      <c r="R189" s="119"/>
    </row>
    <row r="190" spans="1:18" ht="15">
      <c r="A190"/>
      <c r="B190"/>
      <c r="C190"/>
      <c r="D190"/>
      <c r="E190"/>
      <c r="F190"/>
      <c r="G190" s="54"/>
      <c r="H190" s="75"/>
      <c r="I190" s="128"/>
      <c r="J190" s="128"/>
      <c r="K190" s="167"/>
      <c r="L190" s="126"/>
      <c r="M190" s="119"/>
      <c r="N190" s="119"/>
      <c r="O190" s="119"/>
      <c r="P190" s="119"/>
      <c r="Q190" s="119"/>
      <c r="R190" s="119"/>
    </row>
    <row r="191" spans="1:18" ht="15">
      <c r="A191"/>
      <c r="B191"/>
      <c r="C191"/>
      <c r="D191"/>
      <c r="E191"/>
      <c r="F191"/>
      <c r="G191" s="54"/>
      <c r="H191" s="75"/>
      <c r="I191" s="128"/>
      <c r="J191" s="128"/>
      <c r="K191" s="167"/>
      <c r="L191" s="126"/>
      <c r="M191" s="119"/>
      <c r="N191" s="119"/>
      <c r="O191" s="119"/>
      <c r="P191" s="119"/>
      <c r="Q191" s="119"/>
      <c r="R191" s="119"/>
    </row>
    <row r="192" spans="1:18" ht="15">
      <c r="A192"/>
      <c r="B192"/>
      <c r="C192"/>
      <c r="D192"/>
      <c r="E192"/>
      <c r="F192"/>
      <c r="G192" s="54"/>
      <c r="H192" s="75"/>
      <c r="I192" s="128"/>
      <c r="J192" s="128"/>
      <c r="K192" s="167"/>
      <c r="L192" s="126"/>
      <c r="M192" s="119"/>
      <c r="N192" s="119"/>
      <c r="O192" s="119"/>
      <c r="P192" s="119"/>
      <c r="Q192" s="119"/>
      <c r="R192" s="119"/>
    </row>
    <row r="193" spans="1:18" ht="15">
      <c r="A193"/>
      <c r="B193"/>
      <c r="C193"/>
      <c r="D193"/>
      <c r="E193"/>
      <c r="F193"/>
      <c r="G193" s="54"/>
      <c r="H193" s="75"/>
      <c r="I193" s="128"/>
      <c r="J193" s="128"/>
      <c r="K193" s="167"/>
      <c r="L193" s="126"/>
      <c r="M193" s="119"/>
      <c r="N193" s="119"/>
      <c r="O193" s="119"/>
      <c r="P193" s="119"/>
      <c r="Q193" s="119"/>
      <c r="R193" s="119"/>
    </row>
    <row r="194" spans="1:18" ht="15">
      <c r="A194"/>
      <c r="B194"/>
      <c r="C194"/>
      <c r="D194"/>
      <c r="E194"/>
      <c r="F194"/>
      <c r="G194" s="54"/>
      <c r="H194" s="75"/>
      <c r="I194" s="128"/>
      <c r="J194" s="128"/>
      <c r="K194" s="167"/>
      <c r="L194" s="126"/>
      <c r="M194" s="119"/>
      <c r="N194" s="119"/>
      <c r="O194" s="119"/>
      <c r="P194" s="119"/>
      <c r="Q194" s="119"/>
      <c r="R194" s="119"/>
    </row>
    <row r="195" spans="1:21" ht="15">
      <c r="A195"/>
      <c r="B195"/>
      <c r="C195"/>
      <c r="D195"/>
      <c r="E195"/>
      <c r="F195"/>
      <c r="G195" s="54"/>
      <c r="H195" s="75"/>
      <c r="I195" s="128"/>
      <c r="J195" s="128"/>
      <c r="K195" s="167"/>
      <c r="L195" s="126"/>
      <c r="M195" s="119"/>
      <c r="N195" s="119"/>
      <c r="O195" s="119"/>
      <c r="P195" s="119"/>
      <c r="Q195" s="119"/>
      <c r="R195" s="119"/>
      <c r="S195"/>
      <c r="T195"/>
      <c r="U195"/>
    </row>
    <row r="196" spans="1:21" ht="15">
      <c r="A196"/>
      <c r="B196"/>
      <c r="C196"/>
      <c r="D196"/>
      <c r="E196"/>
      <c r="F196"/>
      <c r="G196" s="54"/>
      <c r="H196" s="75"/>
      <c r="I196" s="128"/>
      <c r="J196" s="128"/>
      <c r="K196" s="167"/>
      <c r="L196" s="126"/>
      <c r="M196" s="119"/>
      <c r="N196" s="119"/>
      <c r="O196" s="119"/>
      <c r="P196" s="119"/>
      <c r="Q196" s="119"/>
      <c r="R196" s="119"/>
      <c r="S196"/>
      <c r="T196"/>
      <c r="U196"/>
    </row>
    <row r="197" spans="1:21" ht="15">
      <c r="A197"/>
      <c r="B197"/>
      <c r="C197"/>
      <c r="D197"/>
      <c r="E197"/>
      <c r="F197"/>
      <c r="G197" s="54"/>
      <c r="H197" s="75"/>
      <c r="I197" s="128"/>
      <c r="J197" s="128"/>
      <c r="K197" s="167"/>
      <c r="L197" s="126"/>
      <c r="M197" s="119"/>
      <c r="N197" s="119"/>
      <c r="O197" s="119"/>
      <c r="P197" s="119"/>
      <c r="Q197" s="119"/>
      <c r="R197" s="119"/>
      <c r="S197"/>
      <c r="T197"/>
      <c r="U197"/>
    </row>
    <row r="198" spans="1:21" ht="15">
      <c r="A198"/>
      <c r="B198"/>
      <c r="C198"/>
      <c r="D198"/>
      <c r="E198"/>
      <c r="F198"/>
      <c r="G198" s="54"/>
      <c r="H198" s="75"/>
      <c r="I198" s="128"/>
      <c r="J198" s="128"/>
      <c r="K198" s="167"/>
      <c r="L198" s="126"/>
      <c r="M198" s="119"/>
      <c r="N198" s="119"/>
      <c r="O198" s="119"/>
      <c r="P198" s="119"/>
      <c r="Q198" s="119"/>
      <c r="R198" s="119"/>
      <c r="S198"/>
      <c r="T198"/>
      <c r="U198"/>
    </row>
    <row r="199" spans="1:21" ht="15">
      <c r="A199"/>
      <c r="B199"/>
      <c r="C199"/>
      <c r="D199"/>
      <c r="E199"/>
      <c r="F199"/>
      <c r="G199" s="54"/>
      <c r="H199" s="75"/>
      <c r="I199" s="128"/>
      <c r="J199" s="128"/>
      <c r="K199" s="167"/>
      <c r="L199" s="126"/>
      <c r="M199" s="119"/>
      <c r="N199" s="119"/>
      <c r="O199" s="119"/>
      <c r="P199" s="119"/>
      <c r="Q199" s="119"/>
      <c r="R199" s="119"/>
      <c r="S199"/>
      <c r="T199"/>
      <c r="U199"/>
    </row>
    <row r="200" spans="1:21" ht="15">
      <c r="A200"/>
      <c r="B200"/>
      <c r="C200"/>
      <c r="D200"/>
      <c r="E200"/>
      <c r="F200"/>
      <c r="G200" s="54"/>
      <c r="H200" s="75"/>
      <c r="I200" s="128"/>
      <c r="J200" s="128"/>
      <c r="K200" s="167"/>
      <c r="L200" s="126"/>
      <c r="M200" s="119"/>
      <c r="N200" s="119"/>
      <c r="O200" s="119"/>
      <c r="P200" s="119"/>
      <c r="Q200" s="119"/>
      <c r="R200" s="119"/>
      <c r="S200"/>
      <c r="T200"/>
      <c r="U200"/>
    </row>
    <row r="201" spans="1:21" ht="15">
      <c r="A201"/>
      <c r="B201"/>
      <c r="C201"/>
      <c r="D201"/>
      <c r="E201"/>
      <c r="F201"/>
      <c r="G201" s="54"/>
      <c r="H201" s="75"/>
      <c r="I201" s="128"/>
      <c r="J201" s="128"/>
      <c r="K201" s="167"/>
      <c r="L201" s="126"/>
      <c r="M201" s="119"/>
      <c r="N201" s="119"/>
      <c r="O201" s="119"/>
      <c r="P201" s="119"/>
      <c r="Q201" s="119"/>
      <c r="R201" s="119"/>
      <c r="S201"/>
      <c r="T201"/>
      <c r="U201"/>
    </row>
    <row r="202" spans="1:21" ht="15">
      <c r="A202"/>
      <c r="B202"/>
      <c r="C202"/>
      <c r="D202"/>
      <c r="E202"/>
      <c r="F202"/>
      <c r="G202" s="54"/>
      <c r="H202" s="75"/>
      <c r="I202" s="128"/>
      <c r="J202" s="128"/>
      <c r="K202" s="167"/>
      <c r="L202" s="126"/>
      <c r="M202" s="119"/>
      <c r="N202" s="119"/>
      <c r="O202" s="119"/>
      <c r="P202" s="119"/>
      <c r="Q202" s="119"/>
      <c r="R202" s="119"/>
      <c r="S202"/>
      <c r="T202"/>
      <c r="U202"/>
    </row>
    <row r="203" spans="1:21" ht="15">
      <c r="A203"/>
      <c r="B203"/>
      <c r="C203"/>
      <c r="D203"/>
      <c r="E203"/>
      <c r="F203"/>
      <c r="G203" s="54"/>
      <c r="H203" s="75"/>
      <c r="I203" s="128"/>
      <c r="J203" s="128"/>
      <c r="K203" s="167"/>
      <c r="L203" s="126"/>
      <c r="M203" s="119"/>
      <c r="N203" s="119"/>
      <c r="O203" s="119"/>
      <c r="P203" s="119"/>
      <c r="Q203" s="119"/>
      <c r="R203" s="119"/>
      <c r="S203"/>
      <c r="T203"/>
      <c r="U203"/>
    </row>
    <row r="204" spans="1:21" ht="15">
      <c r="A204"/>
      <c r="B204"/>
      <c r="C204"/>
      <c r="D204"/>
      <c r="E204"/>
      <c r="F204"/>
      <c r="G204" s="54"/>
      <c r="H204" s="75"/>
      <c r="I204" s="128"/>
      <c r="J204" s="128"/>
      <c r="K204" s="167"/>
      <c r="L204" s="126"/>
      <c r="M204" s="119"/>
      <c r="N204" s="119"/>
      <c r="O204" s="119"/>
      <c r="P204" s="119"/>
      <c r="Q204" s="119"/>
      <c r="R204" s="119"/>
      <c r="S204"/>
      <c r="T204"/>
      <c r="U204"/>
    </row>
    <row r="205" spans="1:21" ht="15">
      <c r="A205"/>
      <c r="B205"/>
      <c r="C205"/>
      <c r="D205"/>
      <c r="E205"/>
      <c r="F205"/>
      <c r="G205" s="54"/>
      <c r="H205" s="75"/>
      <c r="I205" s="128"/>
      <c r="J205" s="128"/>
      <c r="K205" s="167"/>
      <c r="L205" s="126"/>
      <c r="M205" s="119"/>
      <c r="N205" s="119"/>
      <c r="O205" s="119"/>
      <c r="P205" s="119"/>
      <c r="Q205" s="119"/>
      <c r="R205" s="119"/>
      <c r="S205"/>
      <c r="T205"/>
      <c r="U205"/>
    </row>
    <row r="206" spans="1:21" ht="15">
      <c r="A206"/>
      <c r="B206"/>
      <c r="C206"/>
      <c r="D206"/>
      <c r="E206"/>
      <c r="F206"/>
      <c r="G206" s="54"/>
      <c r="H206" s="75"/>
      <c r="I206" s="128"/>
      <c r="J206" s="128"/>
      <c r="K206" s="167"/>
      <c r="L206" s="126"/>
      <c r="M206" s="119"/>
      <c r="N206" s="119"/>
      <c r="O206" s="119"/>
      <c r="P206" s="119"/>
      <c r="Q206" s="119"/>
      <c r="R206" s="119"/>
      <c r="S206"/>
      <c r="T206"/>
      <c r="U206"/>
    </row>
    <row r="207" spans="1:21" ht="15">
      <c r="A207"/>
      <c r="B207"/>
      <c r="C207"/>
      <c r="D207"/>
      <c r="E207"/>
      <c r="F207"/>
      <c r="G207" s="54"/>
      <c r="H207" s="75"/>
      <c r="I207" s="128"/>
      <c r="J207" s="128"/>
      <c r="K207" s="167"/>
      <c r="L207" s="126"/>
      <c r="M207" s="119"/>
      <c r="N207" s="119"/>
      <c r="O207" s="119"/>
      <c r="P207" s="119"/>
      <c r="Q207" s="119"/>
      <c r="R207" s="119"/>
      <c r="S207"/>
      <c r="T207"/>
      <c r="U207"/>
    </row>
    <row r="208" spans="1:21" ht="15">
      <c r="A208"/>
      <c r="B208"/>
      <c r="C208"/>
      <c r="D208"/>
      <c r="E208"/>
      <c r="F208"/>
      <c r="G208" s="54"/>
      <c r="H208" s="75"/>
      <c r="I208" s="128"/>
      <c r="J208" s="128"/>
      <c r="K208" s="167"/>
      <c r="L208" s="126"/>
      <c r="M208" s="119"/>
      <c r="N208" s="119"/>
      <c r="O208" s="119"/>
      <c r="P208" s="119"/>
      <c r="Q208" s="119"/>
      <c r="R208" s="119"/>
      <c r="S208"/>
      <c r="T208"/>
      <c r="U208"/>
    </row>
    <row r="209" spans="1:21" ht="15">
      <c r="A209"/>
      <c r="B209"/>
      <c r="C209"/>
      <c r="D209"/>
      <c r="E209"/>
      <c r="F209"/>
      <c r="G209" s="54"/>
      <c r="H209" s="75"/>
      <c r="I209" s="128"/>
      <c r="J209" s="128"/>
      <c r="K209" s="167"/>
      <c r="L209" s="126"/>
      <c r="M209" s="119"/>
      <c r="N209" s="119"/>
      <c r="O209" s="119"/>
      <c r="P209" s="119"/>
      <c r="Q209" s="119"/>
      <c r="R209" s="119"/>
      <c r="S209"/>
      <c r="T209"/>
      <c r="U209"/>
    </row>
    <row r="210" spans="1:21" ht="15">
      <c r="A210"/>
      <c r="B210"/>
      <c r="C210"/>
      <c r="D210"/>
      <c r="E210"/>
      <c r="F210"/>
      <c r="G210" s="54"/>
      <c r="H210" s="75"/>
      <c r="I210" s="128"/>
      <c r="J210" s="128"/>
      <c r="K210" s="167"/>
      <c r="L210" s="126"/>
      <c r="M210" s="119"/>
      <c r="N210" s="119"/>
      <c r="O210" s="119"/>
      <c r="P210" s="119"/>
      <c r="Q210" s="119"/>
      <c r="R210" s="119"/>
      <c r="S210"/>
      <c r="T210"/>
      <c r="U210"/>
    </row>
    <row r="211" spans="1:21" ht="15">
      <c r="A211"/>
      <c r="B211"/>
      <c r="C211"/>
      <c r="D211"/>
      <c r="E211"/>
      <c r="F211"/>
      <c r="G211" s="54"/>
      <c r="H211" s="75"/>
      <c r="I211" s="128"/>
      <c r="J211" s="128"/>
      <c r="K211" s="167"/>
      <c r="L211" s="126"/>
      <c r="M211" s="119"/>
      <c r="N211" s="119"/>
      <c r="O211" s="119"/>
      <c r="P211" s="119"/>
      <c r="Q211" s="119"/>
      <c r="R211" s="119"/>
      <c r="S211"/>
      <c r="T211"/>
      <c r="U211"/>
    </row>
    <row r="212" spans="1:21" ht="15">
      <c r="A212"/>
      <c r="B212"/>
      <c r="C212"/>
      <c r="D212"/>
      <c r="E212"/>
      <c r="F212"/>
      <c r="G212" s="54"/>
      <c r="H212" s="75"/>
      <c r="I212" s="128"/>
      <c r="J212" s="128"/>
      <c r="K212" s="167"/>
      <c r="L212" s="126"/>
      <c r="M212" s="119"/>
      <c r="N212" s="119"/>
      <c r="O212" s="119"/>
      <c r="P212" s="119"/>
      <c r="Q212" s="119"/>
      <c r="R212" s="119"/>
      <c r="S212"/>
      <c r="T212"/>
      <c r="U212"/>
    </row>
    <row r="213" spans="1:21" ht="15">
      <c r="A213"/>
      <c r="B213"/>
      <c r="C213"/>
      <c r="D213"/>
      <c r="E213"/>
      <c r="F213"/>
      <c r="G213" s="54"/>
      <c r="H213" s="75"/>
      <c r="I213" s="128"/>
      <c r="J213" s="128"/>
      <c r="K213" s="167"/>
      <c r="L213" s="126"/>
      <c r="M213" s="119"/>
      <c r="N213" s="119"/>
      <c r="O213" s="119"/>
      <c r="P213" s="119"/>
      <c r="Q213" s="119"/>
      <c r="R213" s="119"/>
      <c r="S213"/>
      <c r="T213"/>
      <c r="U213"/>
    </row>
    <row r="214" spans="1:21" ht="15">
      <c r="A214"/>
      <c r="B214"/>
      <c r="C214"/>
      <c r="D214"/>
      <c r="E214"/>
      <c r="F214"/>
      <c r="G214" s="54"/>
      <c r="H214" s="75"/>
      <c r="I214" s="128"/>
      <c r="J214" s="128"/>
      <c r="K214" s="167"/>
      <c r="L214" s="126"/>
      <c r="M214" s="119"/>
      <c r="N214" s="119"/>
      <c r="O214" s="119"/>
      <c r="P214" s="119"/>
      <c r="Q214" s="119"/>
      <c r="R214" s="119"/>
      <c r="S214"/>
      <c r="T214"/>
      <c r="U214"/>
    </row>
    <row r="215" spans="1:21" ht="15">
      <c r="A215"/>
      <c r="B215"/>
      <c r="C215"/>
      <c r="D215"/>
      <c r="E215"/>
      <c r="F215"/>
      <c r="G215" s="54"/>
      <c r="H215" s="75"/>
      <c r="I215" s="128"/>
      <c r="J215" s="128"/>
      <c r="K215" s="167"/>
      <c r="L215" s="126"/>
      <c r="M215" s="119"/>
      <c r="N215" s="119"/>
      <c r="O215" s="119"/>
      <c r="P215" s="119"/>
      <c r="Q215" s="119"/>
      <c r="R215" s="119"/>
      <c r="S215"/>
      <c r="T215"/>
      <c r="U215"/>
    </row>
    <row r="216" spans="1:21" ht="15">
      <c r="A216"/>
      <c r="B216"/>
      <c r="C216"/>
      <c r="D216"/>
      <c r="E216"/>
      <c r="F216"/>
      <c r="G216" s="54"/>
      <c r="H216" s="75"/>
      <c r="I216" s="128"/>
      <c r="J216" s="128"/>
      <c r="K216" s="167"/>
      <c r="L216" s="126"/>
      <c r="M216" s="119"/>
      <c r="N216" s="119"/>
      <c r="O216" s="119"/>
      <c r="P216" s="119"/>
      <c r="Q216" s="119"/>
      <c r="R216" s="119"/>
      <c r="S216"/>
      <c r="T216"/>
      <c r="U216"/>
    </row>
    <row r="217" spans="1:21" ht="15">
      <c r="A217"/>
      <c r="B217"/>
      <c r="C217"/>
      <c r="D217"/>
      <c r="E217"/>
      <c r="F217"/>
      <c r="G217" s="54"/>
      <c r="H217" s="75"/>
      <c r="I217" s="128"/>
      <c r="J217" s="128"/>
      <c r="K217" s="167"/>
      <c r="L217" s="126"/>
      <c r="M217" s="119"/>
      <c r="N217" s="119"/>
      <c r="O217" s="119"/>
      <c r="P217" s="119"/>
      <c r="Q217" s="119"/>
      <c r="R217" s="119"/>
      <c r="S217"/>
      <c r="T217"/>
      <c r="U217"/>
    </row>
    <row r="218" spans="1:21" ht="15">
      <c r="A218"/>
      <c r="B218"/>
      <c r="C218"/>
      <c r="D218"/>
      <c r="E218"/>
      <c r="F218"/>
      <c r="G218" s="54"/>
      <c r="H218" s="75"/>
      <c r="I218" s="128"/>
      <c r="J218" s="128"/>
      <c r="K218" s="167"/>
      <c r="L218" s="126"/>
      <c r="M218" s="119"/>
      <c r="N218" s="119"/>
      <c r="O218" s="119"/>
      <c r="P218" s="119"/>
      <c r="Q218" s="119"/>
      <c r="R218" s="119"/>
      <c r="S218"/>
      <c r="T218"/>
      <c r="U218"/>
    </row>
    <row r="219" spans="1:21" ht="15">
      <c r="A219"/>
      <c r="B219"/>
      <c r="C219"/>
      <c r="D219"/>
      <c r="E219"/>
      <c r="F219"/>
      <c r="G219" s="54"/>
      <c r="H219" s="75"/>
      <c r="I219" s="128"/>
      <c r="J219" s="128"/>
      <c r="K219" s="167"/>
      <c r="L219" s="126"/>
      <c r="M219" s="119"/>
      <c r="N219" s="119"/>
      <c r="O219" s="119"/>
      <c r="P219" s="119"/>
      <c r="Q219" s="119"/>
      <c r="R219" s="119"/>
      <c r="S219"/>
      <c r="T219"/>
      <c r="U219"/>
    </row>
    <row r="220" spans="1:21" ht="15">
      <c r="A220"/>
      <c r="B220"/>
      <c r="C220"/>
      <c r="D220"/>
      <c r="E220"/>
      <c r="F220"/>
      <c r="G220" s="54"/>
      <c r="H220" s="75"/>
      <c r="I220" s="128"/>
      <c r="J220" s="128"/>
      <c r="K220" s="167"/>
      <c r="L220" s="126"/>
      <c r="M220" s="119"/>
      <c r="N220" s="119"/>
      <c r="O220" s="119"/>
      <c r="P220" s="119"/>
      <c r="Q220" s="119"/>
      <c r="R220" s="119"/>
      <c r="S220"/>
      <c r="T220"/>
      <c r="U220"/>
    </row>
    <row r="221" spans="1:21" ht="15">
      <c r="A221"/>
      <c r="B221"/>
      <c r="C221"/>
      <c r="D221"/>
      <c r="E221"/>
      <c r="F221"/>
      <c r="G221" s="54"/>
      <c r="H221" s="75"/>
      <c r="I221" s="128"/>
      <c r="J221" s="128"/>
      <c r="K221" s="167"/>
      <c r="L221" s="126"/>
      <c r="M221" s="119"/>
      <c r="N221" s="119"/>
      <c r="O221" s="119"/>
      <c r="P221" s="119"/>
      <c r="Q221" s="119"/>
      <c r="R221" s="119"/>
      <c r="S221"/>
      <c r="T221"/>
      <c r="U221"/>
    </row>
    <row r="222" spans="1:21" ht="15">
      <c r="A222"/>
      <c r="B222"/>
      <c r="C222"/>
      <c r="D222"/>
      <c r="E222"/>
      <c r="F222"/>
      <c r="G222" s="54"/>
      <c r="H222" s="75"/>
      <c r="I222" s="128"/>
      <c r="J222" s="128"/>
      <c r="K222" s="167"/>
      <c r="L222" s="126"/>
      <c r="M222" s="119"/>
      <c r="N222" s="119"/>
      <c r="O222" s="119"/>
      <c r="P222" s="119"/>
      <c r="Q222" s="119"/>
      <c r="R222" s="119"/>
      <c r="S222"/>
      <c r="T222"/>
      <c r="U222"/>
    </row>
    <row r="223" spans="1:21" ht="15">
      <c r="A223"/>
      <c r="B223"/>
      <c r="C223"/>
      <c r="D223"/>
      <c r="E223"/>
      <c r="F223"/>
      <c r="G223" s="54"/>
      <c r="H223" s="75"/>
      <c r="I223" s="128"/>
      <c r="J223" s="128"/>
      <c r="K223" s="167"/>
      <c r="L223" s="126"/>
      <c r="M223" s="119"/>
      <c r="N223" s="119"/>
      <c r="O223" s="119"/>
      <c r="P223" s="119"/>
      <c r="Q223" s="119"/>
      <c r="R223" s="119"/>
      <c r="S223"/>
      <c r="T223"/>
      <c r="U223"/>
    </row>
    <row r="224" spans="1:21" ht="15">
      <c r="A224"/>
      <c r="B224"/>
      <c r="C224"/>
      <c r="D224"/>
      <c r="E224"/>
      <c r="F224"/>
      <c r="G224" s="54"/>
      <c r="H224" s="75"/>
      <c r="I224" s="128"/>
      <c r="J224" s="128"/>
      <c r="K224" s="167"/>
      <c r="L224" s="126"/>
      <c r="M224" s="119"/>
      <c r="N224" s="119"/>
      <c r="O224" s="119"/>
      <c r="P224" s="119"/>
      <c r="Q224" s="119"/>
      <c r="R224" s="119"/>
      <c r="S224"/>
      <c r="T224"/>
      <c r="U224"/>
    </row>
    <row r="225" spans="1:21" ht="15">
      <c r="A225"/>
      <c r="B225"/>
      <c r="C225"/>
      <c r="D225"/>
      <c r="E225"/>
      <c r="F225"/>
      <c r="G225" s="54"/>
      <c r="H225" s="75"/>
      <c r="I225" s="128"/>
      <c r="J225" s="128"/>
      <c r="K225" s="167"/>
      <c r="L225" s="126"/>
      <c r="M225" s="119"/>
      <c r="N225" s="119"/>
      <c r="O225" s="119"/>
      <c r="P225" s="119"/>
      <c r="Q225" s="119"/>
      <c r="R225" s="119"/>
      <c r="S225"/>
      <c r="T225"/>
      <c r="U225"/>
    </row>
    <row r="226" spans="1:21" ht="15">
      <c r="A226"/>
      <c r="B226"/>
      <c r="C226"/>
      <c r="D226"/>
      <c r="E226"/>
      <c r="F226"/>
      <c r="G226" s="54"/>
      <c r="H226" s="75"/>
      <c r="I226" s="128"/>
      <c r="J226" s="128"/>
      <c r="K226" s="167"/>
      <c r="L226" s="126"/>
      <c r="M226" s="119"/>
      <c r="N226" s="119"/>
      <c r="O226" s="119"/>
      <c r="P226" s="119"/>
      <c r="Q226" s="119"/>
      <c r="R226" s="119"/>
      <c r="S226"/>
      <c r="T226"/>
      <c r="U226"/>
    </row>
    <row r="227" spans="1:21" ht="15">
      <c r="A227"/>
      <c r="B227"/>
      <c r="C227"/>
      <c r="D227"/>
      <c r="E227"/>
      <c r="F227"/>
      <c r="G227" s="54"/>
      <c r="H227" s="75"/>
      <c r="I227" s="128"/>
      <c r="J227" s="128"/>
      <c r="K227" s="167"/>
      <c r="L227" s="126"/>
      <c r="M227" s="119"/>
      <c r="N227" s="119"/>
      <c r="O227" s="119"/>
      <c r="P227" s="119"/>
      <c r="Q227" s="119"/>
      <c r="R227" s="119"/>
      <c r="S227"/>
      <c r="T227"/>
      <c r="U227"/>
    </row>
    <row r="228" spans="1:21" ht="15">
      <c r="A228"/>
      <c r="B228"/>
      <c r="C228"/>
      <c r="D228"/>
      <c r="E228"/>
      <c r="F228"/>
      <c r="G228" s="54"/>
      <c r="H228" s="75"/>
      <c r="I228" s="128"/>
      <c r="J228" s="128"/>
      <c r="K228" s="167"/>
      <c r="L228" s="126"/>
      <c r="M228" s="119"/>
      <c r="N228" s="119"/>
      <c r="O228" s="119"/>
      <c r="P228" s="119"/>
      <c r="Q228" s="119"/>
      <c r="R228" s="119"/>
      <c r="S228"/>
      <c r="T228"/>
      <c r="U228"/>
    </row>
    <row r="229" spans="1:21" ht="15">
      <c r="A229"/>
      <c r="B229"/>
      <c r="C229"/>
      <c r="D229"/>
      <c r="E229"/>
      <c r="F229"/>
      <c r="G229" s="54"/>
      <c r="H229" s="75"/>
      <c r="I229" s="128"/>
      <c r="J229" s="128"/>
      <c r="K229" s="167"/>
      <c r="L229" s="126"/>
      <c r="M229" s="119"/>
      <c r="N229" s="119"/>
      <c r="O229" s="119"/>
      <c r="P229" s="119"/>
      <c r="Q229" s="119"/>
      <c r="R229" s="119"/>
      <c r="S229"/>
      <c r="T229"/>
      <c r="U229"/>
    </row>
    <row r="230" spans="1:21" ht="15">
      <c r="A230"/>
      <c r="B230"/>
      <c r="C230"/>
      <c r="D230"/>
      <c r="E230"/>
      <c r="F230"/>
      <c r="G230" s="54"/>
      <c r="H230" s="75"/>
      <c r="I230" s="128"/>
      <c r="J230" s="128"/>
      <c r="K230" s="167"/>
      <c r="L230" s="126"/>
      <c r="M230" s="119"/>
      <c r="N230" s="119"/>
      <c r="O230" s="119"/>
      <c r="P230" s="119"/>
      <c r="Q230" s="119"/>
      <c r="R230" s="119"/>
      <c r="S230"/>
      <c r="T230"/>
      <c r="U230"/>
    </row>
    <row r="231" spans="1:21" ht="15">
      <c r="A231"/>
      <c r="B231"/>
      <c r="C231"/>
      <c r="D231"/>
      <c r="E231"/>
      <c r="F231"/>
      <c r="G231" s="54"/>
      <c r="H231" s="75"/>
      <c r="I231" s="128"/>
      <c r="J231" s="128"/>
      <c r="K231" s="167"/>
      <c r="L231" s="126"/>
      <c r="M231" s="119"/>
      <c r="N231" s="119"/>
      <c r="O231" s="119"/>
      <c r="P231" s="119"/>
      <c r="Q231" s="119"/>
      <c r="R231" s="119"/>
      <c r="S231"/>
      <c r="T231"/>
      <c r="U231"/>
    </row>
    <row r="232" spans="1:21" ht="15">
      <c r="A232"/>
      <c r="B232"/>
      <c r="C232"/>
      <c r="D232"/>
      <c r="E232"/>
      <c r="F232"/>
      <c r="G232" s="54"/>
      <c r="H232" s="75"/>
      <c r="I232" s="128"/>
      <c r="J232" s="128"/>
      <c r="K232" s="167"/>
      <c r="L232" s="126"/>
      <c r="M232" s="119"/>
      <c r="N232" s="119"/>
      <c r="O232" s="119"/>
      <c r="P232" s="119"/>
      <c r="Q232" s="119"/>
      <c r="R232" s="119"/>
      <c r="S232"/>
      <c r="T232"/>
      <c r="U232"/>
    </row>
    <row r="233" spans="1:21" ht="15">
      <c r="A233"/>
      <c r="B233"/>
      <c r="C233"/>
      <c r="D233"/>
      <c r="E233"/>
      <c r="F233"/>
      <c r="G233" s="54"/>
      <c r="H233" s="75"/>
      <c r="I233" s="128"/>
      <c r="J233" s="128"/>
      <c r="K233" s="167"/>
      <c r="L233" s="126"/>
      <c r="M233" s="119"/>
      <c r="N233" s="119"/>
      <c r="O233" s="119"/>
      <c r="P233" s="119"/>
      <c r="Q233" s="119"/>
      <c r="R233" s="119"/>
      <c r="S233"/>
      <c r="T233"/>
      <c r="U233"/>
    </row>
    <row r="234" spans="1:21" ht="15">
      <c r="A234"/>
      <c r="B234"/>
      <c r="C234"/>
      <c r="D234"/>
      <c r="E234"/>
      <c r="F234"/>
      <c r="G234" s="54"/>
      <c r="H234" s="75"/>
      <c r="I234" s="128"/>
      <c r="J234" s="128"/>
      <c r="K234" s="167"/>
      <c r="L234" s="126"/>
      <c r="M234" s="119"/>
      <c r="N234" s="119"/>
      <c r="O234" s="119"/>
      <c r="P234" s="119"/>
      <c r="Q234" s="119"/>
      <c r="R234" s="119"/>
      <c r="S234"/>
      <c r="T234"/>
      <c r="U234"/>
    </row>
    <row r="235" spans="1:21" ht="15">
      <c r="A235"/>
      <c r="B235"/>
      <c r="C235"/>
      <c r="D235"/>
      <c r="E235"/>
      <c r="F235"/>
      <c r="G235" s="54"/>
      <c r="H235" s="75"/>
      <c r="I235" s="128"/>
      <c r="J235" s="128"/>
      <c r="K235" s="167"/>
      <c r="L235" s="126"/>
      <c r="M235" s="119"/>
      <c r="N235" s="119"/>
      <c r="O235" s="119"/>
      <c r="P235" s="119"/>
      <c r="Q235" s="119"/>
      <c r="R235" s="119"/>
      <c r="S235"/>
      <c r="T235"/>
      <c r="U235"/>
    </row>
    <row r="236" spans="1:21" ht="15">
      <c r="A236"/>
      <c r="B236"/>
      <c r="C236"/>
      <c r="D236"/>
      <c r="E236"/>
      <c r="F236"/>
      <c r="G236" s="54"/>
      <c r="H236" s="75"/>
      <c r="I236" s="128"/>
      <c r="J236" s="128"/>
      <c r="K236" s="167"/>
      <c r="L236" s="126"/>
      <c r="M236" s="119"/>
      <c r="N236" s="119"/>
      <c r="O236" s="119"/>
      <c r="P236" s="119"/>
      <c r="Q236" s="119"/>
      <c r="R236" s="119"/>
      <c r="S236"/>
      <c r="T236"/>
      <c r="U236"/>
    </row>
    <row r="237" spans="1:21" ht="15">
      <c r="A237"/>
      <c r="B237"/>
      <c r="C237"/>
      <c r="D237"/>
      <c r="E237"/>
      <c r="F237"/>
      <c r="G237" s="54"/>
      <c r="H237" s="75"/>
      <c r="I237" s="128"/>
      <c r="J237" s="128"/>
      <c r="K237" s="167"/>
      <c r="L237" s="126"/>
      <c r="M237" s="119"/>
      <c r="N237" s="119"/>
      <c r="O237" s="119"/>
      <c r="P237" s="119"/>
      <c r="Q237" s="119"/>
      <c r="R237" s="119"/>
      <c r="S237"/>
      <c r="T237"/>
      <c r="U237"/>
    </row>
    <row r="238" spans="1:21" ht="15">
      <c r="A238"/>
      <c r="B238"/>
      <c r="C238"/>
      <c r="D238"/>
      <c r="E238"/>
      <c r="F238"/>
      <c r="G238" s="54"/>
      <c r="H238" s="75"/>
      <c r="I238" s="128"/>
      <c r="J238" s="128"/>
      <c r="K238" s="167"/>
      <c r="L238" s="126"/>
      <c r="M238" s="119"/>
      <c r="N238" s="119"/>
      <c r="O238" s="119"/>
      <c r="P238" s="119"/>
      <c r="Q238" s="119"/>
      <c r="R238" s="119"/>
      <c r="S238"/>
      <c r="T238"/>
      <c r="U238"/>
    </row>
    <row r="239" spans="1:21" ht="15">
      <c r="A239"/>
      <c r="B239"/>
      <c r="C239"/>
      <c r="D239"/>
      <c r="E239"/>
      <c r="F239"/>
      <c r="G239" s="54"/>
      <c r="H239" s="75"/>
      <c r="I239" s="128"/>
      <c r="J239" s="128"/>
      <c r="K239" s="167"/>
      <c r="L239" s="126"/>
      <c r="M239" s="119"/>
      <c r="N239" s="119"/>
      <c r="O239" s="119"/>
      <c r="P239" s="119"/>
      <c r="Q239" s="119"/>
      <c r="R239" s="119"/>
      <c r="S239"/>
      <c r="T239"/>
      <c r="U239"/>
    </row>
    <row r="240" spans="1:21" ht="15">
      <c r="A240"/>
      <c r="B240"/>
      <c r="C240"/>
      <c r="D240"/>
      <c r="E240"/>
      <c r="F240"/>
      <c r="G240" s="54"/>
      <c r="H240" s="75"/>
      <c r="I240" s="128"/>
      <c r="J240" s="128"/>
      <c r="K240" s="167"/>
      <c r="L240" s="126"/>
      <c r="M240" s="119"/>
      <c r="N240" s="119"/>
      <c r="O240" s="119"/>
      <c r="P240" s="119"/>
      <c r="Q240" s="119"/>
      <c r="R240" s="119"/>
      <c r="S240"/>
      <c r="T240"/>
      <c r="U240"/>
    </row>
    <row r="241" spans="1:21" ht="15">
      <c r="A241"/>
      <c r="B241"/>
      <c r="C241"/>
      <c r="D241"/>
      <c r="E241"/>
      <c r="F241"/>
      <c r="G241" s="54"/>
      <c r="H241" s="75"/>
      <c r="I241" s="128"/>
      <c r="J241" s="128"/>
      <c r="K241" s="167"/>
      <c r="L241" s="126"/>
      <c r="M241" s="119"/>
      <c r="N241" s="119"/>
      <c r="O241" s="119"/>
      <c r="P241" s="119"/>
      <c r="Q241" s="119"/>
      <c r="R241" s="119"/>
      <c r="S241"/>
      <c r="T241"/>
      <c r="U241"/>
    </row>
    <row r="242" spans="1:21" ht="15">
      <c r="A242"/>
      <c r="B242"/>
      <c r="C242"/>
      <c r="D242"/>
      <c r="E242"/>
      <c r="F242"/>
      <c r="G242" s="54"/>
      <c r="H242" s="75"/>
      <c r="I242" s="128"/>
      <c r="J242" s="128"/>
      <c r="K242" s="167"/>
      <c r="L242" s="126"/>
      <c r="M242" s="119"/>
      <c r="N242" s="119"/>
      <c r="O242" s="119"/>
      <c r="P242" s="119"/>
      <c r="Q242" s="119"/>
      <c r="R242" s="119"/>
      <c r="S242"/>
      <c r="T242"/>
      <c r="U242"/>
    </row>
    <row r="243" spans="1:21" ht="15">
      <c r="A243"/>
      <c r="B243"/>
      <c r="C243"/>
      <c r="D243"/>
      <c r="E243"/>
      <c r="F243"/>
      <c r="G243" s="54"/>
      <c r="H243" s="75"/>
      <c r="I243" s="128"/>
      <c r="J243" s="128"/>
      <c r="K243" s="167"/>
      <c r="L243" s="126"/>
      <c r="M243" s="119"/>
      <c r="N243" s="119"/>
      <c r="O243" s="119"/>
      <c r="P243" s="119"/>
      <c r="Q243" s="119"/>
      <c r="R243" s="119"/>
      <c r="S243"/>
      <c r="T243"/>
      <c r="U243"/>
    </row>
    <row r="244" spans="1:21" ht="15">
      <c r="A244"/>
      <c r="B244"/>
      <c r="C244"/>
      <c r="D244"/>
      <c r="E244"/>
      <c r="F244"/>
      <c r="G244" s="54"/>
      <c r="H244" s="75"/>
      <c r="I244" s="128"/>
      <c r="J244" s="128"/>
      <c r="K244" s="167"/>
      <c r="L244" s="126"/>
      <c r="M244" s="119"/>
      <c r="N244" s="119"/>
      <c r="O244" s="119"/>
      <c r="P244" s="119"/>
      <c r="Q244" s="119"/>
      <c r="R244" s="119"/>
      <c r="S244"/>
      <c r="T244"/>
      <c r="U244"/>
    </row>
    <row r="245" spans="1:21" ht="15">
      <c r="A245"/>
      <c r="B245"/>
      <c r="C245"/>
      <c r="D245"/>
      <c r="E245"/>
      <c r="F245"/>
      <c r="G245" s="54"/>
      <c r="H245" s="75"/>
      <c r="I245" s="128"/>
      <c r="J245" s="128"/>
      <c r="K245" s="167"/>
      <c r="L245" s="126"/>
      <c r="M245" s="119"/>
      <c r="N245" s="119"/>
      <c r="O245" s="119"/>
      <c r="P245" s="119"/>
      <c r="Q245" s="119"/>
      <c r="R245" s="119"/>
      <c r="S245"/>
      <c r="T245"/>
      <c r="U245"/>
    </row>
    <row r="246" spans="1:21" ht="15">
      <c r="A246"/>
      <c r="B246"/>
      <c r="C246"/>
      <c r="D246"/>
      <c r="E246"/>
      <c r="F246"/>
      <c r="G246" s="54"/>
      <c r="H246" s="75"/>
      <c r="I246" s="128"/>
      <c r="J246" s="128"/>
      <c r="K246" s="167"/>
      <c r="L246" s="126"/>
      <c r="M246" s="119"/>
      <c r="N246" s="119"/>
      <c r="O246" s="119"/>
      <c r="P246" s="119"/>
      <c r="Q246" s="119"/>
      <c r="R246" s="119"/>
      <c r="S246"/>
      <c r="T246"/>
      <c r="U246"/>
    </row>
    <row r="247" spans="1:21" ht="15">
      <c r="A247"/>
      <c r="B247"/>
      <c r="C247"/>
      <c r="D247"/>
      <c r="E247"/>
      <c r="F247"/>
      <c r="G247" s="54"/>
      <c r="H247" s="75"/>
      <c r="I247" s="128"/>
      <c r="J247" s="128"/>
      <c r="K247" s="167"/>
      <c r="L247" s="126"/>
      <c r="M247" s="119"/>
      <c r="N247" s="119"/>
      <c r="O247" s="119"/>
      <c r="P247" s="119"/>
      <c r="Q247" s="119"/>
      <c r="R247" s="119"/>
      <c r="S247"/>
      <c r="T247"/>
      <c r="U247"/>
    </row>
    <row r="248" spans="1:21" ht="15">
      <c r="A248"/>
      <c r="B248"/>
      <c r="C248"/>
      <c r="D248"/>
      <c r="E248"/>
      <c r="F248"/>
      <c r="G248" s="54"/>
      <c r="H248" s="75"/>
      <c r="I248" s="128"/>
      <c r="J248" s="128"/>
      <c r="K248" s="167"/>
      <c r="L248" s="126"/>
      <c r="M248" s="119"/>
      <c r="N248" s="119"/>
      <c r="O248" s="119"/>
      <c r="P248" s="119"/>
      <c r="Q248" s="119"/>
      <c r="R248" s="119"/>
      <c r="S248"/>
      <c r="T248"/>
      <c r="U248"/>
    </row>
    <row r="249" spans="1:21" ht="15">
      <c r="A249"/>
      <c r="B249"/>
      <c r="C249"/>
      <c r="D249"/>
      <c r="E249"/>
      <c r="F249"/>
      <c r="G249" s="54"/>
      <c r="H249" s="75"/>
      <c r="I249" s="128"/>
      <c r="J249" s="128"/>
      <c r="K249" s="167"/>
      <c r="L249" s="126"/>
      <c r="M249" s="119"/>
      <c r="N249" s="119"/>
      <c r="O249" s="119"/>
      <c r="P249" s="119"/>
      <c r="Q249" s="119"/>
      <c r="R249" s="119"/>
      <c r="S249"/>
      <c r="T249"/>
      <c r="U249"/>
    </row>
    <row r="250" spans="1:21" ht="15">
      <c r="A250"/>
      <c r="B250"/>
      <c r="C250"/>
      <c r="D250"/>
      <c r="E250"/>
      <c r="F250"/>
      <c r="G250" s="54"/>
      <c r="H250" s="75"/>
      <c r="I250" s="128"/>
      <c r="J250" s="128"/>
      <c r="K250" s="167"/>
      <c r="L250" s="126"/>
      <c r="M250" s="119"/>
      <c r="N250" s="119"/>
      <c r="O250" s="119"/>
      <c r="P250" s="119"/>
      <c r="Q250" s="119"/>
      <c r="R250" s="119"/>
      <c r="S250"/>
      <c r="T250"/>
      <c r="U250"/>
    </row>
    <row r="251" spans="1:21" ht="15">
      <c r="A251"/>
      <c r="B251"/>
      <c r="C251"/>
      <c r="D251"/>
      <c r="E251"/>
      <c r="F251"/>
      <c r="G251" s="54"/>
      <c r="H251" s="75"/>
      <c r="I251" s="128"/>
      <c r="J251" s="128"/>
      <c r="K251" s="167"/>
      <c r="L251" s="126"/>
      <c r="M251" s="119"/>
      <c r="N251" s="119"/>
      <c r="O251" s="119"/>
      <c r="P251" s="119"/>
      <c r="Q251" s="119"/>
      <c r="R251" s="119"/>
      <c r="S251"/>
      <c r="T251"/>
      <c r="U251"/>
    </row>
    <row r="252" spans="1:21" ht="15">
      <c r="A252"/>
      <c r="B252"/>
      <c r="C252"/>
      <c r="D252"/>
      <c r="E252"/>
      <c r="F252"/>
      <c r="G252" s="54"/>
      <c r="H252" s="75"/>
      <c r="I252" s="128"/>
      <c r="J252" s="128"/>
      <c r="K252" s="167"/>
      <c r="L252" s="126"/>
      <c r="M252" s="119"/>
      <c r="N252" s="119"/>
      <c r="O252" s="119"/>
      <c r="P252" s="119"/>
      <c r="Q252" s="119"/>
      <c r="R252" s="119"/>
      <c r="S252"/>
      <c r="T252"/>
      <c r="U252"/>
    </row>
    <row r="253" spans="1:21" ht="15">
      <c r="A253"/>
      <c r="B253"/>
      <c r="C253"/>
      <c r="D253"/>
      <c r="E253"/>
      <c r="F253"/>
      <c r="G253" s="54"/>
      <c r="H253" s="75"/>
      <c r="I253" s="128"/>
      <c r="J253" s="128"/>
      <c r="K253" s="167"/>
      <c r="L253" s="126"/>
      <c r="M253" s="119"/>
      <c r="N253" s="119"/>
      <c r="O253" s="119"/>
      <c r="P253" s="119"/>
      <c r="Q253" s="119"/>
      <c r="R253" s="119"/>
      <c r="S253"/>
      <c r="T253"/>
      <c r="U253"/>
    </row>
    <row r="254" spans="1:21" ht="15">
      <c r="A254"/>
      <c r="B254"/>
      <c r="C254"/>
      <c r="D254"/>
      <c r="E254"/>
      <c r="F254"/>
      <c r="G254" s="54"/>
      <c r="H254" s="75"/>
      <c r="I254" s="128"/>
      <c r="J254" s="128"/>
      <c r="K254" s="167"/>
      <c r="L254" s="126"/>
      <c r="M254" s="119"/>
      <c r="N254" s="119"/>
      <c r="O254" s="119"/>
      <c r="P254" s="119"/>
      <c r="Q254" s="119"/>
      <c r="R254" s="119"/>
      <c r="S254"/>
      <c r="T254"/>
      <c r="U254"/>
    </row>
    <row r="255" spans="1:21" ht="15">
      <c r="A255"/>
      <c r="B255"/>
      <c r="C255"/>
      <c r="D255"/>
      <c r="E255"/>
      <c r="F255"/>
      <c r="G255" s="54"/>
      <c r="H255" s="75"/>
      <c r="I255" s="128"/>
      <c r="J255" s="128"/>
      <c r="K255" s="167"/>
      <c r="L255" s="126"/>
      <c r="M255" s="119"/>
      <c r="N255" s="119"/>
      <c r="O255" s="119"/>
      <c r="P255" s="119"/>
      <c r="Q255" s="119"/>
      <c r="R255" s="119"/>
      <c r="S255"/>
      <c r="T255"/>
      <c r="U255"/>
    </row>
    <row r="256" spans="1:21" ht="15">
      <c r="A256"/>
      <c r="B256"/>
      <c r="C256"/>
      <c r="D256"/>
      <c r="E256"/>
      <c r="F256"/>
      <c r="G256" s="54"/>
      <c r="H256" s="75"/>
      <c r="I256" s="128"/>
      <c r="J256" s="128"/>
      <c r="K256" s="167"/>
      <c r="L256" s="126"/>
      <c r="M256" s="119"/>
      <c r="N256" s="119"/>
      <c r="O256" s="119"/>
      <c r="P256" s="119"/>
      <c r="Q256" s="119"/>
      <c r="R256" s="119"/>
      <c r="S256"/>
      <c r="T256"/>
      <c r="U256"/>
    </row>
    <row r="257" spans="1:21" ht="15">
      <c r="A257"/>
      <c r="B257"/>
      <c r="C257"/>
      <c r="D257"/>
      <c r="E257"/>
      <c r="F257"/>
      <c r="G257" s="54"/>
      <c r="H257" s="75"/>
      <c r="I257" s="128"/>
      <c r="J257" s="128"/>
      <c r="K257" s="167"/>
      <c r="L257" s="126"/>
      <c r="M257" s="119"/>
      <c r="N257" s="119"/>
      <c r="O257" s="119"/>
      <c r="P257" s="119"/>
      <c r="Q257" s="119"/>
      <c r="R257" s="119"/>
      <c r="S257"/>
      <c r="T257"/>
      <c r="U257"/>
    </row>
    <row r="258" spans="1:21" ht="15">
      <c r="A258"/>
      <c r="B258"/>
      <c r="C258"/>
      <c r="D258"/>
      <c r="E258"/>
      <c r="F258"/>
      <c r="G258" s="54"/>
      <c r="H258" s="75"/>
      <c r="I258" s="128"/>
      <c r="J258" s="128"/>
      <c r="K258" s="167"/>
      <c r="L258" s="126"/>
      <c r="M258" s="119"/>
      <c r="N258" s="119"/>
      <c r="O258" s="119"/>
      <c r="P258" s="119"/>
      <c r="Q258" s="119"/>
      <c r="R258" s="119"/>
      <c r="S258"/>
      <c r="T258"/>
      <c r="U258"/>
    </row>
    <row r="259" spans="1:21" ht="15">
      <c r="A259"/>
      <c r="B259"/>
      <c r="C259"/>
      <c r="D259"/>
      <c r="E259"/>
      <c r="F259"/>
      <c r="G259" s="54"/>
      <c r="H259" s="75"/>
      <c r="I259" s="128"/>
      <c r="J259" s="128"/>
      <c r="K259" s="167"/>
      <c r="L259" s="126"/>
      <c r="M259" s="119"/>
      <c r="N259" s="119"/>
      <c r="O259" s="119"/>
      <c r="P259" s="119"/>
      <c r="Q259" s="119"/>
      <c r="R259" s="119"/>
      <c r="S259"/>
      <c r="T259"/>
      <c r="U259"/>
    </row>
    <row r="260" spans="1:21" ht="15">
      <c r="A260"/>
      <c r="B260"/>
      <c r="C260"/>
      <c r="D260"/>
      <c r="E260"/>
      <c r="F260"/>
      <c r="G260" s="54"/>
      <c r="H260" s="75"/>
      <c r="I260" s="128"/>
      <c r="J260" s="128"/>
      <c r="K260" s="167"/>
      <c r="L260" s="126"/>
      <c r="M260" s="119"/>
      <c r="N260" s="119"/>
      <c r="O260" s="119"/>
      <c r="P260" s="119"/>
      <c r="Q260" s="119"/>
      <c r="R260" s="119"/>
      <c r="S260"/>
      <c r="T260"/>
      <c r="U260"/>
    </row>
    <row r="261" spans="1:21" ht="15">
      <c r="A261"/>
      <c r="B261"/>
      <c r="C261"/>
      <c r="D261"/>
      <c r="E261"/>
      <c r="F261"/>
      <c r="G261" s="54"/>
      <c r="H261" s="75"/>
      <c r="I261" s="128"/>
      <c r="J261" s="128"/>
      <c r="K261" s="167"/>
      <c r="L261" s="126"/>
      <c r="M261" s="119"/>
      <c r="N261" s="119"/>
      <c r="O261" s="119"/>
      <c r="P261" s="119"/>
      <c r="Q261" s="119"/>
      <c r="R261" s="119"/>
      <c r="S261"/>
      <c r="T261"/>
      <c r="U261"/>
    </row>
    <row r="262" spans="1:21" ht="15">
      <c r="A262"/>
      <c r="B262"/>
      <c r="C262"/>
      <c r="D262"/>
      <c r="E262"/>
      <c r="F262"/>
      <c r="G262" s="54"/>
      <c r="H262" s="75"/>
      <c r="I262" s="128"/>
      <c r="J262" s="128"/>
      <c r="K262" s="167"/>
      <c r="L262" s="126"/>
      <c r="M262" s="119"/>
      <c r="N262" s="119"/>
      <c r="O262" s="119"/>
      <c r="P262" s="119"/>
      <c r="Q262" s="119"/>
      <c r="R262" s="119"/>
      <c r="S262"/>
      <c r="T262"/>
      <c r="U262"/>
    </row>
    <row r="263" spans="1:21" ht="15">
      <c r="A263"/>
      <c r="B263"/>
      <c r="C263"/>
      <c r="D263"/>
      <c r="E263"/>
      <c r="F263"/>
      <c r="G263" s="54"/>
      <c r="H263" s="75"/>
      <c r="I263" s="128"/>
      <c r="J263" s="128"/>
      <c r="K263" s="167"/>
      <c r="L263" s="126"/>
      <c r="M263" s="119"/>
      <c r="N263" s="119"/>
      <c r="O263" s="119"/>
      <c r="P263" s="119"/>
      <c r="Q263" s="119"/>
      <c r="R263" s="119"/>
      <c r="S263"/>
      <c r="T263"/>
      <c r="U263"/>
    </row>
    <row r="264" spans="1:21" ht="15">
      <c r="A264"/>
      <c r="B264"/>
      <c r="C264"/>
      <c r="D264"/>
      <c r="E264"/>
      <c r="F264"/>
      <c r="G264" s="54"/>
      <c r="H264" s="75"/>
      <c r="I264" s="128"/>
      <c r="J264" s="128"/>
      <c r="K264" s="167"/>
      <c r="L264" s="126"/>
      <c r="M264" s="119"/>
      <c r="N264" s="119"/>
      <c r="O264" s="119"/>
      <c r="P264" s="119"/>
      <c r="Q264" s="119"/>
      <c r="R264" s="119"/>
      <c r="S264"/>
      <c r="T264"/>
      <c r="U264"/>
    </row>
    <row r="265" spans="1:21" ht="15">
      <c r="A265"/>
      <c r="B265"/>
      <c r="C265"/>
      <c r="D265"/>
      <c r="E265"/>
      <c r="F265"/>
      <c r="G265" s="54"/>
      <c r="H265" s="75"/>
      <c r="I265" s="128"/>
      <c r="J265" s="128"/>
      <c r="K265" s="167"/>
      <c r="L265" s="126"/>
      <c r="M265" s="119"/>
      <c r="N265" s="119"/>
      <c r="O265" s="119"/>
      <c r="P265" s="119"/>
      <c r="Q265" s="119"/>
      <c r="R265" s="119"/>
      <c r="S265"/>
      <c r="T265"/>
      <c r="U265"/>
    </row>
    <row r="266" spans="1:21" ht="15">
      <c r="A266"/>
      <c r="B266"/>
      <c r="C266"/>
      <c r="D266"/>
      <c r="E266"/>
      <c r="F266"/>
      <c r="G266" s="54"/>
      <c r="H266" s="75"/>
      <c r="I266" s="128"/>
      <c r="J266" s="128"/>
      <c r="K266" s="167"/>
      <c r="L266" s="126"/>
      <c r="M266" s="119"/>
      <c r="N266" s="119"/>
      <c r="O266" s="119"/>
      <c r="P266" s="119"/>
      <c r="Q266" s="119"/>
      <c r="R266" s="119"/>
      <c r="S266"/>
      <c r="T266"/>
      <c r="U266"/>
    </row>
    <row r="267" spans="1:21" ht="15">
      <c r="A267"/>
      <c r="B267"/>
      <c r="C267"/>
      <c r="D267"/>
      <c r="E267"/>
      <c r="F267"/>
      <c r="G267" s="54"/>
      <c r="H267" s="75"/>
      <c r="I267" s="128"/>
      <c r="J267" s="128"/>
      <c r="K267" s="167"/>
      <c r="L267" s="126"/>
      <c r="M267" s="119"/>
      <c r="N267" s="119"/>
      <c r="O267" s="119"/>
      <c r="P267" s="119"/>
      <c r="Q267" s="119"/>
      <c r="R267" s="119"/>
      <c r="S267"/>
      <c r="T267"/>
      <c r="U267"/>
    </row>
    <row r="268" spans="1:21" ht="15">
      <c r="A268"/>
      <c r="B268"/>
      <c r="C268"/>
      <c r="D268"/>
      <c r="E268"/>
      <c r="F268"/>
      <c r="G268" s="54"/>
      <c r="H268" s="75"/>
      <c r="I268" s="128"/>
      <c r="J268" s="128"/>
      <c r="K268" s="167"/>
      <c r="L268" s="126"/>
      <c r="M268" s="119"/>
      <c r="N268" s="119"/>
      <c r="O268" s="119"/>
      <c r="P268" s="119"/>
      <c r="Q268" s="119"/>
      <c r="R268" s="119"/>
      <c r="S268"/>
      <c r="T268"/>
      <c r="U268"/>
    </row>
    <row r="269" spans="1:21" ht="15">
      <c r="A269"/>
      <c r="B269"/>
      <c r="C269"/>
      <c r="D269"/>
      <c r="E269"/>
      <c r="F269"/>
      <c r="G269" s="54"/>
      <c r="H269" s="75"/>
      <c r="I269" s="128"/>
      <c r="J269" s="128"/>
      <c r="K269" s="167"/>
      <c r="L269" s="126"/>
      <c r="M269" s="119"/>
      <c r="N269" s="119"/>
      <c r="O269" s="119"/>
      <c r="P269" s="119"/>
      <c r="Q269" s="119"/>
      <c r="R269" s="119"/>
      <c r="S269"/>
      <c r="T269"/>
      <c r="U269"/>
    </row>
    <row r="270" spans="1:21" ht="15">
      <c r="A270"/>
      <c r="B270"/>
      <c r="C270"/>
      <c r="D270"/>
      <c r="E270"/>
      <c r="F270"/>
      <c r="G270" s="54"/>
      <c r="H270" s="75"/>
      <c r="I270" s="128"/>
      <c r="J270" s="128"/>
      <c r="K270" s="167"/>
      <c r="L270" s="126"/>
      <c r="M270" s="119"/>
      <c r="N270" s="119"/>
      <c r="O270" s="119"/>
      <c r="P270" s="119"/>
      <c r="Q270" s="119"/>
      <c r="R270" s="119"/>
      <c r="S270"/>
      <c r="T270"/>
      <c r="U270"/>
    </row>
    <row r="271" spans="1:21" ht="15">
      <c r="A271"/>
      <c r="B271"/>
      <c r="C271"/>
      <c r="D271"/>
      <c r="E271"/>
      <c r="F271"/>
      <c r="G271" s="54"/>
      <c r="H271" s="75"/>
      <c r="I271" s="128"/>
      <c r="J271" s="128"/>
      <c r="K271" s="167"/>
      <c r="L271" s="126"/>
      <c r="M271" s="119"/>
      <c r="N271" s="119"/>
      <c r="O271" s="119"/>
      <c r="P271" s="119"/>
      <c r="Q271" s="119"/>
      <c r="R271" s="119"/>
      <c r="S271"/>
      <c r="T271"/>
      <c r="U271"/>
    </row>
    <row r="272" spans="1:21" ht="15">
      <c r="A272"/>
      <c r="B272"/>
      <c r="C272"/>
      <c r="D272"/>
      <c r="E272"/>
      <c r="F272"/>
      <c r="G272" s="54"/>
      <c r="H272" s="75"/>
      <c r="I272" s="128"/>
      <c r="J272" s="128"/>
      <c r="K272" s="167"/>
      <c r="L272" s="126"/>
      <c r="M272" s="119"/>
      <c r="N272" s="119"/>
      <c r="O272" s="119"/>
      <c r="P272" s="119"/>
      <c r="Q272" s="119"/>
      <c r="R272" s="119"/>
      <c r="S272"/>
      <c r="T272"/>
      <c r="U272"/>
    </row>
    <row r="273" spans="1:21" ht="15">
      <c r="A273"/>
      <c r="B273"/>
      <c r="C273"/>
      <c r="D273"/>
      <c r="E273"/>
      <c r="F273"/>
      <c r="G273" s="54"/>
      <c r="H273" s="75"/>
      <c r="I273" s="128"/>
      <c r="J273" s="128"/>
      <c r="K273" s="167"/>
      <c r="L273" s="126"/>
      <c r="M273" s="119"/>
      <c r="N273" s="119"/>
      <c r="O273" s="119"/>
      <c r="P273" s="119"/>
      <c r="Q273" s="119"/>
      <c r="R273" s="119"/>
      <c r="S273"/>
      <c r="T273"/>
      <c r="U273"/>
    </row>
    <row r="274" spans="1:21" ht="15">
      <c r="A274"/>
      <c r="B274"/>
      <c r="C274"/>
      <c r="D274"/>
      <c r="E274"/>
      <c r="F274"/>
      <c r="G274" s="54"/>
      <c r="H274" s="75"/>
      <c r="I274" s="128"/>
      <c r="J274" s="128"/>
      <c r="K274" s="167"/>
      <c r="L274" s="126"/>
      <c r="M274" s="119"/>
      <c r="N274" s="119"/>
      <c r="O274" s="119"/>
      <c r="P274" s="119"/>
      <c r="Q274" s="119"/>
      <c r="R274" s="119"/>
      <c r="S274"/>
      <c r="T274"/>
      <c r="U274"/>
    </row>
    <row r="275" spans="1:21" ht="15">
      <c r="A275"/>
      <c r="B275"/>
      <c r="C275"/>
      <c r="D275"/>
      <c r="E275"/>
      <c r="F275"/>
      <c r="G275" s="54"/>
      <c r="H275" s="75"/>
      <c r="I275" s="128"/>
      <c r="J275" s="128"/>
      <c r="K275" s="167"/>
      <c r="L275" s="126"/>
      <c r="M275" s="119"/>
      <c r="N275" s="119"/>
      <c r="O275" s="119"/>
      <c r="P275" s="119"/>
      <c r="Q275" s="119"/>
      <c r="R275" s="119"/>
      <c r="S275"/>
      <c r="T275"/>
      <c r="U275"/>
    </row>
    <row r="276" spans="1:21" ht="15">
      <c r="A276"/>
      <c r="B276"/>
      <c r="C276"/>
      <c r="D276"/>
      <c r="E276"/>
      <c r="F276"/>
      <c r="G276" s="54"/>
      <c r="H276" s="75"/>
      <c r="I276" s="128"/>
      <c r="J276" s="128"/>
      <c r="K276" s="167"/>
      <c r="L276" s="126"/>
      <c r="M276" s="119"/>
      <c r="N276" s="119"/>
      <c r="O276" s="119"/>
      <c r="P276" s="119"/>
      <c r="Q276" s="119"/>
      <c r="R276" s="119"/>
      <c r="S276"/>
      <c r="T276"/>
      <c r="U276"/>
    </row>
    <row r="277" spans="1:21" ht="15">
      <c r="A277"/>
      <c r="B277"/>
      <c r="C277"/>
      <c r="D277"/>
      <c r="E277"/>
      <c r="F277"/>
      <c r="G277" s="54"/>
      <c r="H277" s="75"/>
      <c r="I277" s="128"/>
      <c r="J277" s="128"/>
      <c r="K277" s="167"/>
      <c r="L277" s="126"/>
      <c r="M277" s="119"/>
      <c r="N277" s="119"/>
      <c r="O277" s="119"/>
      <c r="P277" s="119"/>
      <c r="Q277" s="119"/>
      <c r="R277" s="119"/>
      <c r="S277"/>
      <c r="T277"/>
      <c r="U277"/>
    </row>
    <row r="278" spans="1:21" ht="15">
      <c r="A278"/>
      <c r="B278"/>
      <c r="C278"/>
      <c r="D278"/>
      <c r="E278"/>
      <c r="F278"/>
      <c r="G278" s="54"/>
      <c r="H278" s="75"/>
      <c r="I278" s="128"/>
      <c r="J278" s="128"/>
      <c r="K278" s="167"/>
      <c r="L278" s="126"/>
      <c r="M278" s="119"/>
      <c r="N278" s="119"/>
      <c r="O278" s="119"/>
      <c r="P278" s="119"/>
      <c r="Q278" s="119"/>
      <c r="R278" s="119"/>
      <c r="S278"/>
      <c r="T278"/>
      <c r="U278"/>
    </row>
    <row r="279" spans="1:21" ht="15">
      <c r="A279"/>
      <c r="B279"/>
      <c r="C279"/>
      <c r="D279"/>
      <c r="E279"/>
      <c r="F279"/>
      <c r="G279" s="54"/>
      <c r="H279" s="75"/>
      <c r="I279" s="128"/>
      <c r="J279" s="128"/>
      <c r="K279" s="167"/>
      <c r="L279" s="126"/>
      <c r="M279" s="119"/>
      <c r="N279" s="119"/>
      <c r="O279" s="119"/>
      <c r="P279" s="119"/>
      <c r="Q279" s="119"/>
      <c r="R279" s="119"/>
      <c r="S279"/>
      <c r="T279"/>
      <c r="U279"/>
    </row>
    <row r="280" spans="1:21" ht="15">
      <c r="A280"/>
      <c r="B280"/>
      <c r="C280"/>
      <c r="D280"/>
      <c r="E280"/>
      <c r="F280"/>
      <c r="G280" s="54"/>
      <c r="H280" s="75"/>
      <c r="I280" s="128"/>
      <c r="J280" s="128"/>
      <c r="K280" s="167"/>
      <c r="L280" s="126"/>
      <c r="M280" s="119"/>
      <c r="N280" s="119"/>
      <c r="O280" s="119"/>
      <c r="P280" s="119"/>
      <c r="Q280" s="119"/>
      <c r="R280" s="119"/>
      <c r="S280"/>
      <c r="T280"/>
      <c r="U280"/>
    </row>
    <row r="281" spans="1:21" ht="15">
      <c r="A281"/>
      <c r="B281"/>
      <c r="C281"/>
      <c r="D281"/>
      <c r="E281"/>
      <c r="F281"/>
      <c r="G281" s="54"/>
      <c r="H281" s="75"/>
      <c r="I281" s="128"/>
      <c r="J281" s="128"/>
      <c r="K281" s="167"/>
      <c r="L281" s="126"/>
      <c r="M281" s="119"/>
      <c r="N281" s="119"/>
      <c r="O281" s="119"/>
      <c r="P281" s="119"/>
      <c r="Q281" s="119"/>
      <c r="R281" s="119"/>
      <c r="S281"/>
      <c r="T281"/>
      <c r="U281"/>
    </row>
    <row r="282" spans="1:21" ht="15">
      <c r="A282"/>
      <c r="B282"/>
      <c r="C282"/>
      <c r="D282"/>
      <c r="E282"/>
      <c r="F282"/>
      <c r="G282" s="54"/>
      <c r="H282" s="75"/>
      <c r="I282" s="128"/>
      <c r="J282" s="128"/>
      <c r="K282" s="167"/>
      <c r="L282" s="126"/>
      <c r="M282" s="119"/>
      <c r="N282" s="119"/>
      <c r="O282" s="119"/>
      <c r="P282" s="119"/>
      <c r="Q282" s="119"/>
      <c r="R282" s="119"/>
      <c r="S282"/>
      <c r="T282"/>
      <c r="U282"/>
    </row>
    <row r="283" spans="1:21" ht="15">
      <c r="A283"/>
      <c r="B283"/>
      <c r="C283"/>
      <c r="D283"/>
      <c r="E283"/>
      <c r="F283"/>
      <c r="G283" s="54"/>
      <c r="H283" s="75"/>
      <c r="I283" s="128"/>
      <c r="J283" s="128"/>
      <c r="K283" s="167"/>
      <c r="L283" s="126"/>
      <c r="M283" s="119"/>
      <c r="N283" s="119"/>
      <c r="O283" s="119"/>
      <c r="P283" s="119"/>
      <c r="Q283" s="119"/>
      <c r="R283" s="119"/>
      <c r="S283"/>
      <c r="T283"/>
      <c r="U283"/>
    </row>
    <row r="284" spans="1:21" ht="15">
      <c r="A284"/>
      <c r="B284"/>
      <c r="C284"/>
      <c r="D284"/>
      <c r="E284"/>
      <c r="F284"/>
      <c r="G284" s="54"/>
      <c r="H284" s="75"/>
      <c r="I284" s="128"/>
      <c r="J284" s="128"/>
      <c r="K284" s="167"/>
      <c r="L284" s="126"/>
      <c r="M284" s="119"/>
      <c r="N284" s="119"/>
      <c r="O284" s="119"/>
      <c r="P284" s="119"/>
      <c r="Q284" s="119"/>
      <c r="R284" s="119"/>
      <c r="S284"/>
      <c r="T284"/>
      <c r="U284"/>
    </row>
    <row r="285" spans="1:21" ht="15">
      <c r="A285"/>
      <c r="B285"/>
      <c r="C285"/>
      <c r="D285"/>
      <c r="E285"/>
      <c r="F285"/>
      <c r="G285" s="54"/>
      <c r="H285" s="75"/>
      <c r="I285" s="128"/>
      <c r="J285" s="128"/>
      <c r="K285" s="167"/>
      <c r="L285" s="126"/>
      <c r="M285" s="119"/>
      <c r="N285" s="119"/>
      <c r="O285" s="119"/>
      <c r="P285" s="119"/>
      <c r="Q285" s="119"/>
      <c r="R285" s="119"/>
      <c r="S285"/>
      <c r="T285"/>
      <c r="U285"/>
    </row>
    <row r="286" spans="1:21" ht="15">
      <c r="A286"/>
      <c r="B286"/>
      <c r="C286"/>
      <c r="D286"/>
      <c r="E286"/>
      <c r="F286"/>
      <c r="G286" s="54"/>
      <c r="H286" s="75"/>
      <c r="I286" s="128"/>
      <c r="J286" s="128"/>
      <c r="K286" s="167"/>
      <c r="L286" s="126"/>
      <c r="M286" s="119"/>
      <c r="N286" s="119"/>
      <c r="O286" s="119"/>
      <c r="P286" s="119"/>
      <c r="Q286" s="119"/>
      <c r="R286" s="119"/>
      <c r="S286"/>
      <c r="T286"/>
      <c r="U286"/>
    </row>
    <row r="287" spans="1:21" ht="15">
      <c r="A287"/>
      <c r="B287"/>
      <c r="C287"/>
      <c r="D287"/>
      <c r="E287"/>
      <c r="F287"/>
      <c r="G287" s="54"/>
      <c r="H287" s="75"/>
      <c r="I287" s="128"/>
      <c r="J287" s="128"/>
      <c r="K287" s="167"/>
      <c r="L287" s="126"/>
      <c r="M287" s="119"/>
      <c r="N287" s="119"/>
      <c r="O287" s="119"/>
      <c r="P287" s="119"/>
      <c r="Q287" s="119"/>
      <c r="R287" s="119"/>
      <c r="S287"/>
      <c r="T287"/>
      <c r="U287"/>
    </row>
    <row r="288" spans="1:21" ht="15">
      <c r="A288"/>
      <c r="B288"/>
      <c r="C288"/>
      <c r="D288"/>
      <c r="E288"/>
      <c r="F288"/>
      <c r="G288" s="54"/>
      <c r="H288" s="75"/>
      <c r="I288" s="128"/>
      <c r="J288" s="128"/>
      <c r="K288" s="167"/>
      <c r="L288" s="126"/>
      <c r="M288" s="119"/>
      <c r="N288" s="119"/>
      <c r="O288" s="119"/>
      <c r="P288" s="119"/>
      <c r="Q288" s="119"/>
      <c r="R288" s="119"/>
      <c r="S288"/>
      <c r="T288"/>
      <c r="U288"/>
    </row>
    <row r="289" spans="1:21" ht="15">
      <c r="A289"/>
      <c r="B289"/>
      <c r="C289"/>
      <c r="D289"/>
      <c r="E289"/>
      <c r="F289"/>
      <c r="G289" s="54"/>
      <c r="H289" s="75"/>
      <c r="I289" s="128"/>
      <c r="J289" s="128"/>
      <c r="K289" s="167"/>
      <c r="L289" s="126"/>
      <c r="M289" s="119"/>
      <c r="N289" s="119"/>
      <c r="O289" s="119"/>
      <c r="P289" s="119"/>
      <c r="Q289" s="119"/>
      <c r="R289" s="119"/>
      <c r="S289"/>
      <c r="T289"/>
      <c r="U289"/>
    </row>
    <row r="290" spans="1:21" ht="15">
      <c r="A290"/>
      <c r="B290"/>
      <c r="C290"/>
      <c r="D290"/>
      <c r="E290"/>
      <c r="F290"/>
      <c r="G290" s="54"/>
      <c r="H290" s="75"/>
      <c r="I290" s="128"/>
      <c r="J290" s="128"/>
      <c r="K290" s="167"/>
      <c r="L290" s="126"/>
      <c r="M290" s="119"/>
      <c r="N290" s="119"/>
      <c r="O290" s="119"/>
      <c r="P290" s="119"/>
      <c r="Q290" s="119"/>
      <c r="R290" s="119"/>
      <c r="S290"/>
      <c r="T290"/>
      <c r="U290"/>
    </row>
    <row r="291" spans="1:21" ht="15">
      <c r="A291"/>
      <c r="B291"/>
      <c r="C291"/>
      <c r="D291"/>
      <c r="E291"/>
      <c r="F291"/>
      <c r="G291" s="54"/>
      <c r="H291" s="75"/>
      <c r="I291" s="128"/>
      <c r="J291" s="128"/>
      <c r="K291" s="167"/>
      <c r="L291" s="126"/>
      <c r="M291" s="119"/>
      <c r="N291" s="119"/>
      <c r="O291" s="119"/>
      <c r="P291" s="119"/>
      <c r="Q291" s="119"/>
      <c r="R291" s="119"/>
      <c r="S291"/>
      <c r="T291"/>
      <c r="U291"/>
    </row>
    <row r="292" spans="1:21" ht="15">
      <c r="A292"/>
      <c r="B292"/>
      <c r="C292"/>
      <c r="D292"/>
      <c r="E292"/>
      <c r="F292"/>
      <c r="G292" s="54"/>
      <c r="H292" s="75"/>
      <c r="I292" s="128"/>
      <c r="J292" s="128"/>
      <c r="K292" s="167"/>
      <c r="L292" s="126"/>
      <c r="M292" s="119"/>
      <c r="N292" s="119"/>
      <c r="O292" s="119"/>
      <c r="P292" s="119"/>
      <c r="Q292" s="119"/>
      <c r="R292" s="119"/>
      <c r="S292"/>
      <c r="T292"/>
      <c r="U292"/>
    </row>
    <row r="293" spans="1:21" ht="15">
      <c r="A293"/>
      <c r="B293"/>
      <c r="C293"/>
      <c r="D293"/>
      <c r="E293"/>
      <c r="F293"/>
      <c r="G293" s="54"/>
      <c r="H293" s="75"/>
      <c r="I293" s="128"/>
      <c r="J293" s="128"/>
      <c r="K293" s="167"/>
      <c r="L293" s="126"/>
      <c r="M293" s="119"/>
      <c r="N293" s="119"/>
      <c r="O293" s="119"/>
      <c r="P293" s="119"/>
      <c r="Q293" s="119"/>
      <c r="R293" s="119"/>
      <c r="S293"/>
      <c r="T293"/>
      <c r="U293"/>
    </row>
    <row r="294" spans="1:21" ht="15">
      <c r="A294"/>
      <c r="B294"/>
      <c r="C294"/>
      <c r="D294"/>
      <c r="E294"/>
      <c r="F294"/>
      <c r="G294" s="54"/>
      <c r="H294" s="75"/>
      <c r="I294" s="128"/>
      <c r="J294" s="128"/>
      <c r="K294" s="167"/>
      <c r="L294" s="126"/>
      <c r="M294" s="119"/>
      <c r="N294" s="119"/>
      <c r="O294" s="119"/>
      <c r="P294" s="119"/>
      <c r="Q294" s="119"/>
      <c r="R294" s="119"/>
      <c r="S294"/>
      <c r="T294"/>
      <c r="U294"/>
    </row>
    <row r="295" spans="1:21" ht="15">
      <c r="A295"/>
      <c r="B295"/>
      <c r="C295"/>
      <c r="D295"/>
      <c r="E295"/>
      <c r="F295"/>
      <c r="G295" s="54"/>
      <c r="H295" s="75"/>
      <c r="I295" s="128"/>
      <c r="J295" s="128"/>
      <c r="K295" s="167"/>
      <c r="L295" s="126"/>
      <c r="M295" s="119"/>
      <c r="N295" s="119"/>
      <c r="O295" s="119"/>
      <c r="P295" s="119"/>
      <c r="Q295" s="119"/>
      <c r="R295" s="119"/>
      <c r="S295"/>
      <c r="T295"/>
      <c r="U295"/>
    </row>
    <row r="296" spans="1:21" ht="15">
      <c r="A296"/>
      <c r="B296"/>
      <c r="C296"/>
      <c r="D296"/>
      <c r="E296"/>
      <c r="F296"/>
      <c r="G296" s="54"/>
      <c r="H296" s="75"/>
      <c r="I296" s="128"/>
      <c r="J296" s="128"/>
      <c r="K296" s="167"/>
      <c r="L296" s="126"/>
      <c r="M296" s="119"/>
      <c r="N296" s="119"/>
      <c r="O296" s="119"/>
      <c r="P296" s="119"/>
      <c r="Q296" s="119"/>
      <c r="R296" s="119"/>
      <c r="S296"/>
      <c r="T296"/>
      <c r="U296"/>
    </row>
    <row r="297" spans="1:21" ht="15">
      <c r="A297"/>
      <c r="B297"/>
      <c r="C297"/>
      <c r="D297"/>
      <c r="E297"/>
      <c r="F297"/>
      <c r="G297" s="54"/>
      <c r="H297" s="75"/>
      <c r="I297" s="128"/>
      <c r="J297" s="128"/>
      <c r="K297" s="167"/>
      <c r="L297" s="126"/>
      <c r="M297" s="119"/>
      <c r="N297" s="119"/>
      <c r="O297" s="119"/>
      <c r="P297" s="119"/>
      <c r="Q297" s="119"/>
      <c r="R297" s="119"/>
      <c r="S297"/>
      <c r="T297"/>
      <c r="U297"/>
    </row>
    <row r="298" spans="1:21" ht="15">
      <c r="A298"/>
      <c r="B298"/>
      <c r="C298"/>
      <c r="D298"/>
      <c r="E298"/>
      <c r="F298"/>
      <c r="G298" s="54"/>
      <c r="H298" s="75"/>
      <c r="I298" s="128"/>
      <c r="J298" s="128"/>
      <c r="K298" s="167"/>
      <c r="L298" s="126"/>
      <c r="M298" s="119"/>
      <c r="N298" s="119"/>
      <c r="O298" s="119"/>
      <c r="P298" s="119"/>
      <c r="Q298" s="119"/>
      <c r="R298" s="119"/>
      <c r="S298"/>
      <c r="T298"/>
      <c r="U298"/>
    </row>
    <row r="299" spans="1:21" ht="15">
      <c r="A299"/>
      <c r="B299"/>
      <c r="C299"/>
      <c r="D299"/>
      <c r="E299"/>
      <c r="F299"/>
      <c r="G299" s="54"/>
      <c r="H299" s="75"/>
      <c r="I299" s="128"/>
      <c r="J299" s="128"/>
      <c r="K299" s="167"/>
      <c r="L299" s="126"/>
      <c r="M299" s="119"/>
      <c r="N299" s="119"/>
      <c r="O299" s="119"/>
      <c r="P299" s="119"/>
      <c r="Q299" s="119"/>
      <c r="R299" s="119"/>
      <c r="S299"/>
      <c r="T299"/>
      <c r="U299"/>
    </row>
    <row r="300" spans="1:21" ht="15">
      <c r="A300"/>
      <c r="B300"/>
      <c r="C300"/>
      <c r="D300"/>
      <c r="E300"/>
      <c r="F300"/>
      <c r="G300" s="54"/>
      <c r="H300" s="75"/>
      <c r="I300" s="128"/>
      <c r="J300" s="128"/>
      <c r="K300" s="167"/>
      <c r="L300" s="126"/>
      <c r="M300" s="119"/>
      <c r="N300" s="119"/>
      <c r="O300" s="119"/>
      <c r="P300" s="119"/>
      <c r="Q300" s="119"/>
      <c r="R300" s="119"/>
      <c r="S300"/>
      <c r="T300"/>
      <c r="U300"/>
    </row>
    <row r="301" spans="1:21" ht="15">
      <c r="A301"/>
      <c r="B301"/>
      <c r="C301"/>
      <c r="D301"/>
      <c r="E301"/>
      <c r="F301"/>
      <c r="G301" s="54"/>
      <c r="H301" s="75"/>
      <c r="I301" s="128"/>
      <c r="J301" s="128"/>
      <c r="K301" s="167"/>
      <c r="L301" s="126"/>
      <c r="M301" s="119"/>
      <c r="N301" s="119"/>
      <c r="O301" s="119"/>
      <c r="P301" s="119"/>
      <c r="Q301" s="119"/>
      <c r="R301" s="119"/>
      <c r="S301"/>
      <c r="T301"/>
      <c r="U301"/>
    </row>
    <row r="302" spans="1:21" ht="15">
      <c r="A302"/>
      <c r="B302"/>
      <c r="C302"/>
      <c r="D302"/>
      <c r="E302"/>
      <c r="F302"/>
      <c r="G302" s="54"/>
      <c r="H302" s="75"/>
      <c r="I302" s="128"/>
      <c r="J302" s="128"/>
      <c r="K302" s="167"/>
      <c r="L302" s="126"/>
      <c r="M302" s="119"/>
      <c r="N302" s="119"/>
      <c r="O302" s="119"/>
      <c r="P302" s="119"/>
      <c r="Q302" s="119"/>
      <c r="R302" s="119"/>
      <c r="S302"/>
      <c r="T302"/>
      <c r="U302"/>
    </row>
    <row r="303" spans="1:21" ht="15">
      <c r="A303"/>
      <c r="B303"/>
      <c r="C303"/>
      <c r="D303"/>
      <c r="E303"/>
      <c r="F303"/>
      <c r="G303" s="54"/>
      <c r="H303" s="75"/>
      <c r="I303" s="128"/>
      <c r="J303" s="128"/>
      <c r="K303" s="167"/>
      <c r="L303" s="126"/>
      <c r="M303" s="119"/>
      <c r="N303" s="119"/>
      <c r="O303" s="119"/>
      <c r="P303" s="119"/>
      <c r="Q303" s="119"/>
      <c r="R303" s="119"/>
      <c r="S303"/>
      <c r="T303"/>
      <c r="U303"/>
    </row>
    <row r="304" spans="1:21" ht="15">
      <c r="A304"/>
      <c r="B304"/>
      <c r="C304"/>
      <c r="D304"/>
      <c r="E304"/>
      <c r="F304"/>
      <c r="G304" s="54"/>
      <c r="H304" s="75"/>
      <c r="I304" s="128"/>
      <c r="J304" s="128"/>
      <c r="K304" s="167"/>
      <c r="L304" s="126"/>
      <c r="M304" s="119"/>
      <c r="N304" s="119"/>
      <c r="O304" s="119"/>
      <c r="P304" s="119"/>
      <c r="Q304" s="119"/>
      <c r="R304" s="119"/>
      <c r="S304"/>
      <c r="T304"/>
      <c r="U304"/>
    </row>
    <row r="305" spans="1:21" ht="15">
      <c r="A305"/>
      <c r="B305"/>
      <c r="C305"/>
      <c r="D305"/>
      <c r="E305"/>
      <c r="F305"/>
      <c r="G305" s="54"/>
      <c r="H305" s="75"/>
      <c r="I305" s="128"/>
      <c r="J305" s="128"/>
      <c r="K305" s="167"/>
      <c r="L305" s="126"/>
      <c r="M305" s="119"/>
      <c r="N305" s="119"/>
      <c r="O305" s="119"/>
      <c r="P305" s="119"/>
      <c r="Q305" s="119"/>
      <c r="R305" s="119"/>
      <c r="S305"/>
      <c r="T305"/>
      <c r="U305"/>
    </row>
    <row r="306" spans="1:21" ht="15">
      <c r="A306"/>
      <c r="B306"/>
      <c r="C306"/>
      <c r="D306"/>
      <c r="E306"/>
      <c r="F306"/>
      <c r="G306" s="54"/>
      <c r="H306" s="75"/>
      <c r="I306" s="128"/>
      <c r="J306" s="128"/>
      <c r="K306" s="167"/>
      <c r="L306" s="126"/>
      <c r="M306" s="119"/>
      <c r="N306" s="119"/>
      <c r="O306" s="119"/>
      <c r="P306" s="119"/>
      <c r="Q306" s="119"/>
      <c r="R306" s="119"/>
      <c r="S306"/>
      <c r="T306"/>
      <c r="U306"/>
    </row>
    <row r="307" spans="1:21" ht="15">
      <c r="A307"/>
      <c r="B307"/>
      <c r="C307"/>
      <c r="D307"/>
      <c r="E307"/>
      <c r="F307"/>
      <c r="G307" s="54"/>
      <c r="H307" s="75"/>
      <c r="I307" s="128"/>
      <c r="J307" s="128"/>
      <c r="K307" s="167"/>
      <c r="L307" s="126"/>
      <c r="M307" s="119"/>
      <c r="N307" s="119"/>
      <c r="O307" s="119"/>
      <c r="P307" s="119"/>
      <c r="Q307" s="119"/>
      <c r="R307" s="119"/>
      <c r="S307"/>
      <c r="T307"/>
      <c r="U307"/>
    </row>
    <row r="308" spans="1:21" ht="15">
      <c r="A308"/>
      <c r="B308"/>
      <c r="C308"/>
      <c r="D308"/>
      <c r="E308"/>
      <c r="F308"/>
      <c r="G308" s="54"/>
      <c r="H308" s="75"/>
      <c r="I308" s="128"/>
      <c r="J308" s="128"/>
      <c r="K308" s="167"/>
      <c r="L308" s="126"/>
      <c r="M308" s="119"/>
      <c r="N308" s="119"/>
      <c r="O308" s="119"/>
      <c r="P308" s="119"/>
      <c r="Q308" s="119"/>
      <c r="R308" s="119"/>
      <c r="S308"/>
      <c r="T308"/>
      <c r="U308"/>
    </row>
    <row r="309" spans="1:21" ht="12.75">
      <c r="A309"/>
      <c r="B309"/>
      <c r="C309"/>
      <c r="D309"/>
      <c r="E309"/>
      <c r="F309"/>
      <c r="G309" s="54"/>
      <c r="H309"/>
      <c r="I309" s="119"/>
      <c r="J309" s="119"/>
      <c r="K309" s="119"/>
      <c r="L309" s="119"/>
      <c r="M309" s="119"/>
      <c r="N309" s="119"/>
      <c r="O309" s="119"/>
      <c r="P309" s="119"/>
      <c r="Q309" s="119"/>
      <c r="R309" s="119"/>
      <c r="S309"/>
      <c r="T309"/>
      <c r="U309"/>
    </row>
    <row r="310" spans="1:21" ht="12.75">
      <c r="A310"/>
      <c r="B310"/>
      <c r="C310"/>
      <c r="D310"/>
      <c r="E310"/>
      <c r="F310"/>
      <c r="G310" s="54"/>
      <c r="H310"/>
      <c r="I310" s="119"/>
      <c r="J310" s="119"/>
      <c r="K310" s="119"/>
      <c r="L310" s="119"/>
      <c r="M310" s="119"/>
      <c r="N310" s="119"/>
      <c r="O310" s="119"/>
      <c r="P310" s="119"/>
      <c r="Q310" s="119"/>
      <c r="R310" s="119"/>
      <c r="S310"/>
      <c r="T310"/>
      <c r="U310"/>
    </row>
    <row r="311" spans="1:21" ht="12.75">
      <c r="A311"/>
      <c r="B311"/>
      <c r="C311"/>
      <c r="D311"/>
      <c r="E311"/>
      <c r="F311"/>
      <c r="G311" s="54"/>
      <c r="H311"/>
      <c r="I311" s="119"/>
      <c r="J311" s="119"/>
      <c r="K311" s="119"/>
      <c r="L311" s="119"/>
      <c r="M311" s="119"/>
      <c r="N311" s="119"/>
      <c r="O311" s="119"/>
      <c r="P311" s="119"/>
      <c r="Q311" s="119"/>
      <c r="R311" s="119"/>
      <c r="S311"/>
      <c r="T311"/>
      <c r="U311"/>
    </row>
    <row r="312" spans="1:21" ht="12.75">
      <c r="A312"/>
      <c r="B312"/>
      <c r="C312"/>
      <c r="D312"/>
      <c r="E312"/>
      <c r="F312"/>
      <c r="G312" s="54"/>
      <c r="H312"/>
      <c r="I312" s="119"/>
      <c r="J312" s="119"/>
      <c r="K312" s="119"/>
      <c r="L312" s="119"/>
      <c r="M312" s="119"/>
      <c r="N312" s="119"/>
      <c r="O312" s="119"/>
      <c r="P312" s="119"/>
      <c r="Q312" s="119"/>
      <c r="R312" s="119"/>
      <c r="S312"/>
      <c r="T312"/>
      <c r="U312"/>
    </row>
    <row r="313" spans="1:21" ht="12.75">
      <c r="A313"/>
      <c r="B313"/>
      <c r="C313"/>
      <c r="D313"/>
      <c r="E313"/>
      <c r="F313"/>
      <c r="G313" s="54"/>
      <c r="H313"/>
      <c r="I313" s="119"/>
      <c r="J313" s="119"/>
      <c r="K313" s="119"/>
      <c r="L313" s="119"/>
      <c r="M313" s="119"/>
      <c r="N313" s="119"/>
      <c r="O313" s="119"/>
      <c r="P313" s="119"/>
      <c r="Q313" s="119"/>
      <c r="R313" s="119"/>
      <c r="S313"/>
      <c r="T313"/>
      <c r="U313"/>
    </row>
    <row r="314" spans="1:21" ht="12.75">
      <c r="A314"/>
      <c r="B314"/>
      <c r="C314"/>
      <c r="D314"/>
      <c r="E314"/>
      <c r="F314"/>
      <c r="G314" s="54"/>
      <c r="H314"/>
      <c r="I314" s="119"/>
      <c r="J314" s="119"/>
      <c r="K314" s="119"/>
      <c r="L314" s="119"/>
      <c r="M314" s="119"/>
      <c r="N314" s="119"/>
      <c r="O314" s="119"/>
      <c r="P314" s="119"/>
      <c r="Q314" s="119"/>
      <c r="R314" s="119"/>
      <c r="S314"/>
      <c r="T314"/>
      <c r="U314"/>
    </row>
    <row r="315" spans="1:21" ht="12.75">
      <c r="A315"/>
      <c r="B315"/>
      <c r="C315"/>
      <c r="D315"/>
      <c r="E315"/>
      <c r="F315"/>
      <c r="G315" s="54"/>
      <c r="H315"/>
      <c r="I315" s="119"/>
      <c r="J315" s="119"/>
      <c r="K315" s="119"/>
      <c r="L315" s="119"/>
      <c r="M315" s="119"/>
      <c r="N315" s="119"/>
      <c r="O315" s="119"/>
      <c r="P315" s="119"/>
      <c r="Q315" s="119"/>
      <c r="R315" s="119"/>
      <c r="S315"/>
      <c r="T315"/>
      <c r="U315"/>
    </row>
    <row r="316" spans="1:21" ht="12.75">
      <c r="A316"/>
      <c r="B316"/>
      <c r="C316"/>
      <c r="D316"/>
      <c r="E316"/>
      <c r="F316"/>
      <c r="G316" s="54"/>
      <c r="H316"/>
      <c r="I316" s="119"/>
      <c r="J316" s="119"/>
      <c r="K316" s="119"/>
      <c r="L316" s="119"/>
      <c r="M316" s="119"/>
      <c r="N316" s="119"/>
      <c r="O316" s="119"/>
      <c r="P316" s="119"/>
      <c r="Q316" s="119"/>
      <c r="R316" s="119"/>
      <c r="S316"/>
      <c r="T316"/>
      <c r="U316"/>
    </row>
    <row r="317" spans="1:21" ht="12.75">
      <c r="A317"/>
      <c r="B317"/>
      <c r="C317"/>
      <c r="D317"/>
      <c r="E317"/>
      <c r="F317"/>
      <c r="G317" s="54"/>
      <c r="H317"/>
      <c r="I317" s="119"/>
      <c r="J317" s="119"/>
      <c r="K317" s="119"/>
      <c r="L317" s="119"/>
      <c r="M317" s="119"/>
      <c r="N317" s="119"/>
      <c r="O317" s="119"/>
      <c r="P317" s="119"/>
      <c r="Q317" s="119"/>
      <c r="R317" s="119"/>
      <c r="S317"/>
      <c r="T317"/>
      <c r="U317"/>
    </row>
    <row r="318" spans="1:21" ht="12.75">
      <c r="A318"/>
      <c r="B318"/>
      <c r="C318"/>
      <c r="D318"/>
      <c r="E318"/>
      <c r="F318"/>
      <c r="G318" s="54"/>
      <c r="H318"/>
      <c r="I318" s="119"/>
      <c r="J318" s="119"/>
      <c r="K318" s="119"/>
      <c r="L318" s="119"/>
      <c r="M318" s="119"/>
      <c r="N318" s="119"/>
      <c r="O318" s="119"/>
      <c r="P318" s="119"/>
      <c r="Q318" s="119"/>
      <c r="R318" s="119"/>
      <c r="S318"/>
      <c r="T318"/>
      <c r="U318"/>
    </row>
    <row r="319" spans="1:21" ht="12.75">
      <c r="A319"/>
      <c r="B319"/>
      <c r="C319"/>
      <c r="D319"/>
      <c r="E319"/>
      <c r="F319"/>
      <c r="G319" s="54"/>
      <c r="H319"/>
      <c r="I319" s="119"/>
      <c r="J319" s="119"/>
      <c r="K319" s="119"/>
      <c r="L319" s="119"/>
      <c r="M319" s="119"/>
      <c r="N319" s="119"/>
      <c r="O319" s="119"/>
      <c r="P319" s="119"/>
      <c r="Q319" s="119"/>
      <c r="R319" s="119"/>
      <c r="S319"/>
      <c r="T319"/>
      <c r="U319"/>
    </row>
    <row r="320" spans="1:21" ht="12.75">
      <c r="A320"/>
      <c r="B320"/>
      <c r="C320"/>
      <c r="D320"/>
      <c r="E320"/>
      <c r="F320"/>
      <c r="G320" s="54"/>
      <c r="H320"/>
      <c r="I320" s="119"/>
      <c r="J320" s="119"/>
      <c r="K320" s="119"/>
      <c r="L320" s="119"/>
      <c r="M320" s="119"/>
      <c r="N320" s="119"/>
      <c r="O320" s="119"/>
      <c r="P320" s="119"/>
      <c r="Q320" s="119"/>
      <c r="R320" s="119"/>
      <c r="S320"/>
      <c r="T320"/>
      <c r="U320"/>
    </row>
    <row r="321" spans="1:21" ht="12.75">
      <c r="A321"/>
      <c r="B321"/>
      <c r="C321"/>
      <c r="D321"/>
      <c r="E321"/>
      <c r="F321"/>
      <c r="G321" s="54"/>
      <c r="H321"/>
      <c r="I321" s="119"/>
      <c r="J321" s="119"/>
      <c r="K321" s="119"/>
      <c r="L321" s="119"/>
      <c r="M321" s="119"/>
      <c r="N321" s="119"/>
      <c r="O321" s="119"/>
      <c r="P321" s="119"/>
      <c r="Q321" s="119"/>
      <c r="R321" s="119"/>
      <c r="S321"/>
      <c r="T321"/>
      <c r="U321"/>
    </row>
    <row r="322" spans="1:21" ht="12.75">
      <c r="A322"/>
      <c r="B322"/>
      <c r="C322"/>
      <c r="D322"/>
      <c r="E322"/>
      <c r="F322"/>
      <c r="G322" s="54"/>
      <c r="H322"/>
      <c r="I322" s="119"/>
      <c r="J322" s="119"/>
      <c r="K322" s="119"/>
      <c r="L322" s="119"/>
      <c r="M322" s="119"/>
      <c r="N322" s="119"/>
      <c r="O322" s="119"/>
      <c r="P322" s="119"/>
      <c r="Q322" s="119"/>
      <c r="R322" s="119"/>
      <c r="S322"/>
      <c r="T322"/>
      <c r="U322"/>
    </row>
    <row r="323" spans="1:21" ht="12.75">
      <c r="A323"/>
      <c r="B323"/>
      <c r="C323"/>
      <c r="D323"/>
      <c r="E323"/>
      <c r="F323"/>
      <c r="G323" s="54"/>
      <c r="H323"/>
      <c r="I323" s="119"/>
      <c r="J323" s="119"/>
      <c r="K323" s="119"/>
      <c r="L323" s="119"/>
      <c r="M323" s="119"/>
      <c r="N323" s="119"/>
      <c r="O323" s="119"/>
      <c r="P323" s="119"/>
      <c r="Q323" s="119"/>
      <c r="R323" s="119"/>
      <c r="S323"/>
      <c r="T323"/>
      <c r="U323"/>
    </row>
    <row r="324" spans="1:21" ht="12.75">
      <c r="A324"/>
      <c r="B324"/>
      <c r="C324"/>
      <c r="D324"/>
      <c r="E324"/>
      <c r="F324"/>
      <c r="G324" s="54"/>
      <c r="H324"/>
      <c r="I324" s="119"/>
      <c r="J324" s="119"/>
      <c r="K324" s="119"/>
      <c r="L324" s="119"/>
      <c r="M324" s="119"/>
      <c r="N324" s="119"/>
      <c r="O324" s="119"/>
      <c r="P324" s="119"/>
      <c r="Q324" s="119"/>
      <c r="R324" s="119"/>
      <c r="S324"/>
      <c r="T324"/>
      <c r="U324"/>
    </row>
    <row r="325" spans="1:21" ht="12.75">
      <c r="A325"/>
      <c r="B325"/>
      <c r="C325"/>
      <c r="D325"/>
      <c r="E325"/>
      <c r="F325"/>
      <c r="G325" s="54"/>
      <c r="H325"/>
      <c r="I325" s="119"/>
      <c r="J325" s="119"/>
      <c r="K325" s="119"/>
      <c r="L325" s="119"/>
      <c r="M325" s="119"/>
      <c r="N325" s="119"/>
      <c r="O325" s="119"/>
      <c r="P325" s="119"/>
      <c r="Q325" s="119"/>
      <c r="R325" s="119"/>
      <c r="S325"/>
      <c r="T325"/>
      <c r="U325"/>
    </row>
    <row r="326" spans="1:21" ht="12.75">
      <c r="A326"/>
      <c r="B326"/>
      <c r="C326"/>
      <c r="D326"/>
      <c r="E326"/>
      <c r="F326"/>
      <c r="G326" s="54"/>
      <c r="H326"/>
      <c r="I326" s="119"/>
      <c r="J326" s="119"/>
      <c r="K326" s="119"/>
      <c r="L326" s="119"/>
      <c r="M326" s="119"/>
      <c r="N326" s="119"/>
      <c r="O326" s="119"/>
      <c r="P326" s="119"/>
      <c r="Q326" s="119"/>
      <c r="R326" s="119"/>
      <c r="S326"/>
      <c r="T326"/>
      <c r="U326"/>
    </row>
    <row r="327" spans="1:21" ht="12.75">
      <c r="A327"/>
      <c r="B327"/>
      <c r="C327"/>
      <c r="D327"/>
      <c r="E327"/>
      <c r="F327"/>
      <c r="G327" s="54"/>
      <c r="H327"/>
      <c r="I327" s="119"/>
      <c r="J327" s="119"/>
      <c r="K327" s="119"/>
      <c r="L327" s="119"/>
      <c r="M327" s="119"/>
      <c r="N327" s="119"/>
      <c r="O327" s="119"/>
      <c r="P327" s="119"/>
      <c r="Q327" s="119"/>
      <c r="R327" s="119"/>
      <c r="S327"/>
      <c r="T327"/>
      <c r="U327"/>
    </row>
    <row r="328" spans="1:21" ht="12.75">
      <c r="A328"/>
      <c r="B328"/>
      <c r="C328"/>
      <c r="D328"/>
      <c r="E328"/>
      <c r="F328"/>
      <c r="G328" s="54"/>
      <c r="H328"/>
      <c r="I328" s="119"/>
      <c r="J328" s="119"/>
      <c r="K328" s="119"/>
      <c r="L328" s="119"/>
      <c r="M328" s="119"/>
      <c r="N328" s="119"/>
      <c r="O328" s="119"/>
      <c r="P328" s="119"/>
      <c r="Q328" s="119"/>
      <c r="R328" s="119"/>
      <c r="S328"/>
      <c r="T328"/>
      <c r="U328"/>
    </row>
    <row r="329" spans="1:21" ht="12.75">
      <c r="A329"/>
      <c r="B329"/>
      <c r="C329"/>
      <c r="D329"/>
      <c r="E329"/>
      <c r="F329"/>
      <c r="G329" s="54"/>
      <c r="H329"/>
      <c r="I329" s="119"/>
      <c r="J329" s="119"/>
      <c r="K329" s="119"/>
      <c r="L329" s="119"/>
      <c r="M329" s="119"/>
      <c r="N329" s="119"/>
      <c r="O329" s="119"/>
      <c r="P329" s="119"/>
      <c r="Q329" s="119"/>
      <c r="R329" s="119"/>
      <c r="S329"/>
      <c r="T329"/>
      <c r="U329"/>
    </row>
    <row r="330" spans="1:21" ht="12.75">
      <c r="A330"/>
      <c r="B330"/>
      <c r="C330"/>
      <c r="D330"/>
      <c r="E330"/>
      <c r="F330"/>
      <c r="G330" s="54"/>
      <c r="H330"/>
      <c r="I330" s="119"/>
      <c r="J330" s="119"/>
      <c r="K330" s="119"/>
      <c r="L330" s="119"/>
      <c r="M330" s="119"/>
      <c r="N330" s="119"/>
      <c r="O330" s="119"/>
      <c r="P330" s="119"/>
      <c r="Q330" s="119"/>
      <c r="R330" s="119"/>
      <c r="S330"/>
      <c r="T330"/>
      <c r="U330"/>
    </row>
    <row r="331" spans="1:21" ht="12.75">
      <c r="A331"/>
      <c r="B331"/>
      <c r="C331"/>
      <c r="D331"/>
      <c r="E331"/>
      <c r="F331"/>
      <c r="G331" s="54"/>
      <c r="H331"/>
      <c r="I331" s="119"/>
      <c r="J331" s="119"/>
      <c r="K331" s="119"/>
      <c r="L331" s="119"/>
      <c r="M331" s="119"/>
      <c r="N331" s="119"/>
      <c r="O331" s="119"/>
      <c r="P331" s="119"/>
      <c r="Q331" s="119"/>
      <c r="R331" s="119"/>
      <c r="S331"/>
      <c r="T331"/>
      <c r="U331"/>
    </row>
    <row r="332" spans="1:21" ht="12.75">
      <c r="A332"/>
      <c r="B332"/>
      <c r="C332"/>
      <c r="D332"/>
      <c r="E332"/>
      <c r="F332"/>
      <c r="G332" s="54"/>
      <c r="H332"/>
      <c r="I332" s="119"/>
      <c r="J332" s="119"/>
      <c r="K332" s="119"/>
      <c r="L332" s="119"/>
      <c r="M332" s="119"/>
      <c r="N332" s="119"/>
      <c r="O332" s="119"/>
      <c r="P332" s="119"/>
      <c r="Q332" s="119"/>
      <c r="R332" s="119"/>
      <c r="S332"/>
      <c r="T332"/>
      <c r="U332"/>
    </row>
    <row r="333" spans="1:21" ht="12.75">
      <c r="A333"/>
      <c r="B333"/>
      <c r="C333"/>
      <c r="D333"/>
      <c r="E333"/>
      <c r="F333"/>
      <c r="G333" s="54"/>
      <c r="H333"/>
      <c r="I333" s="119"/>
      <c r="J333" s="119"/>
      <c r="K333" s="119"/>
      <c r="L333" s="119"/>
      <c r="M333" s="119"/>
      <c r="N333" s="119"/>
      <c r="O333" s="119"/>
      <c r="P333" s="119"/>
      <c r="Q333" s="119"/>
      <c r="R333" s="119"/>
      <c r="S333"/>
      <c r="T333"/>
      <c r="U333"/>
    </row>
    <row r="334" spans="1:21" ht="12.75">
      <c r="A334"/>
      <c r="B334"/>
      <c r="C334"/>
      <c r="D334"/>
      <c r="E334"/>
      <c r="F334"/>
      <c r="G334" s="54"/>
      <c r="H334"/>
      <c r="I334" s="119"/>
      <c r="J334" s="119"/>
      <c r="K334" s="119"/>
      <c r="L334" s="119"/>
      <c r="M334" s="119"/>
      <c r="N334" s="119"/>
      <c r="O334" s="119"/>
      <c r="P334" s="119"/>
      <c r="Q334" s="119"/>
      <c r="R334" s="119"/>
      <c r="S334"/>
      <c r="T334"/>
      <c r="U334"/>
    </row>
    <row r="335" spans="1:21" ht="12.75">
      <c r="A335"/>
      <c r="B335"/>
      <c r="C335"/>
      <c r="D335"/>
      <c r="E335"/>
      <c r="F335"/>
      <c r="G335" s="54"/>
      <c r="H335"/>
      <c r="I335" s="119"/>
      <c r="J335" s="119"/>
      <c r="K335" s="119"/>
      <c r="L335" s="119"/>
      <c r="M335" s="119"/>
      <c r="N335" s="119"/>
      <c r="O335" s="119"/>
      <c r="P335" s="119"/>
      <c r="Q335" s="119"/>
      <c r="R335" s="119"/>
      <c r="S335"/>
      <c r="T335"/>
      <c r="U335"/>
    </row>
    <row r="336" spans="1:21" ht="12.75">
      <c r="A336"/>
      <c r="B336"/>
      <c r="C336"/>
      <c r="D336"/>
      <c r="E336"/>
      <c r="F336"/>
      <c r="G336" s="54"/>
      <c r="H336"/>
      <c r="I336" s="119"/>
      <c r="J336" s="119"/>
      <c r="K336" s="119"/>
      <c r="L336" s="119"/>
      <c r="M336" s="119"/>
      <c r="N336" s="119"/>
      <c r="O336" s="119"/>
      <c r="P336" s="119"/>
      <c r="Q336" s="119"/>
      <c r="R336" s="119"/>
      <c r="S336"/>
      <c r="T336"/>
      <c r="U336"/>
    </row>
    <row r="337" spans="1:21" ht="12.75">
      <c r="A337"/>
      <c r="B337"/>
      <c r="C337"/>
      <c r="D337"/>
      <c r="E337"/>
      <c r="F337"/>
      <c r="G337" s="54"/>
      <c r="H337"/>
      <c r="I337" s="119"/>
      <c r="J337" s="119"/>
      <c r="K337" s="119"/>
      <c r="L337" s="119"/>
      <c r="M337" s="119"/>
      <c r="N337" s="119"/>
      <c r="O337" s="119"/>
      <c r="P337" s="119"/>
      <c r="Q337" s="119"/>
      <c r="R337" s="119"/>
      <c r="S337"/>
      <c r="T337"/>
      <c r="U337"/>
    </row>
    <row r="338" spans="1:21" ht="12.75">
      <c r="A338"/>
      <c r="B338"/>
      <c r="C338"/>
      <c r="D338"/>
      <c r="E338"/>
      <c r="F338"/>
      <c r="G338" s="54"/>
      <c r="H338"/>
      <c r="I338" s="119"/>
      <c r="J338" s="119"/>
      <c r="K338" s="119"/>
      <c r="L338" s="119"/>
      <c r="M338" s="119"/>
      <c r="N338" s="119"/>
      <c r="O338" s="119"/>
      <c r="P338" s="119"/>
      <c r="Q338" s="119"/>
      <c r="R338" s="119"/>
      <c r="S338"/>
      <c r="T338"/>
      <c r="U338"/>
    </row>
    <row r="339" spans="1:21" ht="12.75">
      <c r="A339"/>
      <c r="B339"/>
      <c r="C339"/>
      <c r="D339"/>
      <c r="E339"/>
      <c r="F339"/>
      <c r="G339" s="54"/>
      <c r="H339"/>
      <c r="I339" s="119"/>
      <c r="J339" s="119"/>
      <c r="K339" s="119"/>
      <c r="L339" s="119"/>
      <c r="M339" s="119"/>
      <c r="N339" s="119"/>
      <c r="O339" s="119"/>
      <c r="P339" s="119"/>
      <c r="Q339" s="119"/>
      <c r="R339" s="119"/>
      <c r="S339"/>
      <c r="T339"/>
      <c r="U339"/>
    </row>
    <row r="340" spans="1:21" ht="12.75">
      <c r="A340"/>
      <c r="B340"/>
      <c r="C340"/>
      <c r="D340"/>
      <c r="E340"/>
      <c r="F340"/>
      <c r="G340" s="54"/>
      <c r="H340"/>
      <c r="I340" s="119"/>
      <c r="J340" s="119"/>
      <c r="K340" s="119"/>
      <c r="L340" s="119"/>
      <c r="M340" s="119"/>
      <c r="N340" s="119"/>
      <c r="O340" s="119"/>
      <c r="P340" s="119"/>
      <c r="Q340" s="119"/>
      <c r="R340" s="119"/>
      <c r="S340"/>
      <c r="T340"/>
      <c r="U340"/>
    </row>
    <row r="341" spans="1:21" ht="12.75">
      <c r="A341"/>
      <c r="B341"/>
      <c r="C341"/>
      <c r="D341"/>
      <c r="E341"/>
      <c r="F341"/>
      <c r="G341" s="54"/>
      <c r="H341"/>
      <c r="I341" s="119"/>
      <c r="J341" s="119"/>
      <c r="K341" s="119"/>
      <c r="L341" s="119"/>
      <c r="M341" s="119"/>
      <c r="N341" s="119"/>
      <c r="O341" s="119"/>
      <c r="P341" s="119"/>
      <c r="Q341" s="119"/>
      <c r="R341" s="119"/>
      <c r="S341"/>
      <c r="T341"/>
      <c r="U341"/>
    </row>
    <row r="342" spans="1:21" ht="12.75">
      <c r="A342"/>
      <c r="B342"/>
      <c r="C342"/>
      <c r="D342"/>
      <c r="E342"/>
      <c r="F342"/>
      <c r="G342" s="54"/>
      <c r="H342"/>
      <c r="I342" s="119"/>
      <c r="J342" s="119"/>
      <c r="K342" s="119"/>
      <c r="L342" s="119"/>
      <c r="M342" s="119"/>
      <c r="N342" s="119"/>
      <c r="O342" s="119"/>
      <c r="P342" s="119"/>
      <c r="Q342" s="119"/>
      <c r="R342" s="119"/>
      <c r="S342"/>
      <c r="T342"/>
      <c r="U342"/>
    </row>
    <row r="343" spans="1:21" ht="12.75">
      <c r="A343"/>
      <c r="B343"/>
      <c r="C343"/>
      <c r="D343"/>
      <c r="E343"/>
      <c r="F343"/>
      <c r="G343" s="54"/>
      <c r="H343"/>
      <c r="I343" s="119"/>
      <c r="J343" s="119"/>
      <c r="K343" s="119"/>
      <c r="L343" s="119"/>
      <c r="M343" s="119"/>
      <c r="N343" s="119"/>
      <c r="O343" s="119"/>
      <c r="P343" s="119"/>
      <c r="Q343" s="119"/>
      <c r="R343" s="119"/>
      <c r="S343"/>
      <c r="T343"/>
      <c r="U343"/>
    </row>
    <row r="344" spans="1:21" ht="12.75">
      <c r="A344"/>
      <c r="B344"/>
      <c r="C344"/>
      <c r="D344"/>
      <c r="E344"/>
      <c r="F344"/>
      <c r="G344" s="54"/>
      <c r="H344"/>
      <c r="I344" s="119"/>
      <c r="J344" s="119"/>
      <c r="K344" s="119"/>
      <c r="L344" s="119"/>
      <c r="M344" s="119"/>
      <c r="N344" s="119"/>
      <c r="O344" s="119"/>
      <c r="P344" s="119"/>
      <c r="Q344" s="119"/>
      <c r="R344" s="119"/>
      <c r="S344"/>
      <c r="T344"/>
      <c r="U344"/>
    </row>
    <row r="345" spans="1:21" ht="12.75">
      <c r="A345"/>
      <c r="B345"/>
      <c r="C345"/>
      <c r="D345"/>
      <c r="E345"/>
      <c r="F345"/>
      <c r="G345" s="54"/>
      <c r="H345"/>
      <c r="I345" s="119"/>
      <c r="J345" s="119"/>
      <c r="K345" s="119"/>
      <c r="L345" s="119"/>
      <c r="M345" s="119"/>
      <c r="N345" s="119"/>
      <c r="O345" s="119"/>
      <c r="P345" s="119"/>
      <c r="Q345" s="119"/>
      <c r="R345" s="119"/>
      <c r="S345"/>
      <c r="T345"/>
      <c r="U345"/>
    </row>
    <row r="346" spans="1:21" ht="12.75">
      <c r="A346"/>
      <c r="B346"/>
      <c r="C346"/>
      <c r="D346"/>
      <c r="E346"/>
      <c r="F346"/>
      <c r="G346" s="54"/>
      <c r="H346"/>
      <c r="I346" s="119"/>
      <c r="J346" s="119"/>
      <c r="K346" s="119"/>
      <c r="L346" s="119"/>
      <c r="M346" s="119"/>
      <c r="N346" s="119"/>
      <c r="O346" s="119"/>
      <c r="P346" s="119"/>
      <c r="Q346" s="119"/>
      <c r="R346" s="119"/>
      <c r="S346"/>
      <c r="T346"/>
      <c r="U346"/>
    </row>
    <row r="347" spans="1:21" ht="12.75">
      <c r="A347"/>
      <c r="B347"/>
      <c r="C347"/>
      <c r="D347"/>
      <c r="E347"/>
      <c r="F347"/>
      <c r="G347" s="54"/>
      <c r="H347"/>
      <c r="I347" s="119"/>
      <c r="J347" s="119"/>
      <c r="K347" s="119"/>
      <c r="L347" s="119"/>
      <c r="M347" s="119"/>
      <c r="N347" s="119"/>
      <c r="O347" s="119"/>
      <c r="P347" s="119"/>
      <c r="Q347" s="119"/>
      <c r="R347" s="119"/>
      <c r="S347"/>
      <c r="T347"/>
      <c r="U347"/>
    </row>
    <row r="348" spans="1:21" ht="12.75">
      <c r="A348"/>
      <c r="B348"/>
      <c r="C348"/>
      <c r="D348"/>
      <c r="E348"/>
      <c r="F348"/>
      <c r="G348" s="54"/>
      <c r="H348"/>
      <c r="I348" s="119"/>
      <c r="J348" s="119"/>
      <c r="K348" s="119"/>
      <c r="L348" s="119"/>
      <c r="M348" s="119"/>
      <c r="N348" s="119"/>
      <c r="O348" s="119"/>
      <c r="P348" s="119"/>
      <c r="Q348" s="119"/>
      <c r="R348" s="119"/>
      <c r="S348"/>
      <c r="T348"/>
      <c r="U348"/>
    </row>
    <row r="349" spans="1:21" ht="12.75">
      <c r="A349"/>
      <c r="B349"/>
      <c r="C349"/>
      <c r="D349"/>
      <c r="E349"/>
      <c r="F349"/>
      <c r="G349" s="54"/>
      <c r="H349"/>
      <c r="I349" s="119"/>
      <c r="J349" s="119"/>
      <c r="K349" s="119"/>
      <c r="L349" s="119"/>
      <c r="M349" s="119"/>
      <c r="N349" s="119"/>
      <c r="O349" s="119"/>
      <c r="P349" s="119"/>
      <c r="Q349" s="119"/>
      <c r="R349" s="119"/>
      <c r="S349"/>
      <c r="T349"/>
      <c r="U349"/>
    </row>
    <row r="350" spans="1:21" ht="12.75">
      <c r="A350"/>
      <c r="B350"/>
      <c r="C350"/>
      <c r="D350"/>
      <c r="E350"/>
      <c r="F350"/>
      <c r="G350" s="54"/>
      <c r="H350"/>
      <c r="I350" s="119"/>
      <c r="J350" s="119"/>
      <c r="K350" s="119"/>
      <c r="L350" s="119"/>
      <c r="M350" s="119"/>
      <c r="N350" s="119"/>
      <c r="O350" s="119"/>
      <c r="P350" s="119"/>
      <c r="Q350" s="119"/>
      <c r="R350" s="119"/>
      <c r="S350"/>
      <c r="T350"/>
      <c r="U350"/>
    </row>
    <row r="351" spans="1:21" ht="12.75">
      <c r="A351"/>
      <c r="B351"/>
      <c r="C351"/>
      <c r="D351"/>
      <c r="E351"/>
      <c r="F351"/>
      <c r="G351" s="54"/>
      <c r="H351"/>
      <c r="I351" s="119"/>
      <c r="J351" s="119"/>
      <c r="K351" s="119"/>
      <c r="L351" s="119"/>
      <c r="M351" s="119"/>
      <c r="N351" s="119"/>
      <c r="O351" s="119"/>
      <c r="P351" s="119"/>
      <c r="Q351" s="119"/>
      <c r="R351" s="119"/>
      <c r="S351"/>
      <c r="T351"/>
      <c r="U351"/>
    </row>
    <row r="352" spans="1:21" ht="12.75">
      <c r="A352"/>
      <c r="B352"/>
      <c r="C352"/>
      <c r="D352"/>
      <c r="E352"/>
      <c r="F352"/>
      <c r="G352" s="54"/>
      <c r="H352"/>
      <c r="I352" s="119"/>
      <c r="J352" s="119"/>
      <c r="K352" s="119"/>
      <c r="L352" s="119"/>
      <c r="M352" s="119"/>
      <c r="N352" s="119"/>
      <c r="O352" s="119"/>
      <c r="P352" s="119"/>
      <c r="Q352" s="119"/>
      <c r="R352" s="119"/>
      <c r="S352"/>
      <c r="T352"/>
      <c r="U352"/>
    </row>
    <row r="353" spans="1:21" ht="12.75">
      <c r="A353"/>
      <c r="B353"/>
      <c r="C353"/>
      <c r="D353"/>
      <c r="E353"/>
      <c r="F353"/>
      <c r="G353" s="54"/>
      <c r="H353"/>
      <c r="I353" s="119"/>
      <c r="J353" s="119"/>
      <c r="K353" s="119"/>
      <c r="L353" s="119"/>
      <c r="M353" s="119"/>
      <c r="N353" s="119"/>
      <c r="O353" s="119"/>
      <c r="P353" s="119"/>
      <c r="Q353" s="119"/>
      <c r="R353" s="119"/>
      <c r="S353"/>
      <c r="T353"/>
      <c r="U353"/>
    </row>
    <row r="354" spans="1:21" ht="12.75">
      <c r="A354"/>
      <c r="B354"/>
      <c r="C354"/>
      <c r="D354"/>
      <c r="E354"/>
      <c r="F354"/>
      <c r="G354" s="54"/>
      <c r="H354"/>
      <c r="I354" s="119"/>
      <c r="J354" s="119"/>
      <c r="K354" s="119"/>
      <c r="L354" s="119"/>
      <c r="M354" s="119"/>
      <c r="N354" s="119"/>
      <c r="O354" s="119"/>
      <c r="P354" s="119"/>
      <c r="Q354" s="119"/>
      <c r="R354" s="119"/>
      <c r="S354"/>
      <c r="T354"/>
      <c r="U354"/>
    </row>
    <row r="355" spans="1:21" ht="12.75">
      <c r="A355"/>
      <c r="B355"/>
      <c r="C355"/>
      <c r="D355"/>
      <c r="E355"/>
      <c r="F355"/>
      <c r="G355" s="54"/>
      <c r="H355"/>
      <c r="I355" s="119"/>
      <c r="J355" s="119"/>
      <c r="K355" s="119"/>
      <c r="L355" s="119"/>
      <c r="M355" s="119"/>
      <c r="N355" s="119"/>
      <c r="O355" s="119"/>
      <c r="P355" s="119"/>
      <c r="Q355" s="119"/>
      <c r="R355" s="119"/>
      <c r="S355"/>
      <c r="T355"/>
      <c r="U355"/>
    </row>
    <row r="356" spans="1:21" ht="12.75">
      <c r="A356"/>
      <c r="B356"/>
      <c r="C356"/>
      <c r="D356"/>
      <c r="E356"/>
      <c r="F356"/>
      <c r="G356" s="54"/>
      <c r="H356"/>
      <c r="I356" s="119"/>
      <c r="J356" s="119"/>
      <c r="K356" s="119"/>
      <c r="L356" s="119"/>
      <c r="M356" s="119"/>
      <c r="N356" s="119"/>
      <c r="O356" s="119"/>
      <c r="P356" s="119"/>
      <c r="Q356" s="119"/>
      <c r="R356" s="119"/>
      <c r="S356"/>
      <c r="T356"/>
      <c r="U356"/>
    </row>
    <row r="357" spans="1:21" ht="12.75">
      <c r="A357"/>
      <c r="B357"/>
      <c r="C357"/>
      <c r="D357"/>
      <c r="E357"/>
      <c r="F357"/>
      <c r="G357" s="54"/>
      <c r="H357"/>
      <c r="I357" s="119"/>
      <c r="J357" s="119"/>
      <c r="K357" s="119"/>
      <c r="L357" s="119"/>
      <c r="M357" s="119"/>
      <c r="N357" s="119"/>
      <c r="O357" s="119"/>
      <c r="P357" s="119"/>
      <c r="Q357" s="119"/>
      <c r="R357" s="119"/>
      <c r="S357"/>
      <c r="T357"/>
      <c r="U357"/>
    </row>
    <row r="358" spans="1:21" ht="12.75">
      <c r="A358"/>
      <c r="B358"/>
      <c r="C358"/>
      <c r="D358"/>
      <c r="E358"/>
      <c r="F358"/>
      <c r="G358" s="54"/>
      <c r="H358"/>
      <c r="I358" s="119"/>
      <c r="J358" s="119"/>
      <c r="K358" s="119"/>
      <c r="L358" s="119"/>
      <c r="M358" s="119"/>
      <c r="N358" s="119"/>
      <c r="O358" s="119"/>
      <c r="P358" s="119"/>
      <c r="Q358" s="119"/>
      <c r="R358" s="119"/>
      <c r="S358"/>
      <c r="T358"/>
      <c r="U358"/>
    </row>
    <row r="359" spans="8:21" ht="12.75">
      <c r="H359"/>
      <c r="I359" s="119"/>
      <c r="J359" s="119"/>
      <c r="K359" s="119"/>
      <c r="L359" s="119"/>
      <c r="M359" s="119"/>
      <c r="N359" s="119"/>
      <c r="O359" s="119"/>
      <c r="P359" s="119"/>
      <c r="Q359" s="119"/>
      <c r="R359" s="119"/>
      <c r="S359"/>
      <c r="T359"/>
      <c r="U359"/>
    </row>
    <row r="360" spans="8:21" ht="12.75">
      <c r="H360" s="52"/>
      <c r="I360" s="119"/>
      <c r="J360" s="119"/>
      <c r="K360" s="119"/>
      <c r="L360" s="119"/>
      <c r="M360" s="119"/>
      <c r="N360" s="119"/>
      <c r="O360" s="119"/>
      <c r="P360" s="119"/>
      <c r="Q360" s="119"/>
      <c r="R360" s="119"/>
      <c r="S360" s="52"/>
      <c r="T360"/>
      <c r="U360" s="52"/>
    </row>
    <row r="361" spans="8:21" ht="12.75">
      <c r="H361" s="1"/>
      <c r="I361" s="120"/>
      <c r="J361" s="120"/>
      <c r="K361" s="120"/>
      <c r="L361" s="120"/>
      <c r="M361" s="120"/>
      <c r="N361" s="120"/>
      <c r="O361" s="120"/>
      <c r="P361" s="120"/>
      <c r="Q361" s="120"/>
      <c r="R361" s="120"/>
      <c r="S361" s="1"/>
      <c r="T361" s="1"/>
      <c r="U361" s="1"/>
    </row>
    <row r="362" spans="8:21" ht="12.75">
      <c r="H362" s="52"/>
      <c r="I362" s="119"/>
      <c r="J362" s="119"/>
      <c r="K362" s="119"/>
      <c r="L362" s="119"/>
      <c r="M362" s="119"/>
      <c r="N362" s="119"/>
      <c r="O362" s="119"/>
      <c r="P362" s="119"/>
      <c r="Q362" s="119"/>
      <c r="R362" s="119"/>
      <c r="S362" s="52"/>
      <c r="T362"/>
      <c r="U362" s="52"/>
    </row>
    <row r="363" spans="8:21" ht="12.75">
      <c r="H363"/>
      <c r="I363" s="119"/>
      <c r="J363" s="119"/>
      <c r="K363" s="119"/>
      <c r="L363" s="119"/>
      <c r="M363" s="119"/>
      <c r="N363" s="119"/>
      <c r="O363" s="119"/>
      <c r="P363" s="119"/>
      <c r="Q363" s="119"/>
      <c r="R363" s="119"/>
      <c r="S363"/>
      <c r="T363"/>
      <c r="U363"/>
    </row>
    <row r="364" spans="8:21" ht="12.75">
      <c r="H364"/>
      <c r="I364" s="119"/>
      <c r="J364" s="119"/>
      <c r="K364" s="119"/>
      <c r="L364" s="119"/>
      <c r="M364" s="119"/>
      <c r="N364" s="119"/>
      <c r="O364" s="119"/>
      <c r="P364" s="119"/>
      <c r="Q364" s="119"/>
      <c r="R364" s="119"/>
      <c r="S364"/>
      <c r="T364"/>
      <c r="U364"/>
    </row>
    <row r="365" spans="8:21" ht="12.75">
      <c r="H365" s="3"/>
      <c r="I365" s="118"/>
      <c r="J365" s="118"/>
      <c r="K365" s="118"/>
      <c r="L365" s="118"/>
      <c r="M365" s="118"/>
      <c r="N365" s="118"/>
      <c r="O365" s="118"/>
      <c r="P365" s="118"/>
      <c r="Q365" s="118"/>
      <c r="R365" s="118"/>
      <c r="S365" s="3"/>
      <c r="T365" s="3"/>
      <c r="U365" s="3"/>
    </row>
    <row r="366" spans="8:21" ht="12.75">
      <c r="H366" s="3"/>
      <c r="I366" s="118"/>
      <c r="J366" s="118"/>
      <c r="K366" s="118"/>
      <c r="L366" s="118"/>
      <c r="M366" s="118"/>
      <c r="N366" s="118"/>
      <c r="O366" s="118"/>
      <c r="P366" s="118"/>
      <c r="Q366" s="118"/>
      <c r="R366" s="118"/>
      <c r="S366" s="3"/>
      <c r="T366" s="3"/>
      <c r="U366" s="3"/>
    </row>
    <row r="367" spans="8:21" ht="12.75">
      <c r="H367" s="52"/>
      <c r="I367" s="119"/>
      <c r="J367" s="119"/>
      <c r="K367" s="119"/>
      <c r="L367" s="119"/>
      <c r="M367" s="119"/>
      <c r="N367" s="119"/>
      <c r="O367" s="119"/>
      <c r="P367" s="119"/>
      <c r="Q367" s="119"/>
      <c r="R367" s="119"/>
      <c r="S367" s="52"/>
      <c r="T367"/>
      <c r="U367" s="52"/>
    </row>
    <row r="368" spans="8:21" ht="12.75">
      <c r="H368"/>
      <c r="I368" s="119"/>
      <c r="J368" s="119"/>
      <c r="K368" s="119"/>
      <c r="L368" s="119"/>
      <c r="M368" s="119"/>
      <c r="N368" s="119"/>
      <c r="O368" s="119"/>
      <c r="P368" s="119"/>
      <c r="Q368" s="119"/>
      <c r="R368" s="119"/>
      <c r="S368"/>
      <c r="T368"/>
      <c r="U368"/>
    </row>
  </sheetData>
  <sheetProtection/>
  <mergeCells count="31">
    <mergeCell ref="A133:G133"/>
    <mergeCell ref="A7:A10"/>
    <mergeCell ref="A50:G50"/>
    <mergeCell ref="A56:A70"/>
    <mergeCell ref="D54:E54"/>
    <mergeCell ref="A134:G134"/>
    <mergeCell ref="A161:A170"/>
    <mergeCell ref="D137:E137"/>
    <mergeCell ref="A155:A160"/>
    <mergeCell ref="A114:A124"/>
    <mergeCell ref="A125:A132"/>
    <mergeCell ref="A85:A94"/>
    <mergeCell ref="A139:A154"/>
    <mergeCell ref="A1:G1"/>
    <mergeCell ref="A2:G2"/>
    <mergeCell ref="A3:G3"/>
    <mergeCell ref="D5:E5"/>
    <mergeCell ref="A19:A26"/>
    <mergeCell ref="A95:G95"/>
    <mergeCell ref="A31:A38"/>
    <mergeCell ref="A27:A30"/>
    <mergeCell ref="A135:G135"/>
    <mergeCell ref="D99:E99"/>
    <mergeCell ref="A96:G96"/>
    <mergeCell ref="A97:G97"/>
    <mergeCell ref="A101:A113"/>
    <mergeCell ref="A11:A18"/>
    <mergeCell ref="A51:G51"/>
    <mergeCell ref="A52:G52"/>
    <mergeCell ref="A71:A84"/>
    <mergeCell ref="A39:A49"/>
  </mergeCells>
  <printOptions horizontalCentered="1" verticalCentered="1"/>
  <pageMargins left="1.3385826771653544" right="0.7480314960629921" top="1.535433070866142" bottom="0.984251968503937" header="0" footer="0.7874015748031497"/>
  <pageSetup horizontalDpi="600" verticalDpi="600" orientation="portrait" paperSize="122" scale="69" r:id="rId2"/>
  <headerFooter alignWithMargins="0">
    <oddFooter>&amp;CPágina &amp;P</oddFooter>
  </headerFooter>
  <rowBreaks count="3" manualBreakCount="3">
    <brk id="49" max="6" man="1"/>
    <brk id="94" max="6" man="1"/>
    <brk id="132" max="6" man="1"/>
  </rowBreaks>
  <ignoredErrors>
    <ignoredError sqref="D9:E9 D153:E153" formulaRange="1"/>
  </ignoredErrors>
  <drawing r:id="rId1"/>
</worksheet>
</file>

<file path=xl/worksheets/sheet6.xml><?xml version="1.0" encoding="utf-8"?>
<worksheet xmlns="http://schemas.openxmlformats.org/spreadsheetml/2006/main" xmlns:r="http://schemas.openxmlformats.org/officeDocument/2006/relationships">
  <sheetPr>
    <tabColor theme="9" tint="-0.24997000396251678"/>
  </sheetPr>
  <dimension ref="A1:Z664"/>
  <sheetViews>
    <sheetView zoomScale="82" zoomScaleNormal="82" zoomScalePageLayoutView="0" workbookViewId="0" topLeftCell="B1">
      <selection activeCell="B1" sqref="B1:M1"/>
    </sheetView>
  </sheetViews>
  <sheetFormatPr defaultColWidth="11.421875" defaultRowHeight="12.75"/>
  <cols>
    <col min="1" max="1" width="11.421875" style="54" hidden="1" customWidth="1"/>
    <col min="2" max="2" width="56.00390625" style="54" customWidth="1"/>
    <col min="3" max="3" width="11.28125" style="54" customWidth="1"/>
    <col min="4" max="4" width="11.140625" style="54" customWidth="1"/>
    <col min="5" max="5" width="11.57421875" style="55" customWidth="1"/>
    <col min="6" max="6" width="11.00390625" style="55" customWidth="1"/>
    <col min="7" max="7" width="12.00390625" style="54" bestFit="1" customWidth="1"/>
    <col min="8" max="8" width="10.421875" style="55" customWidth="1"/>
    <col min="9" max="9" width="10.57421875" style="55" customWidth="1"/>
    <col min="10" max="10" width="12.00390625" style="54" customWidth="1"/>
    <col min="11" max="11" width="11.57421875" style="54" hidden="1" customWidth="1"/>
    <col min="12" max="12" width="11.57421875" style="54" customWidth="1"/>
    <col min="13" max="13" width="15.28125" style="102" bestFit="1" customWidth="1"/>
    <col min="14" max="14" width="11.57421875" style="54" bestFit="1" customWidth="1"/>
    <col min="15" max="17" width="11.421875" style="54" customWidth="1"/>
    <col min="18" max="20" width="12.8515625" style="54" bestFit="1" customWidth="1"/>
    <col min="21" max="21" width="11.57421875" style="54" bestFit="1" customWidth="1"/>
    <col min="22" max="24" width="12.8515625" style="54" bestFit="1" customWidth="1"/>
    <col min="25" max="25" width="11.57421875" style="54" bestFit="1" customWidth="1"/>
    <col min="26" max="16384" width="11.421875" style="54" customWidth="1"/>
  </cols>
  <sheetData>
    <row r="1" spans="2:26" s="79" customFormat="1" ht="15.75" customHeight="1">
      <c r="B1" s="234" t="s">
        <v>45</v>
      </c>
      <c r="C1" s="234"/>
      <c r="D1" s="234"/>
      <c r="E1" s="234"/>
      <c r="F1" s="234"/>
      <c r="G1" s="234"/>
      <c r="H1" s="234"/>
      <c r="I1" s="234"/>
      <c r="J1" s="234"/>
      <c r="K1" s="234"/>
      <c r="L1" s="234"/>
      <c r="M1" s="234"/>
      <c r="N1" s="58"/>
      <c r="O1" s="58"/>
      <c r="P1" s="58"/>
      <c r="Q1" s="58"/>
      <c r="R1" s="58"/>
      <c r="S1" s="58"/>
      <c r="T1" s="58"/>
      <c r="U1" s="58"/>
      <c r="V1" s="58"/>
      <c r="W1" s="58"/>
      <c r="X1" s="58"/>
      <c r="Y1" s="58"/>
      <c r="Z1" s="58"/>
    </row>
    <row r="2" spans="2:26" s="79" customFormat="1" ht="15.75" customHeight="1">
      <c r="B2" s="235" t="s">
        <v>146</v>
      </c>
      <c r="C2" s="235"/>
      <c r="D2" s="235"/>
      <c r="E2" s="235"/>
      <c r="F2" s="235"/>
      <c r="G2" s="235"/>
      <c r="H2" s="235"/>
      <c r="I2" s="235"/>
      <c r="J2" s="235"/>
      <c r="K2" s="235"/>
      <c r="L2" s="235"/>
      <c r="M2" s="235"/>
      <c r="N2" s="58"/>
      <c r="O2" s="58"/>
      <c r="P2" s="58"/>
      <c r="Q2" s="58"/>
      <c r="R2" s="58"/>
      <c r="S2" s="58"/>
      <c r="T2" s="58"/>
      <c r="U2" s="58"/>
      <c r="V2" s="58"/>
      <c r="W2" s="58"/>
      <c r="X2" s="58"/>
      <c r="Y2" s="58"/>
      <c r="Z2" s="58"/>
    </row>
    <row r="3" spans="2:26" s="80" customFormat="1" ht="15.75" customHeight="1">
      <c r="B3" s="235" t="s">
        <v>147</v>
      </c>
      <c r="C3" s="235"/>
      <c r="D3" s="235"/>
      <c r="E3" s="235"/>
      <c r="F3" s="235"/>
      <c r="G3" s="235"/>
      <c r="H3" s="235"/>
      <c r="I3" s="235"/>
      <c r="J3" s="235"/>
      <c r="K3" s="235"/>
      <c r="L3" s="235"/>
      <c r="M3" s="235"/>
      <c r="N3" s="58"/>
      <c r="O3" s="58"/>
      <c r="P3" s="58"/>
      <c r="Q3" s="58"/>
      <c r="R3" s="58"/>
      <c r="S3" s="58"/>
      <c r="T3" s="58"/>
      <c r="U3" s="58"/>
      <c r="V3" s="58"/>
      <c r="W3" s="58"/>
      <c r="X3" s="58"/>
      <c r="Y3" s="58"/>
      <c r="Z3" s="58"/>
    </row>
    <row r="4" spans="2:26" s="80" customFormat="1" ht="15.75" customHeight="1">
      <c r="B4" s="81"/>
      <c r="C4" s="81"/>
      <c r="D4" s="81"/>
      <c r="E4" s="81"/>
      <c r="F4" s="81"/>
      <c r="G4" s="81"/>
      <c r="H4" s="81"/>
      <c r="I4" s="81"/>
      <c r="J4" s="81"/>
      <c r="K4" s="81"/>
      <c r="L4" s="81"/>
      <c r="M4" s="81"/>
      <c r="N4" s="58"/>
      <c r="O4" s="58"/>
      <c r="P4" s="58"/>
      <c r="Q4" s="58"/>
      <c r="R4" s="58"/>
      <c r="S4" s="58"/>
      <c r="T4" s="58"/>
      <c r="U4" s="58"/>
      <c r="V4" s="58"/>
      <c r="W4" s="58"/>
      <c r="X4" s="58"/>
      <c r="Y4" s="58"/>
      <c r="Z4" s="58"/>
    </row>
    <row r="5" spans="2:13" s="58" customFormat="1" ht="30" customHeight="1">
      <c r="B5" s="82" t="s">
        <v>185</v>
      </c>
      <c r="C5" s="83" t="s">
        <v>152</v>
      </c>
      <c r="D5" s="82" t="s">
        <v>50</v>
      </c>
      <c r="E5" s="233" t="s">
        <v>143</v>
      </c>
      <c r="F5" s="233"/>
      <c r="G5" s="233"/>
      <c r="H5" s="233" t="s">
        <v>144</v>
      </c>
      <c r="I5" s="233"/>
      <c r="J5" s="233"/>
      <c r="K5" s="233"/>
      <c r="L5" s="233"/>
      <c r="M5" s="233"/>
    </row>
    <row r="6" spans="2:13" s="58" customFormat="1" ht="15.75" customHeight="1">
      <c r="B6" s="84"/>
      <c r="C6" s="84"/>
      <c r="D6" s="84"/>
      <c r="E6" s="236" t="str">
        <f>+'Exportacion_regional '!C6</f>
        <v>ene-oct</v>
      </c>
      <c r="F6" s="236"/>
      <c r="G6" s="84" t="s">
        <v>98</v>
      </c>
      <c r="H6" s="232" t="str">
        <f>+E6</f>
        <v>ene-oct</v>
      </c>
      <c r="I6" s="232"/>
      <c r="J6" s="84" t="s">
        <v>98</v>
      </c>
      <c r="K6" s="85"/>
      <c r="L6" s="114" t="s">
        <v>181</v>
      </c>
      <c r="M6" s="86" t="s">
        <v>145</v>
      </c>
    </row>
    <row r="7" spans="2:13" s="58" customFormat="1" ht="18.75" customHeight="1">
      <c r="B7" s="87"/>
      <c r="C7" s="87"/>
      <c r="D7" s="87"/>
      <c r="E7" s="88">
        <v>2011</v>
      </c>
      <c r="F7" s="88">
        <v>2012</v>
      </c>
      <c r="G7" s="89" t="s">
        <v>260</v>
      </c>
      <c r="H7" s="88">
        <v>2011</v>
      </c>
      <c r="I7" s="88">
        <v>2012</v>
      </c>
      <c r="J7" s="89" t="str">
        <f>+G7</f>
        <v>12/11</v>
      </c>
      <c r="K7" s="87"/>
      <c r="L7" s="88">
        <v>2012</v>
      </c>
      <c r="M7" s="165">
        <v>2012</v>
      </c>
    </row>
    <row r="8" spans="1:26" s="57" customFormat="1" ht="12.75">
      <c r="A8" s="57">
        <v>1</v>
      </c>
      <c r="B8" s="76" t="s">
        <v>290</v>
      </c>
      <c r="C8" s="116">
        <v>10051000</v>
      </c>
      <c r="D8" s="76" t="s">
        <v>51</v>
      </c>
      <c r="E8" s="77">
        <v>0</v>
      </c>
      <c r="F8" s="77">
        <v>5150.738</v>
      </c>
      <c r="G8" s="174"/>
      <c r="H8" s="77">
        <v>0</v>
      </c>
      <c r="I8" s="77">
        <v>19199.097</v>
      </c>
      <c r="J8" s="174"/>
      <c r="K8" s="76"/>
      <c r="L8" s="174">
        <f aca="true" t="shared" si="0" ref="L8:L21">+I8/$I$22</f>
        <v>0.6857119866342735</v>
      </c>
      <c r="M8" s="175">
        <v>0.07574790668507901</v>
      </c>
      <c r="N8" s="76"/>
      <c r="O8" s="76"/>
      <c r="P8" s="76"/>
      <c r="Q8" s="76"/>
      <c r="R8" s="76"/>
      <c r="S8" s="76"/>
      <c r="T8" s="76"/>
      <c r="U8" s="76"/>
      <c r="V8" s="76"/>
      <c r="W8" s="76"/>
      <c r="X8" s="76"/>
      <c r="Y8" s="76"/>
      <c r="Z8" s="76"/>
    </row>
    <row r="9" spans="1:26" s="57" customFormat="1" ht="12.75">
      <c r="A9" s="57">
        <v>2</v>
      </c>
      <c r="B9" s="76" t="s">
        <v>315</v>
      </c>
      <c r="C9" s="116">
        <v>15179000</v>
      </c>
      <c r="D9" s="76" t="s">
        <v>51</v>
      </c>
      <c r="E9" s="77">
        <v>0</v>
      </c>
      <c r="F9" s="77">
        <v>156.37</v>
      </c>
      <c r="G9" s="174"/>
      <c r="H9" s="77">
        <v>0</v>
      </c>
      <c r="I9" s="77">
        <v>2450.726</v>
      </c>
      <c r="J9" s="174"/>
      <c r="K9" s="76"/>
      <c r="L9" s="174">
        <f t="shared" si="0"/>
        <v>0.08752975174594234</v>
      </c>
      <c r="M9" s="175">
        <v>0.3399938042346239</v>
      </c>
      <c r="N9" s="76"/>
      <c r="O9" s="76"/>
      <c r="P9" s="76"/>
      <c r="Q9" s="76"/>
      <c r="R9" s="76"/>
      <c r="S9" s="76"/>
      <c r="T9" s="76"/>
      <c r="U9" s="76"/>
      <c r="V9" s="76"/>
      <c r="W9" s="76"/>
      <c r="X9" s="76"/>
      <c r="Y9" s="76"/>
      <c r="Z9" s="76"/>
    </row>
    <row r="10" spans="1:26" s="57" customFormat="1" ht="12.75">
      <c r="A10" s="57">
        <v>3</v>
      </c>
      <c r="B10" s="76" t="s">
        <v>312</v>
      </c>
      <c r="C10" s="116">
        <v>8051000</v>
      </c>
      <c r="D10" s="76" t="s">
        <v>51</v>
      </c>
      <c r="E10" s="77">
        <v>0</v>
      </c>
      <c r="F10" s="77">
        <v>1470.65</v>
      </c>
      <c r="G10" s="174"/>
      <c r="H10" s="77">
        <v>0</v>
      </c>
      <c r="I10" s="77">
        <v>1152.111</v>
      </c>
      <c r="J10" s="174"/>
      <c r="K10" s="76"/>
      <c r="L10" s="174">
        <f t="shared" si="0"/>
        <v>0.04114861874145432</v>
      </c>
      <c r="M10" s="175">
        <v>0.020353629317256646</v>
      </c>
      <c r="N10" s="76"/>
      <c r="O10" s="76"/>
      <c r="P10" s="76"/>
      <c r="Q10" s="76"/>
      <c r="R10" s="76"/>
      <c r="S10" s="76"/>
      <c r="T10" s="76"/>
      <c r="U10" s="76"/>
      <c r="V10" s="76"/>
      <c r="W10" s="76"/>
      <c r="X10" s="76"/>
      <c r="Y10" s="76"/>
      <c r="Z10" s="76"/>
    </row>
    <row r="11" spans="2:26" s="57" customFormat="1" ht="12.75">
      <c r="B11" s="76" t="s">
        <v>292</v>
      </c>
      <c r="C11" s="116">
        <v>12099163</v>
      </c>
      <c r="D11" s="76" t="s">
        <v>51</v>
      </c>
      <c r="E11" s="77">
        <v>0</v>
      </c>
      <c r="F11" s="77">
        <v>0.581</v>
      </c>
      <c r="G11" s="174"/>
      <c r="H11" s="77">
        <v>0</v>
      </c>
      <c r="I11" s="77">
        <v>941.543</v>
      </c>
      <c r="J11" s="174"/>
      <c r="K11" s="76"/>
      <c r="L11" s="174">
        <f t="shared" si="0"/>
        <v>0.03362800453748391</v>
      </c>
      <c r="M11" s="175">
        <v>0.04642732529872388</v>
      </c>
      <c r="N11" s="76"/>
      <c r="O11" s="76"/>
      <c r="P11" s="76"/>
      <c r="Q11" s="76"/>
      <c r="R11" s="76"/>
      <c r="S11" s="76"/>
      <c r="T11" s="76"/>
      <c r="U11" s="76"/>
      <c r="V11" s="76"/>
      <c r="W11" s="76"/>
      <c r="X11" s="76"/>
      <c r="Y11" s="76"/>
      <c r="Z11" s="76"/>
    </row>
    <row r="12" spans="2:26" s="57" customFormat="1" ht="12.75">
      <c r="B12" s="76" t="s">
        <v>55</v>
      </c>
      <c r="C12" s="116" t="s">
        <v>336</v>
      </c>
      <c r="D12" s="76" t="s">
        <v>51</v>
      </c>
      <c r="E12" s="77">
        <v>2754.399</v>
      </c>
      <c r="F12" s="77">
        <v>679.647</v>
      </c>
      <c r="G12" s="174">
        <f>+(F12-E12)/E12</f>
        <v>-0.7532503460827571</v>
      </c>
      <c r="H12" s="77">
        <v>1469.112</v>
      </c>
      <c r="I12" s="77">
        <v>771.534</v>
      </c>
      <c r="J12" s="174">
        <f>+(I12-H12)/H12</f>
        <v>-0.47482969303906036</v>
      </c>
      <c r="K12" s="76"/>
      <c r="L12" s="174">
        <f t="shared" si="0"/>
        <v>0.027555989320533537</v>
      </c>
      <c r="M12" s="175">
        <v>0.0012278030861869599</v>
      </c>
      <c r="N12" s="76"/>
      <c r="O12" s="76"/>
      <c r="P12" s="76"/>
      <c r="Q12" s="76"/>
      <c r="R12" s="76"/>
      <c r="S12" s="76"/>
      <c r="T12" s="76"/>
      <c r="U12" s="76"/>
      <c r="V12" s="76"/>
      <c r="W12" s="76"/>
      <c r="X12" s="76"/>
      <c r="Y12" s="76"/>
      <c r="Z12" s="76"/>
    </row>
    <row r="13" spans="2:26" s="57" customFormat="1" ht="12.75">
      <c r="B13" s="76" t="s">
        <v>58</v>
      </c>
      <c r="C13" s="116" t="s">
        <v>337</v>
      </c>
      <c r="D13" s="76" t="s">
        <v>51</v>
      </c>
      <c r="E13" s="77">
        <v>68.418</v>
      </c>
      <c r="F13" s="77">
        <v>275.919</v>
      </c>
      <c r="G13" s="174">
        <f>+(F13-E13)/E13</f>
        <v>3.0328422344996926</v>
      </c>
      <c r="H13" s="77">
        <v>55.333</v>
      </c>
      <c r="I13" s="77">
        <v>475.893</v>
      </c>
      <c r="J13" s="174">
        <f>+(I13-H13)/H13</f>
        <v>7.600527714022373</v>
      </c>
      <c r="K13" s="76"/>
      <c r="L13" s="174">
        <f t="shared" si="0"/>
        <v>0.01699692097265534</v>
      </c>
      <c r="M13" s="175">
        <v>0.00038124619757602614</v>
      </c>
      <c r="N13" s="76"/>
      <c r="O13" s="76"/>
      <c r="P13" s="76"/>
      <c r="Q13" s="76"/>
      <c r="R13" s="76"/>
      <c r="S13" s="76"/>
      <c r="T13" s="76"/>
      <c r="U13" s="76"/>
      <c r="V13" s="76"/>
      <c r="W13" s="76"/>
      <c r="X13" s="76"/>
      <c r="Y13" s="76"/>
      <c r="Z13" s="76"/>
    </row>
    <row r="14" spans="2:26" s="57" customFormat="1" ht="12.75">
      <c r="B14" s="76" t="s">
        <v>291</v>
      </c>
      <c r="C14" s="116">
        <v>12099124</v>
      </c>
      <c r="D14" s="76" t="s">
        <v>51</v>
      </c>
      <c r="E14" s="77">
        <v>0</v>
      </c>
      <c r="F14" s="77">
        <v>1.926</v>
      </c>
      <c r="G14" s="174"/>
      <c r="H14" s="77">
        <v>0</v>
      </c>
      <c r="I14" s="77">
        <v>325.545</v>
      </c>
      <c r="J14" s="174"/>
      <c r="K14" s="76">
        <v>1</v>
      </c>
      <c r="L14" s="174">
        <f t="shared" si="0"/>
        <v>0.01162711499863012</v>
      </c>
      <c r="M14" s="175">
        <v>0.0582855669613963</v>
      </c>
      <c r="N14" s="76"/>
      <c r="O14" s="76"/>
      <c r="P14" s="76"/>
      <c r="Q14" s="76"/>
      <c r="R14" s="76"/>
      <c r="S14" s="76"/>
      <c r="T14" s="76"/>
      <c r="U14" s="76"/>
      <c r="V14" s="76"/>
      <c r="W14" s="76"/>
      <c r="X14" s="76"/>
      <c r="Y14" s="76"/>
      <c r="Z14" s="76"/>
    </row>
    <row r="15" spans="2:26" s="57" customFormat="1" ht="12.75">
      <c r="B15" s="76" t="s">
        <v>314</v>
      </c>
      <c r="C15" s="116">
        <v>44092000</v>
      </c>
      <c r="D15" s="76" t="s">
        <v>51</v>
      </c>
      <c r="E15" s="77">
        <v>0</v>
      </c>
      <c r="F15" s="77">
        <v>229.764</v>
      </c>
      <c r="G15" s="174"/>
      <c r="H15" s="77">
        <v>0</v>
      </c>
      <c r="I15" s="77">
        <v>324.126</v>
      </c>
      <c r="J15" s="174"/>
      <c r="K15" s="76">
        <v>3</v>
      </c>
      <c r="L15" s="174">
        <f t="shared" si="0"/>
        <v>0.011576434213537256</v>
      </c>
      <c r="M15" s="175">
        <v>0.25328101935674435</v>
      </c>
      <c r="N15" s="76"/>
      <c r="O15" s="76"/>
      <c r="P15" s="76"/>
      <c r="Q15" s="76"/>
      <c r="R15" s="76"/>
      <c r="S15" s="76"/>
      <c r="T15" s="76"/>
      <c r="U15" s="76"/>
      <c r="V15" s="76"/>
      <c r="W15" s="76"/>
      <c r="X15" s="76"/>
      <c r="Y15" s="76"/>
      <c r="Z15" s="76"/>
    </row>
    <row r="16" spans="2:26" s="57" customFormat="1" ht="12.75">
      <c r="B16" s="76" t="s">
        <v>262</v>
      </c>
      <c r="C16" s="116" t="s">
        <v>338</v>
      </c>
      <c r="D16" s="76" t="s">
        <v>51</v>
      </c>
      <c r="E16" s="77">
        <v>100.89</v>
      </c>
      <c r="F16" s="77">
        <v>78.734</v>
      </c>
      <c r="G16" s="174">
        <f>+(F16-E16)/E16</f>
        <v>-0.21960551095252262</v>
      </c>
      <c r="H16" s="77">
        <v>246.28</v>
      </c>
      <c r="I16" s="77">
        <v>235.589</v>
      </c>
      <c r="J16" s="174">
        <f>+(I16-H16)/H16</f>
        <v>-0.043409939905798285</v>
      </c>
      <c r="K16" s="76"/>
      <c r="L16" s="174">
        <f t="shared" si="0"/>
        <v>0.008414260380015885</v>
      </c>
      <c r="M16" s="175">
        <v>0.8716059979355736</v>
      </c>
      <c r="N16" s="76"/>
      <c r="O16" s="76"/>
      <c r="P16" s="76"/>
      <c r="Q16" s="76"/>
      <c r="R16" s="76"/>
      <c r="S16" s="76"/>
      <c r="T16" s="76"/>
      <c r="U16" s="76"/>
      <c r="V16" s="76"/>
      <c r="W16" s="76"/>
      <c r="X16" s="76"/>
      <c r="Y16" s="76"/>
      <c r="Z16" s="76"/>
    </row>
    <row r="17" spans="2:26" s="57" customFormat="1" ht="12.75">
      <c r="B17" s="76" t="s">
        <v>325</v>
      </c>
      <c r="C17" s="116" t="s">
        <v>339</v>
      </c>
      <c r="D17" s="76" t="s">
        <v>51</v>
      </c>
      <c r="E17" s="77">
        <v>129.339</v>
      </c>
      <c r="F17" s="77">
        <v>161.28</v>
      </c>
      <c r="G17" s="174">
        <f>+(F17-E17)/E17</f>
        <v>0.24695567462250367</v>
      </c>
      <c r="H17" s="77">
        <v>73.78</v>
      </c>
      <c r="I17" s="77">
        <v>205.44</v>
      </c>
      <c r="J17" s="174">
        <f>+(I17-H17)/H17</f>
        <v>1.7844944429384657</v>
      </c>
      <c r="K17" s="76"/>
      <c r="L17" s="174">
        <f t="shared" si="0"/>
        <v>0.007337463347059767</v>
      </c>
      <c r="M17" s="175">
        <v>0.003955545018902341</v>
      </c>
      <c r="N17" s="76"/>
      <c r="O17" s="76"/>
      <c r="P17" s="76"/>
      <c r="Q17" s="76"/>
      <c r="R17" s="76"/>
      <c r="S17" s="76"/>
      <c r="T17" s="76"/>
      <c r="U17" s="76"/>
      <c r="V17" s="76"/>
      <c r="W17" s="76"/>
      <c r="X17" s="76"/>
      <c r="Y17" s="76"/>
      <c r="Z17" s="76"/>
    </row>
    <row r="18" spans="2:26" s="57" customFormat="1" ht="12.75">
      <c r="B18" s="76" t="s">
        <v>263</v>
      </c>
      <c r="C18" s="116">
        <v>12099165</v>
      </c>
      <c r="D18" s="76" t="s">
        <v>51</v>
      </c>
      <c r="E18" s="77">
        <v>0</v>
      </c>
      <c r="F18" s="77">
        <v>0.098</v>
      </c>
      <c r="G18" s="174"/>
      <c r="H18" s="77">
        <v>0</v>
      </c>
      <c r="I18" s="77">
        <v>195.159</v>
      </c>
      <c r="J18" s="174"/>
      <c r="K18" s="76">
        <v>2</v>
      </c>
      <c r="L18" s="174">
        <f t="shared" si="0"/>
        <v>0.006970268737095196</v>
      </c>
      <c r="M18" s="175">
        <v>0.029730305323695767</v>
      </c>
      <c r="N18" s="76"/>
      <c r="O18" s="76"/>
      <c r="P18" s="76"/>
      <c r="Q18" s="76"/>
      <c r="R18" s="76"/>
      <c r="S18" s="76"/>
      <c r="T18" s="76"/>
      <c r="U18" s="76"/>
      <c r="V18" s="76"/>
      <c r="W18" s="76"/>
      <c r="X18" s="76"/>
      <c r="Y18" s="76"/>
      <c r="Z18" s="76"/>
    </row>
    <row r="19" spans="2:26" s="57" customFormat="1" ht="12.75">
      <c r="B19" s="76" t="s">
        <v>192</v>
      </c>
      <c r="C19" s="116" t="s">
        <v>340</v>
      </c>
      <c r="D19" s="76" t="s">
        <v>51</v>
      </c>
      <c r="E19" s="77">
        <v>0</v>
      </c>
      <c r="F19" s="77">
        <v>13</v>
      </c>
      <c r="G19" s="174"/>
      <c r="H19" s="77">
        <v>0</v>
      </c>
      <c r="I19" s="77">
        <v>178.897</v>
      </c>
      <c r="J19" s="174"/>
      <c r="K19" s="76"/>
      <c r="L19" s="174">
        <f t="shared" si="0"/>
        <v>0.006389457653811093</v>
      </c>
      <c r="M19" s="175">
        <v>0.0015402937882861767</v>
      </c>
      <c r="N19" s="76"/>
      <c r="O19" s="76"/>
      <c r="P19" s="76"/>
      <c r="Q19" s="76"/>
      <c r="R19" s="76"/>
      <c r="S19" s="76"/>
      <c r="T19" s="76"/>
      <c r="U19" s="76"/>
      <c r="V19" s="76"/>
      <c r="W19" s="76"/>
      <c r="X19" s="76"/>
      <c r="Y19" s="76"/>
      <c r="Z19" s="76"/>
    </row>
    <row r="20" spans="2:26" s="57" customFormat="1" ht="15" customHeight="1">
      <c r="B20" s="76" t="s">
        <v>313</v>
      </c>
      <c r="C20" s="116" t="s">
        <v>341</v>
      </c>
      <c r="D20" s="76" t="s">
        <v>51</v>
      </c>
      <c r="E20" s="77">
        <v>0</v>
      </c>
      <c r="F20" s="77">
        <v>341.385</v>
      </c>
      <c r="G20" s="174"/>
      <c r="H20" s="77">
        <v>0</v>
      </c>
      <c r="I20" s="77">
        <v>175.959</v>
      </c>
      <c r="J20" s="174"/>
      <c r="K20" s="76"/>
      <c r="L20" s="174">
        <f t="shared" si="0"/>
        <v>0.006284524499052227</v>
      </c>
      <c r="M20" s="175">
        <v>0.0060008064098361945</v>
      </c>
      <c r="N20" s="76"/>
      <c r="O20" s="76"/>
      <c r="P20" s="76"/>
      <c r="Q20" s="76"/>
      <c r="R20" s="76"/>
      <c r="S20" s="76"/>
      <c r="T20" s="76"/>
      <c r="U20" s="76"/>
      <c r="V20" s="76"/>
      <c r="W20" s="76"/>
      <c r="X20" s="76"/>
      <c r="Y20" s="76"/>
      <c r="Z20" s="76"/>
    </row>
    <row r="21" spans="2:26" s="57" customFormat="1" ht="12.75">
      <c r="B21" s="76" t="s">
        <v>130</v>
      </c>
      <c r="C21" s="116"/>
      <c r="D21" s="76"/>
      <c r="E21" s="77"/>
      <c r="F21" s="77"/>
      <c r="G21" s="174"/>
      <c r="H21" s="77">
        <f>+H22-SUM(H8:H20)</f>
        <v>2454.8</v>
      </c>
      <c r="I21" s="77">
        <f>+I22-SUM(I8:I20)</f>
        <v>1367.1579999999994</v>
      </c>
      <c r="J21" s="174">
        <f>+(I21-H21)/H21</f>
        <v>-0.4430674596708492</v>
      </c>
      <c r="K21" s="76"/>
      <c r="L21" s="174">
        <f t="shared" si="0"/>
        <v>0.04882920421845567</v>
      </c>
      <c r="M21" s="176"/>
      <c r="N21" s="76"/>
      <c r="O21" s="76"/>
      <c r="P21" s="76"/>
      <c r="Q21" s="76"/>
      <c r="R21" s="76"/>
      <c r="S21" s="76"/>
      <c r="T21" s="76"/>
      <c r="U21" s="76"/>
      <c r="V21" s="76"/>
      <c r="W21" s="76"/>
      <c r="X21" s="76"/>
      <c r="Y21" s="76"/>
      <c r="Z21" s="76"/>
    </row>
    <row r="22" spans="2:26" s="59" customFormat="1" ht="12.75">
      <c r="B22" s="69" t="s">
        <v>133</v>
      </c>
      <c r="C22" s="69"/>
      <c r="D22" s="69"/>
      <c r="E22" s="94"/>
      <c r="F22" s="70"/>
      <c r="G22" s="70"/>
      <c r="H22" s="70">
        <f>+'Exportacion_regional '!C7</f>
        <v>4299.305</v>
      </c>
      <c r="I22" s="70">
        <f>+'Exportacion_regional '!D7</f>
        <v>27998.777</v>
      </c>
      <c r="J22" s="95">
        <f>+(I22-H22)/H22</f>
        <v>5.512396073318826</v>
      </c>
      <c r="K22" s="70"/>
      <c r="L22" s="95">
        <f>SUM(L8:L21)</f>
        <v>1.0000000000000002</v>
      </c>
      <c r="M22" s="96"/>
      <c r="N22" s="58"/>
      <c r="O22" s="58"/>
      <c r="P22" s="58"/>
      <c r="Q22" s="58"/>
      <c r="R22" s="58"/>
      <c r="S22" s="58"/>
      <c r="T22" s="58"/>
      <c r="U22" s="58"/>
      <c r="V22" s="58"/>
      <c r="W22" s="58"/>
      <c r="X22" s="58"/>
      <c r="Y22" s="58"/>
      <c r="Z22" s="58"/>
    </row>
    <row r="23" spans="5:13" s="58" customFormat="1" ht="12.75">
      <c r="E23" s="97"/>
      <c r="F23" s="92"/>
      <c r="G23" s="92"/>
      <c r="H23" s="92"/>
      <c r="I23" s="97"/>
      <c r="J23" s="92"/>
      <c r="K23" s="92"/>
      <c r="L23" s="92"/>
      <c r="M23" s="93"/>
    </row>
    <row r="24" spans="2:13" s="58" customFormat="1" ht="21" customHeight="1">
      <c r="B24" s="231" t="s">
        <v>252</v>
      </c>
      <c r="C24" s="231"/>
      <c r="D24" s="231"/>
      <c r="E24" s="231"/>
      <c r="F24" s="231"/>
      <c r="G24" s="231"/>
      <c r="H24" s="231"/>
      <c r="I24" s="231"/>
      <c r="J24" s="231"/>
      <c r="K24" s="231"/>
      <c r="L24" s="231"/>
      <c r="M24" s="231"/>
    </row>
    <row r="25" spans="13:26" ht="13.5" customHeight="1">
      <c r="M25" s="93"/>
      <c r="N25" s="58"/>
      <c r="O25" s="58"/>
      <c r="P25" s="58"/>
      <c r="Q25" s="58"/>
      <c r="R25" s="58"/>
      <c r="S25" s="58"/>
      <c r="T25" s="58"/>
      <c r="U25" s="58"/>
      <c r="V25" s="58"/>
      <c r="W25" s="58"/>
      <c r="X25" s="58"/>
      <c r="Y25" s="58"/>
      <c r="Z25" s="58"/>
    </row>
    <row r="26" spans="2:26" s="79" customFormat="1" ht="15.75" customHeight="1">
      <c r="B26" s="234" t="s">
        <v>46</v>
      </c>
      <c r="C26" s="234"/>
      <c r="D26" s="234"/>
      <c r="E26" s="234"/>
      <c r="F26" s="234"/>
      <c r="G26" s="234"/>
      <c r="H26" s="234"/>
      <c r="I26" s="234"/>
      <c r="J26" s="234"/>
      <c r="K26" s="234"/>
      <c r="L26" s="234"/>
      <c r="M26" s="234"/>
      <c r="N26" s="58"/>
      <c r="O26" s="58"/>
      <c r="P26" s="58"/>
      <c r="Q26" s="58"/>
      <c r="R26" s="58"/>
      <c r="S26" s="58"/>
      <c r="T26" s="58"/>
      <c r="U26" s="58"/>
      <c r="V26" s="58"/>
      <c r="W26" s="58"/>
      <c r="X26" s="58"/>
      <c r="Y26" s="58"/>
      <c r="Z26" s="58"/>
    </row>
    <row r="27" spans="2:26" s="79" customFormat="1" ht="15.75" customHeight="1">
      <c r="B27" s="235" t="s">
        <v>146</v>
      </c>
      <c r="C27" s="235"/>
      <c r="D27" s="235"/>
      <c r="E27" s="235"/>
      <c r="F27" s="235"/>
      <c r="G27" s="235"/>
      <c r="H27" s="235"/>
      <c r="I27" s="235"/>
      <c r="J27" s="235"/>
      <c r="K27" s="235"/>
      <c r="L27" s="235"/>
      <c r="M27" s="235"/>
      <c r="N27" s="58"/>
      <c r="O27" s="58"/>
      <c r="P27" s="58"/>
      <c r="Q27" s="58"/>
      <c r="R27" s="58"/>
      <c r="S27" s="58"/>
      <c r="T27" s="58"/>
      <c r="U27" s="58"/>
      <c r="V27" s="58"/>
      <c r="W27" s="58"/>
      <c r="X27" s="58"/>
      <c r="Y27" s="58"/>
      <c r="Z27" s="58"/>
    </row>
    <row r="28" spans="2:26" s="80" customFormat="1" ht="15.75" customHeight="1">
      <c r="B28" s="235" t="s">
        <v>97</v>
      </c>
      <c r="C28" s="235"/>
      <c r="D28" s="235"/>
      <c r="E28" s="235"/>
      <c r="F28" s="235"/>
      <c r="G28" s="235"/>
      <c r="H28" s="235"/>
      <c r="I28" s="235"/>
      <c r="J28" s="235"/>
      <c r="K28" s="235"/>
      <c r="L28" s="235"/>
      <c r="M28" s="235"/>
      <c r="N28" s="58"/>
      <c r="O28" s="58"/>
      <c r="P28" s="58"/>
      <c r="Q28" s="58"/>
      <c r="R28" s="92"/>
      <c r="S28" s="92"/>
      <c r="T28" s="58"/>
      <c r="U28" s="58"/>
      <c r="V28" s="58"/>
      <c r="W28" s="58"/>
      <c r="X28" s="58"/>
      <c r="Y28" s="58"/>
      <c r="Z28" s="58"/>
    </row>
    <row r="29" spans="2:26" s="80" customFormat="1" ht="15.75" customHeight="1">
      <c r="B29" s="81"/>
      <c r="C29" s="81"/>
      <c r="D29" s="81"/>
      <c r="E29" s="81"/>
      <c r="F29" s="81"/>
      <c r="G29" s="81"/>
      <c r="H29" s="81"/>
      <c r="I29" s="81"/>
      <c r="J29" s="81"/>
      <c r="K29" s="81"/>
      <c r="L29" s="81"/>
      <c r="M29" s="81"/>
      <c r="N29" s="58"/>
      <c r="O29" s="58"/>
      <c r="P29" s="58"/>
      <c r="Q29" s="58"/>
      <c r="R29" s="58"/>
      <c r="S29" s="58"/>
      <c r="T29" s="58"/>
      <c r="U29" s="58"/>
      <c r="V29" s="58"/>
      <c r="W29" s="58"/>
      <c r="X29" s="58"/>
      <c r="Y29" s="58"/>
      <c r="Z29" s="58"/>
    </row>
    <row r="30" spans="2:13" s="58" customFormat="1" ht="30" customHeight="1">
      <c r="B30" s="82" t="s">
        <v>185</v>
      </c>
      <c r="C30" s="82" t="s">
        <v>152</v>
      </c>
      <c r="D30" s="82" t="s">
        <v>50</v>
      </c>
      <c r="E30" s="233" t="s">
        <v>143</v>
      </c>
      <c r="F30" s="233"/>
      <c r="G30" s="233"/>
      <c r="H30" s="233" t="s">
        <v>144</v>
      </c>
      <c r="I30" s="233"/>
      <c r="J30" s="233"/>
      <c r="K30" s="233"/>
      <c r="L30" s="233"/>
      <c r="M30" s="233"/>
    </row>
    <row r="31" spans="2:13" s="58" customFormat="1" ht="15.75" customHeight="1">
      <c r="B31" s="84"/>
      <c r="C31" s="84"/>
      <c r="D31" s="84"/>
      <c r="E31" s="232" t="str">
        <f>+E6</f>
        <v>ene-oct</v>
      </c>
      <c r="F31" s="232"/>
      <c r="G31" s="84" t="s">
        <v>98</v>
      </c>
      <c r="H31" s="232" t="str">
        <f>+E31</f>
        <v>ene-oct</v>
      </c>
      <c r="I31" s="232"/>
      <c r="J31" s="84" t="s">
        <v>98</v>
      </c>
      <c r="K31" s="85"/>
      <c r="L31" s="114" t="s">
        <v>181</v>
      </c>
      <c r="M31" s="86" t="s">
        <v>145</v>
      </c>
    </row>
    <row r="32" spans="2:13" s="58" customFormat="1" ht="18.75" customHeight="1">
      <c r="B32" s="87"/>
      <c r="C32" s="87"/>
      <c r="D32" s="87"/>
      <c r="E32" s="88">
        <f>+E7</f>
        <v>2011</v>
      </c>
      <c r="F32" s="88">
        <f>+F7</f>
        <v>2012</v>
      </c>
      <c r="G32" s="89" t="str">
        <f>+G7</f>
        <v>12/11</v>
      </c>
      <c r="H32" s="88">
        <f>+E32</f>
        <v>2011</v>
      </c>
      <c r="I32" s="88">
        <f>+F32</f>
        <v>2012</v>
      </c>
      <c r="J32" s="89" t="str">
        <f>+G32</f>
        <v>12/11</v>
      </c>
      <c r="K32" s="87"/>
      <c r="L32" s="88">
        <f>+L7</f>
        <v>2012</v>
      </c>
      <c r="M32" s="165">
        <f>+M7</f>
        <v>2012</v>
      </c>
    </row>
    <row r="33" spans="1:26" s="57" customFormat="1" ht="12.75">
      <c r="A33" s="57">
        <v>1</v>
      </c>
      <c r="B33" s="76" t="s">
        <v>57</v>
      </c>
      <c r="C33" s="116">
        <v>12119020</v>
      </c>
      <c r="D33" s="76" t="s">
        <v>51</v>
      </c>
      <c r="E33" s="55">
        <v>427.425</v>
      </c>
      <c r="F33" s="55">
        <v>714.499</v>
      </c>
      <c r="G33" s="56">
        <f>+(F33-E33)/E33</f>
        <v>0.6716359595250629</v>
      </c>
      <c r="H33" s="55">
        <v>995.409</v>
      </c>
      <c r="I33" s="121">
        <v>2134.284</v>
      </c>
      <c r="J33" s="56">
        <f>+(I33-H33)/H33</f>
        <v>1.1441276902258268</v>
      </c>
      <c r="K33" s="54">
        <v>1</v>
      </c>
      <c r="L33" s="115">
        <f aca="true" t="shared" si="1" ref="L33:L40">+I33/$I$41</f>
        <v>0.2962693354566383</v>
      </c>
      <c r="M33" s="171">
        <v>0.5006774902458295</v>
      </c>
      <c r="N33" s="58"/>
      <c r="O33" s="58"/>
      <c r="P33" s="58"/>
      <c r="Q33" s="58"/>
      <c r="R33" s="58"/>
      <c r="S33" s="58"/>
      <c r="T33" s="58"/>
      <c r="U33" s="58"/>
      <c r="V33" s="58"/>
      <c r="W33" s="58"/>
      <c r="X33" s="58"/>
      <c r="Y33" s="58"/>
      <c r="Z33" s="58"/>
    </row>
    <row r="34" spans="1:26" s="57" customFormat="1" ht="12.75">
      <c r="A34" s="57">
        <v>2</v>
      </c>
      <c r="B34" s="54" t="s">
        <v>290</v>
      </c>
      <c r="C34" s="116">
        <v>10051000</v>
      </c>
      <c r="D34" s="76" t="s">
        <v>51</v>
      </c>
      <c r="E34" s="55">
        <v>20.56</v>
      </c>
      <c r="F34" s="55">
        <v>14.576</v>
      </c>
      <c r="G34" s="56">
        <f aca="true" t="shared" si="2" ref="G34:G39">+(F34-E34)/E34</f>
        <v>-0.29105058365758746</v>
      </c>
      <c r="H34" s="55">
        <v>1013.823</v>
      </c>
      <c r="I34" s="121">
        <v>844.492</v>
      </c>
      <c r="J34" s="56">
        <f>+(I34-H34)/H34</f>
        <v>-0.16702225141864016</v>
      </c>
      <c r="K34" s="54"/>
      <c r="L34" s="115">
        <f t="shared" si="1"/>
        <v>0.1172276433869379</v>
      </c>
      <c r="M34" s="171">
        <v>0.0033318494725192408</v>
      </c>
      <c r="N34" s="58"/>
      <c r="O34" s="58"/>
      <c r="P34" s="58"/>
      <c r="Q34" s="58"/>
      <c r="R34" s="58"/>
      <c r="S34" s="58"/>
      <c r="T34" s="58"/>
      <c r="U34" s="58"/>
      <c r="V34" s="58"/>
      <c r="W34" s="58"/>
      <c r="X34" s="58"/>
      <c r="Y34" s="58"/>
      <c r="Z34" s="58"/>
    </row>
    <row r="35" spans="1:26" s="57" customFormat="1" ht="12.75">
      <c r="A35" s="57">
        <v>3</v>
      </c>
      <c r="B35" s="54" t="s">
        <v>292</v>
      </c>
      <c r="C35" s="116">
        <v>12099163</v>
      </c>
      <c r="D35" s="76" t="s">
        <v>51</v>
      </c>
      <c r="E35" s="55">
        <v>0</v>
      </c>
      <c r="F35" s="55">
        <v>0.557</v>
      </c>
      <c r="G35" s="56"/>
      <c r="H35" s="55">
        <v>0</v>
      </c>
      <c r="I35" s="121">
        <v>568.458</v>
      </c>
      <c r="J35" s="56"/>
      <c r="K35" s="54"/>
      <c r="L35" s="115">
        <f t="shared" si="1"/>
        <v>0.07891015155200043</v>
      </c>
      <c r="M35" s="171">
        <v>0.02803056736087675</v>
      </c>
      <c r="N35" s="58"/>
      <c r="O35" s="58"/>
      <c r="P35" s="58"/>
      <c r="Q35" s="58"/>
      <c r="R35" s="58"/>
      <c r="S35" s="58"/>
      <c r="T35" s="58"/>
      <c r="U35" s="58"/>
      <c r="V35" s="58"/>
      <c r="W35" s="58"/>
      <c r="X35" s="58"/>
      <c r="Y35" s="58"/>
      <c r="Z35" s="58"/>
    </row>
    <row r="36" spans="2:26" s="57" customFormat="1" ht="12.75">
      <c r="B36" s="76" t="s">
        <v>263</v>
      </c>
      <c r="C36" s="116">
        <v>12099165</v>
      </c>
      <c r="D36" s="76" t="s">
        <v>51</v>
      </c>
      <c r="E36" s="55">
        <v>0</v>
      </c>
      <c r="F36" s="55">
        <v>0.447</v>
      </c>
      <c r="G36" s="56"/>
      <c r="H36" s="55">
        <v>0</v>
      </c>
      <c r="I36" s="121">
        <v>566.627</v>
      </c>
      <c r="J36" s="56"/>
      <c r="K36" s="54"/>
      <c r="L36" s="115">
        <f t="shared" si="1"/>
        <v>0.07865598240055614</v>
      </c>
      <c r="M36" s="171">
        <v>0.08631932790519402</v>
      </c>
      <c r="N36" s="58"/>
      <c r="O36" s="58"/>
      <c r="P36" s="58"/>
      <c r="Q36" s="58"/>
      <c r="R36" s="58"/>
      <c r="S36" s="58"/>
      <c r="T36" s="58"/>
      <c r="U36" s="58"/>
      <c r="V36" s="58"/>
      <c r="W36" s="58"/>
      <c r="X36" s="58"/>
      <c r="Y36" s="58"/>
      <c r="Z36" s="58"/>
    </row>
    <row r="37" spans="2:26" s="57" customFormat="1" ht="12.75">
      <c r="B37" s="76" t="s">
        <v>58</v>
      </c>
      <c r="C37" s="116" t="s">
        <v>337</v>
      </c>
      <c r="D37" s="76" t="s">
        <v>51</v>
      </c>
      <c r="E37" s="55">
        <v>131.868</v>
      </c>
      <c r="F37" s="55">
        <v>326.823</v>
      </c>
      <c r="G37" s="56">
        <f t="shared" si="2"/>
        <v>1.4784102284102283</v>
      </c>
      <c r="H37" s="55">
        <v>138.87</v>
      </c>
      <c r="I37" s="121">
        <v>523.666</v>
      </c>
      <c r="J37" s="56">
        <f>+(I37-H37)/H37</f>
        <v>2.7709080434939155</v>
      </c>
      <c r="K37" s="54">
        <v>2</v>
      </c>
      <c r="L37" s="115">
        <f t="shared" si="1"/>
        <v>0.07269237731306422</v>
      </c>
      <c r="M37" s="171">
        <v>0.000419517982613418</v>
      </c>
      <c r="N37" s="58"/>
      <c r="O37" s="58"/>
      <c r="P37" s="58"/>
      <c r="Q37" s="58"/>
      <c r="R37" s="58"/>
      <c r="S37" s="92"/>
      <c r="T37" s="92"/>
      <c r="U37" s="92"/>
      <c r="V37" s="92"/>
      <c r="W37" s="92"/>
      <c r="X37" s="92"/>
      <c r="Y37" s="58"/>
      <c r="Z37" s="58"/>
    </row>
    <row r="38" spans="2:26" s="57" customFormat="1" ht="12.75">
      <c r="B38" s="76" t="s">
        <v>326</v>
      </c>
      <c r="C38" s="116" t="s">
        <v>342</v>
      </c>
      <c r="D38" s="76" t="s">
        <v>51</v>
      </c>
      <c r="E38" s="55">
        <v>137.996</v>
      </c>
      <c r="F38" s="55">
        <v>391.684</v>
      </c>
      <c r="G38" s="56">
        <f t="shared" si="2"/>
        <v>1.8383721267283109</v>
      </c>
      <c r="H38" s="55">
        <v>155.47</v>
      </c>
      <c r="I38" s="121">
        <v>461.053</v>
      </c>
      <c r="J38" s="56">
        <f>+(I38-H38)/H38</f>
        <v>1.9655431916125297</v>
      </c>
      <c r="K38" s="54"/>
      <c r="L38" s="115">
        <f t="shared" si="1"/>
        <v>0.06400079179729101</v>
      </c>
      <c r="M38" s="171">
        <v>0.16195630562875732</v>
      </c>
      <c r="N38" s="58"/>
      <c r="O38" s="58"/>
      <c r="P38" s="58"/>
      <c r="Q38" s="58"/>
      <c r="R38" s="58"/>
      <c r="S38" s="58"/>
      <c r="T38" s="58"/>
      <c r="U38" s="58"/>
      <c r="V38" s="58"/>
      <c r="W38" s="58"/>
      <c r="X38" s="58"/>
      <c r="Y38" s="58"/>
      <c r="Z38" s="58"/>
    </row>
    <row r="39" spans="2:26" s="57" customFormat="1" ht="12.75">
      <c r="B39" s="76" t="s">
        <v>54</v>
      </c>
      <c r="C39" s="116" t="s">
        <v>343</v>
      </c>
      <c r="D39" s="76" t="s">
        <v>51</v>
      </c>
      <c r="E39" s="55">
        <v>643.061</v>
      </c>
      <c r="F39" s="55">
        <v>252.846</v>
      </c>
      <c r="G39" s="56">
        <f t="shared" si="2"/>
        <v>-0.6068086853346728</v>
      </c>
      <c r="H39" s="55">
        <v>1098.816</v>
      </c>
      <c r="I39" s="121">
        <v>354.035</v>
      </c>
      <c r="J39" s="56">
        <f>+(I39-H39)/H39</f>
        <v>-0.6778031990797366</v>
      </c>
      <c r="K39" s="54">
        <v>3</v>
      </c>
      <c r="L39" s="115">
        <f t="shared" si="1"/>
        <v>0.04914515321222056</v>
      </c>
      <c r="M39" s="171">
        <v>0.0022531284825968983</v>
      </c>
      <c r="N39" s="58"/>
      <c r="O39" s="58"/>
      <c r="P39" s="58"/>
      <c r="Q39" s="58"/>
      <c r="R39" s="58"/>
      <c r="S39" s="58"/>
      <c r="T39" s="58"/>
      <c r="U39" s="58"/>
      <c r="V39" s="58"/>
      <c r="W39" s="58"/>
      <c r="X39" s="58"/>
      <c r="Y39" s="58"/>
      <c r="Z39" s="58"/>
    </row>
    <row r="40" spans="2:26" s="57" customFormat="1" ht="12.75">
      <c r="B40" s="54" t="s">
        <v>130</v>
      </c>
      <c r="C40" s="116"/>
      <c r="D40" s="54"/>
      <c r="E40" s="127"/>
      <c r="F40" s="55"/>
      <c r="G40" s="56"/>
      <c r="H40" s="121">
        <f>+H41-SUM(H33:H39)</f>
        <v>2056.558</v>
      </c>
      <c r="I40" s="55">
        <f>+I41-SUM(I33:I39)</f>
        <v>1751.2489999999998</v>
      </c>
      <c r="J40" s="56">
        <f>+(I40-H40)/H40</f>
        <v>-0.14845630417425631</v>
      </c>
      <c r="K40" s="54"/>
      <c r="L40" s="115">
        <f t="shared" si="1"/>
        <v>0.24309856488129147</v>
      </c>
      <c r="M40" s="71"/>
      <c r="N40" s="58"/>
      <c r="O40" s="58"/>
      <c r="P40" s="58"/>
      <c r="Q40" s="58"/>
      <c r="R40" s="58"/>
      <c r="S40" s="58"/>
      <c r="T40" s="58"/>
      <c r="U40" s="58"/>
      <c r="V40" s="58"/>
      <c r="W40" s="58"/>
      <c r="X40" s="58"/>
      <c r="Y40" s="58"/>
      <c r="Z40" s="58"/>
    </row>
    <row r="41" spans="1:26" s="59" customFormat="1" ht="12.75">
      <c r="A41" s="57"/>
      <c r="B41" s="69" t="s">
        <v>133</v>
      </c>
      <c r="C41" s="69"/>
      <c r="D41" s="69"/>
      <c r="E41" s="94"/>
      <c r="F41" s="70"/>
      <c r="G41" s="70"/>
      <c r="H41" s="70">
        <f>+'Exportacion_regional '!C8</f>
        <v>5458.946</v>
      </c>
      <c r="I41" s="70">
        <f>+'Exportacion_regional '!D8</f>
        <v>7203.864</v>
      </c>
      <c r="J41" s="95">
        <f>+(I41-H41)/H41</f>
        <v>0.31964375540626333</v>
      </c>
      <c r="K41" s="70"/>
      <c r="L41" s="95">
        <f>SUM(L33:L40)</f>
        <v>1</v>
      </c>
      <c r="M41" s="96"/>
      <c r="N41" s="58"/>
      <c r="O41" s="58"/>
      <c r="P41" s="58"/>
      <c r="Q41" s="58"/>
      <c r="R41" s="58"/>
      <c r="S41" s="58"/>
      <c r="T41" s="58"/>
      <c r="U41" s="58"/>
      <c r="V41" s="58"/>
      <c r="W41" s="58"/>
      <c r="X41" s="58"/>
      <c r="Y41" s="58"/>
      <c r="Z41" s="58"/>
    </row>
    <row r="42" spans="1:13" s="58" customFormat="1" ht="12.75">
      <c r="A42" s="57"/>
      <c r="E42" s="97"/>
      <c r="F42" s="92"/>
      <c r="G42" s="92"/>
      <c r="H42" s="92"/>
      <c r="I42" s="97"/>
      <c r="J42" s="92"/>
      <c r="K42" s="92"/>
      <c r="L42" s="92"/>
      <c r="M42" s="93"/>
    </row>
    <row r="43" spans="2:13" s="58" customFormat="1" ht="21" customHeight="1">
      <c r="B43" s="231" t="s">
        <v>252</v>
      </c>
      <c r="C43" s="231"/>
      <c r="D43" s="231"/>
      <c r="E43" s="231"/>
      <c r="F43" s="231"/>
      <c r="G43" s="231"/>
      <c r="H43" s="231"/>
      <c r="I43" s="231"/>
      <c r="J43" s="231"/>
      <c r="K43" s="231"/>
      <c r="L43" s="231"/>
      <c r="M43" s="231"/>
    </row>
    <row r="44" spans="13:26" ht="13.5" customHeight="1">
      <c r="M44" s="93"/>
      <c r="N44" s="58"/>
      <c r="O44" s="58"/>
      <c r="P44" s="58"/>
      <c r="Q44" s="58"/>
      <c r="R44" s="58"/>
      <c r="S44" s="58"/>
      <c r="T44" s="58"/>
      <c r="U44" s="58"/>
      <c r="V44" s="58"/>
      <c r="W44" s="58"/>
      <c r="X44" s="58"/>
      <c r="Y44" s="58"/>
      <c r="Z44" s="58"/>
    </row>
    <row r="45" spans="2:26" s="79" customFormat="1" ht="15.75" customHeight="1">
      <c r="B45" s="234" t="s">
        <v>43</v>
      </c>
      <c r="C45" s="234"/>
      <c r="D45" s="234"/>
      <c r="E45" s="234"/>
      <c r="F45" s="234"/>
      <c r="G45" s="234"/>
      <c r="H45" s="234"/>
      <c r="I45" s="234"/>
      <c r="J45" s="234"/>
      <c r="K45" s="234"/>
      <c r="L45" s="234"/>
      <c r="M45" s="234"/>
      <c r="N45" s="58"/>
      <c r="O45" s="58"/>
      <c r="P45" s="58"/>
      <c r="Q45" s="58"/>
      <c r="R45" s="58"/>
      <c r="S45" s="58"/>
      <c r="T45" s="58"/>
      <c r="U45" s="58"/>
      <c r="V45" s="58"/>
      <c r="W45" s="58"/>
      <c r="X45" s="58"/>
      <c r="Y45" s="58"/>
      <c r="Z45" s="58"/>
    </row>
    <row r="46" spans="2:26" s="79" customFormat="1" ht="15.75" customHeight="1">
      <c r="B46" s="235" t="s">
        <v>146</v>
      </c>
      <c r="C46" s="235"/>
      <c r="D46" s="235"/>
      <c r="E46" s="235"/>
      <c r="F46" s="235"/>
      <c r="G46" s="235"/>
      <c r="H46" s="235"/>
      <c r="I46" s="235"/>
      <c r="J46" s="235"/>
      <c r="K46" s="235"/>
      <c r="L46" s="235"/>
      <c r="M46" s="235"/>
      <c r="N46" s="58"/>
      <c r="O46" s="58"/>
      <c r="P46" s="58"/>
      <c r="Q46" s="58"/>
      <c r="R46" s="58"/>
      <c r="S46" s="58"/>
      <c r="T46" s="58"/>
      <c r="U46" s="58"/>
      <c r="V46" s="58"/>
      <c r="W46" s="58"/>
      <c r="X46" s="58"/>
      <c r="Y46" s="58"/>
      <c r="Z46" s="58"/>
    </row>
    <row r="47" spans="2:26" s="80" customFormat="1" ht="15.75" customHeight="1">
      <c r="B47" s="235" t="s">
        <v>30</v>
      </c>
      <c r="C47" s="235"/>
      <c r="D47" s="235"/>
      <c r="E47" s="235"/>
      <c r="F47" s="235"/>
      <c r="G47" s="235"/>
      <c r="H47" s="235"/>
      <c r="I47" s="235"/>
      <c r="J47" s="235"/>
      <c r="K47" s="235"/>
      <c r="L47" s="235"/>
      <c r="M47" s="235"/>
      <c r="N47" s="58"/>
      <c r="O47" s="58"/>
      <c r="P47" s="58"/>
      <c r="Q47" s="58"/>
      <c r="R47" s="58"/>
      <c r="S47" s="58"/>
      <c r="T47" s="58"/>
      <c r="U47" s="58"/>
      <c r="V47" s="58"/>
      <c r="W47" s="58"/>
      <c r="X47" s="58"/>
      <c r="Y47" s="58"/>
      <c r="Z47" s="58"/>
    </row>
    <row r="48" spans="2:26" s="80" customFormat="1" ht="15.75" customHeight="1">
      <c r="B48" s="81"/>
      <c r="C48" s="81"/>
      <c r="D48" s="81"/>
      <c r="E48" s="81"/>
      <c r="F48" s="81"/>
      <c r="G48" s="81"/>
      <c r="H48" s="81"/>
      <c r="I48" s="81"/>
      <c r="J48" s="81"/>
      <c r="K48" s="81"/>
      <c r="L48" s="81"/>
      <c r="M48" s="81"/>
      <c r="N48" s="58"/>
      <c r="O48" s="58"/>
      <c r="P48" s="58"/>
      <c r="Q48" s="58"/>
      <c r="R48" s="58"/>
      <c r="S48" s="58"/>
      <c r="T48" s="58"/>
      <c r="U48" s="58"/>
      <c r="V48" s="58"/>
      <c r="W48" s="58"/>
      <c r="X48" s="58"/>
      <c r="Y48" s="58"/>
      <c r="Z48" s="58"/>
    </row>
    <row r="49" spans="2:13" s="58" customFormat="1" ht="30.75" customHeight="1">
      <c r="B49" s="82" t="s">
        <v>185</v>
      </c>
      <c r="C49" s="82" t="s">
        <v>152</v>
      </c>
      <c r="D49" s="82" t="s">
        <v>50</v>
      </c>
      <c r="E49" s="233" t="s">
        <v>143</v>
      </c>
      <c r="F49" s="233"/>
      <c r="G49" s="233"/>
      <c r="H49" s="233" t="s">
        <v>144</v>
      </c>
      <c r="I49" s="233"/>
      <c r="J49" s="233"/>
      <c r="K49" s="233"/>
      <c r="L49" s="233"/>
      <c r="M49" s="233"/>
    </row>
    <row r="50" spans="2:13" s="58" customFormat="1" ht="15.75" customHeight="1">
      <c r="B50" s="84"/>
      <c r="C50" s="84"/>
      <c r="D50" s="84"/>
      <c r="E50" s="232" t="str">
        <f>+E31</f>
        <v>ene-oct</v>
      </c>
      <c r="F50" s="232"/>
      <c r="G50" s="84" t="s">
        <v>98</v>
      </c>
      <c r="H50" s="232" t="str">
        <f>+E50</f>
        <v>ene-oct</v>
      </c>
      <c r="I50" s="232"/>
      <c r="J50" s="84" t="s">
        <v>98</v>
      </c>
      <c r="K50" s="85"/>
      <c r="L50" s="114" t="s">
        <v>181</v>
      </c>
      <c r="M50" s="86" t="s">
        <v>145</v>
      </c>
    </row>
    <row r="51" spans="2:13" s="58" customFormat="1" ht="15" customHeight="1">
      <c r="B51" s="87"/>
      <c r="C51" s="87"/>
      <c r="D51" s="87"/>
      <c r="E51" s="88">
        <f aca="true" t="shared" si="3" ref="E51:J51">+E32</f>
        <v>2011</v>
      </c>
      <c r="F51" s="88">
        <f t="shared" si="3"/>
        <v>2012</v>
      </c>
      <c r="G51" s="89" t="str">
        <f t="shared" si="3"/>
        <v>12/11</v>
      </c>
      <c r="H51" s="88">
        <f t="shared" si="3"/>
        <v>2011</v>
      </c>
      <c r="I51" s="88">
        <f t="shared" si="3"/>
        <v>2012</v>
      </c>
      <c r="J51" s="89" t="str">
        <f t="shared" si="3"/>
        <v>12/11</v>
      </c>
      <c r="K51" s="87"/>
      <c r="L51" s="88">
        <f>+L32</f>
        <v>2012</v>
      </c>
      <c r="M51" s="166">
        <f>+M32</f>
        <v>2012</v>
      </c>
    </row>
    <row r="52" spans="1:26" s="57" customFormat="1" ht="12.75">
      <c r="A52" s="57">
        <v>1</v>
      </c>
      <c r="B52" s="76" t="s">
        <v>69</v>
      </c>
      <c r="C52" s="116">
        <v>22042990</v>
      </c>
      <c r="D52" s="76" t="s">
        <v>64</v>
      </c>
      <c r="E52" s="55">
        <v>166</v>
      </c>
      <c r="F52" s="55">
        <v>1175.644</v>
      </c>
      <c r="G52" s="56">
        <f>+(F52-E52)/E52</f>
        <v>6.082192771084338</v>
      </c>
      <c r="H52" s="55">
        <v>200.28</v>
      </c>
      <c r="I52" s="55">
        <v>1241.024</v>
      </c>
      <c r="J52" s="56">
        <f>+(I52-H52)/H52</f>
        <v>5.196444977032154</v>
      </c>
      <c r="K52" s="54"/>
      <c r="L52" s="115">
        <f aca="true" t="shared" si="4" ref="L52:L59">+I52/$I$60</f>
        <v>0.3206318883819564</v>
      </c>
      <c r="M52" s="71">
        <v>0.005043058105910169</v>
      </c>
      <c r="N52" s="58"/>
      <c r="O52" s="58"/>
      <c r="P52" s="58"/>
      <c r="Q52" s="58"/>
      <c r="R52" s="58"/>
      <c r="S52" s="58"/>
      <c r="T52" s="58"/>
      <c r="U52" s="58"/>
      <c r="V52" s="58"/>
      <c r="W52" s="58"/>
      <c r="X52" s="58"/>
      <c r="Y52" s="58"/>
      <c r="Z52" s="58"/>
    </row>
    <row r="53" spans="1:26" s="57" customFormat="1" ht="12.75">
      <c r="A53" s="57">
        <v>2</v>
      </c>
      <c r="B53" s="76" t="s">
        <v>58</v>
      </c>
      <c r="C53" s="116" t="s">
        <v>337</v>
      </c>
      <c r="D53" s="76" t="s">
        <v>51</v>
      </c>
      <c r="E53" s="55">
        <v>198.283</v>
      </c>
      <c r="F53" s="55">
        <v>349.516</v>
      </c>
      <c r="G53" s="56">
        <f>+(F53-E53)/E53</f>
        <v>0.7627128901620414</v>
      </c>
      <c r="H53" s="55">
        <v>300.327</v>
      </c>
      <c r="I53" s="55">
        <v>596.48</v>
      </c>
      <c r="J53" s="56">
        <f>+(I53-H53)/H53</f>
        <v>0.9861018156875673</v>
      </c>
      <c r="K53" s="54"/>
      <c r="L53" s="115">
        <f t="shared" si="4"/>
        <v>0.1541070187055765</v>
      </c>
      <c r="M53" s="71">
        <v>0.00047785055029207844</v>
      </c>
      <c r="N53" s="58"/>
      <c r="O53" s="58"/>
      <c r="P53" s="58"/>
      <c r="Q53" s="58"/>
      <c r="R53" s="58"/>
      <c r="S53" s="58"/>
      <c r="T53" s="58"/>
      <c r="U53" s="58"/>
      <c r="V53" s="58"/>
      <c r="W53" s="58"/>
      <c r="X53" s="58"/>
      <c r="Y53" s="58"/>
      <c r="Z53" s="58"/>
    </row>
    <row r="54" spans="1:26" s="57" customFormat="1" ht="12.75">
      <c r="A54" s="57">
        <v>3</v>
      </c>
      <c r="B54" s="76" t="s">
        <v>63</v>
      </c>
      <c r="C54" s="116">
        <v>22042110</v>
      </c>
      <c r="D54" s="76" t="s">
        <v>64</v>
      </c>
      <c r="E54" s="55">
        <v>133.01</v>
      </c>
      <c r="F54" s="55">
        <v>101.299</v>
      </c>
      <c r="G54" s="56">
        <f>+(F54-E54)/E54</f>
        <v>-0.23841064581610394</v>
      </c>
      <c r="H54" s="55">
        <v>429.127</v>
      </c>
      <c r="I54" s="55">
        <v>267.298</v>
      </c>
      <c r="J54" s="56">
        <f>+(I54-H54)/H54</f>
        <v>-0.37711213696644585</v>
      </c>
      <c r="K54" s="54"/>
      <c r="L54" s="115">
        <f t="shared" si="4"/>
        <v>0.0690593111017355</v>
      </c>
      <c r="M54" s="71">
        <v>0.0002445087685488731</v>
      </c>
      <c r="N54" s="58"/>
      <c r="O54" s="58"/>
      <c r="P54" s="58"/>
      <c r="Q54" s="58"/>
      <c r="R54" s="58"/>
      <c r="S54" s="58"/>
      <c r="T54" s="58"/>
      <c r="U54" s="58"/>
      <c r="V54" s="58"/>
      <c r="W54" s="58"/>
      <c r="X54" s="58"/>
      <c r="Y54" s="58"/>
      <c r="Z54" s="58"/>
    </row>
    <row r="55" spans="2:26" s="57" customFormat="1" ht="12.75">
      <c r="B55" s="76" t="s">
        <v>323</v>
      </c>
      <c r="C55" s="116" t="s">
        <v>344</v>
      </c>
      <c r="D55" s="76" t="s">
        <v>51</v>
      </c>
      <c r="E55" s="55">
        <v>0</v>
      </c>
      <c r="F55" s="55">
        <v>44.743</v>
      </c>
      <c r="G55" s="56"/>
      <c r="H55" s="55">
        <v>0</v>
      </c>
      <c r="I55" s="55">
        <v>265.808</v>
      </c>
      <c r="J55" s="56"/>
      <c r="K55" s="54"/>
      <c r="L55" s="115">
        <f t="shared" si="4"/>
        <v>0.06867435358786862</v>
      </c>
      <c r="M55" s="71">
        <v>0.0087219364636224</v>
      </c>
      <c r="N55" s="58"/>
      <c r="O55" s="58"/>
      <c r="P55" s="58"/>
      <c r="Q55" s="58"/>
      <c r="R55" s="58"/>
      <c r="S55" s="58"/>
      <c r="T55" s="58"/>
      <c r="U55" s="58"/>
      <c r="V55" s="58"/>
      <c r="W55" s="58"/>
      <c r="X55" s="58"/>
      <c r="Y55" s="58"/>
      <c r="Z55" s="58"/>
    </row>
    <row r="56" spans="2:26" s="57" customFormat="1" ht="12.75">
      <c r="B56" s="76" t="s">
        <v>56</v>
      </c>
      <c r="C56" s="116" t="s">
        <v>359</v>
      </c>
      <c r="D56" s="76" t="s">
        <v>51</v>
      </c>
      <c r="E56" s="55">
        <v>177.961</v>
      </c>
      <c r="F56" s="55">
        <v>71.063</v>
      </c>
      <c r="G56" s="56">
        <f>+(F56-E56)/E56</f>
        <v>-0.6006821719365479</v>
      </c>
      <c r="H56" s="55">
        <v>627.879</v>
      </c>
      <c r="I56" s="55">
        <v>200.973</v>
      </c>
      <c r="J56" s="56">
        <f>+(I56-H56)/H56</f>
        <v>-0.679917627440956</v>
      </c>
      <c r="K56" s="54">
        <v>3</v>
      </c>
      <c r="L56" s="115">
        <f t="shared" si="4"/>
        <v>0.051923534519708665</v>
      </c>
      <c r="M56" s="71">
        <v>0.0006082333537759479</v>
      </c>
      <c r="N56" s="58"/>
      <c r="O56" s="58"/>
      <c r="P56" s="58"/>
      <c r="Q56" s="58"/>
      <c r="R56" s="58"/>
      <c r="S56" s="58"/>
      <c r="T56" s="58"/>
      <c r="U56" s="58"/>
      <c r="V56" s="58"/>
      <c r="W56" s="58"/>
      <c r="X56" s="58"/>
      <c r="Y56" s="58"/>
      <c r="Z56" s="58"/>
    </row>
    <row r="57" spans="2:26" s="57" customFormat="1" ht="12.75">
      <c r="B57" s="76" t="s">
        <v>316</v>
      </c>
      <c r="C57" s="116">
        <v>12010000</v>
      </c>
      <c r="D57" s="76" t="s">
        <v>51</v>
      </c>
      <c r="E57" s="55">
        <v>57.141</v>
      </c>
      <c r="F57" s="55">
        <v>99.346</v>
      </c>
      <c r="G57" s="56">
        <f>+(F57-E57)/E57</f>
        <v>0.7386115048739085</v>
      </c>
      <c r="H57" s="55">
        <v>127.51</v>
      </c>
      <c r="I57" s="55">
        <v>195.116</v>
      </c>
      <c r="J57" s="56">
        <f>+(I57-H57)/H57</f>
        <v>0.5302015528193867</v>
      </c>
      <c r="K57" s="54">
        <v>2</v>
      </c>
      <c r="L57" s="115">
        <f t="shared" si="4"/>
        <v>0.05041031562124005</v>
      </c>
      <c r="M57" s="71">
        <v>0.014317057863540351</v>
      </c>
      <c r="N57" s="58"/>
      <c r="O57" s="58"/>
      <c r="P57" s="58"/>
      <c r="Q57" s="58"/>
      <c r="R57" s="58"/>
      <c r="S57" s="58"/>
      <c r="T57" s="58"/>
      <c r="U57" s="58"/>
      <c r="V57" s="58"/>
      <c r="W57" s="58"/>
      <c r="X57" s="58"/>
      <c r="Y57" s="58"/>
      <c r="Z57" s="58"/>
    </row>
    <row r="58" spans="2:26" s="57" customFormat="1" ht="12.75">
      <c r="B58" s="76" t="s">
        <v>54</v>
      </c>
      <c r="C58" s="116" t="s">
        <v>343</v>
      </c>
      <c r="D58" s="76" t="s">
        <v>51</v>
      </c>
      <c r="E58" s="55">
        <v>85</v>
      </c>
      <c r="F58" s="55">
        <v>66.008</v>
      </c>
      <c r="G58" s="56"/>
      <c r="H58" s="55">
        <v>190.47</v>
      </c>
      <c r="I58" s="55">
        <v>163.222</v>
      </c>
      <c r="J58" s="56"/>
      <c r="K58" s="54">
        <v>1</v>
      </c>
      <c r="L58" s="115">
        <f t="shared" si="4"/>
        <v>0.0421701579385086</v>
      </c>
      <c r="M58" s="71">
        <v>0.0010387677410042253</v>
      </c>
      <c r="N58" s="58"/>
      <c r="O58" s="58"/>
      <c r="P58" s="58"/>
      <c r="Q58" s="58"/>
      <c r="R58" s="58"/>
      <c r="S58" s="58"/>
      <c r="T58" s="58"/>
      <c r="U58" s="58"/>
      <c r="V58" s="58"/>
      <c r="W58" s="58"/>
      <c r="X58" s="58"/>
      <c r="Y58" s="58"/>
      <c r="Z58" s="58"/>
    </row>
    <row r="59" spans="2:26" s="57" customFormat="1" ht="12.75">
      <c r="B59" s="54" t="s">
        <v>322</v>
      </c>
      <c r="C59" s="116" t="s">
        <v>345</v>
      </c>
      <c r="D59" s="54" t="s">
        <v>51</v>
      </c>
      <c r="E59" s="55">
        <v>0</v>
      </c>
      <c r="F59" s="55">
        <v>42.28</v>
      </c>
      <c r="G59" s="56"/>
      <c r="H59" s="55">
        <v>0</v>
      </c>
      <c r="I59" s="55">
        <v>133.861</v>
      </c>
      <c r="J59" s="56"/>
      <c r="K59" s="54"/>
      <c r="L59" s="115">
        <f t="shared" si="4"/>
        <v>0.034584428029350814</v>
      </c>
      <c r="M59" s="71">
        <v>0.016077060742275207</v>
      </c>
      <c r="N59" s="58"/>
      <c r="O59" s="58"/>
      <c r="P59" s="58"/>
      <c r="Q59" s="58"/>
      <c r="R59" s="58"/>
      <c r="S59" s="58"/>
      <c r="T59" s="58"/>
      <c r="U59" s="58"/>
      <c r="V59" s="58"/>
      <c r="W59" s="58"/>
      <c r="X59" s="58"/>
      <c r="Y59" s="58"/>
      <c r="Z59" s="58"/>
    </row>
    <row r="60" spans="2:26" s="59" customFormat="1" ht="12.75">
      <c r="B60" s="69" t="s">
        <v>133</v>
      </c>
      <c r="C60" s="69"/>
      <c r="D60" s="69"/>
      <c r="E60" s="94"/>
      <c r="F60" s="70"/>
      <c r="G60" s="70"/>
      <c r="H60" s="70">
        <f>+'Exportacion_regional '!C9</f>
        <v>3303.879</v>
      </c>
      <c r="I60" s="70">
        <f>+'Exportacion_regional '!D9</f>
        <v>3870.557</v>
      </c>
      <c r="J60" s="95">
        <f>+(I60-H60)/H60</f>
        <v>0.17151899328032288</v>
      </c>
      <c r="K60" s="70"/>
      <c r="L60" s="95">
        <f>SUM(L52:L59)</f>
        <v>0.7915610078859452</v>
      </c>
      <c r="M60" s="96"/>
      <c r="N60" s="58"/>
      <c r="O60" s="58"/>
      <c r="P60" s="58"/>
      <c r="Q60" s="58"/>
      <c r="R60" s="58"/>
      <c r="S60" s="58"/>
      <c r="T60" s="58"/>
      <c r="U60" s="58"/>
      <c r="V60" s="58"/>
      <c r="W60" s="58"/>
      <c r="X60" s="58"/>
      <c r="Y60" s="58"/>
      <c r="Z60" s="58"/>
    </row>
    <row r="61" spans="5:13" s="58" customFormat="1" ht="12.75">
      <c r="E61" s="97"/>
      <c r="F61" s="92"/>
      <c r="G61" s="92"/>
      <c r="H61" s="92"/>
      <c r="I61" s="97"/>
      <c r="J61" s="92"/>
      <c r="K61" s="92"/>
      <c r="L61" s="92"/>
      <c r="M61" s="93"/>
    </row>
    <row r="62" spans="2:13" s="58" customFormat="1" ht="21" customHeight="1">
      <c r="B62" s="231" t="s">
        <v>252</v>
      </c>
      <c r="C62" s="231"/>
      <c r="D62" s="231"/>
      <c r="E62" s="231"/>
      <c r="F62" s="231"/>
      <c r="G62" s="231"/>
      <c r="H62" s="231"/>
      <c r="I62" s="231"/>
      <c r="J62" s="231"/>
      <c r="K62" s="231"/>
      <c r="L62" s="231"/>
      <c r="M62" s="231"/>
    </row>
    <row r="63" spans="13:26" ht="12.75">
      <c r="M63" s="93"/>
      <c r="N63" s="58"/>
      <c r="O63" s="58"/>
      <c r="P63" s="58"/>
      <c r="Q63" s="58"/>
      <c r="R63" s="58"/>
      <c r="S63" s="58"/>
      <c r="T63" s="58"/>
      <c r="U63" s="58"/>
      <c r="V63" s="58"/>
      <c r="W63" s="58"/>
      <c r="X63" s="58"/>
      <c r="Y63" s="58"/>
      <c r="Z63" s="58"/>
    </row>
    <row r="64" spans="2:26" s="79" customFormat="1" ht="15.75" customHeight="1">
      <c r="B64" s="234" t="s">
        <v>47</v>
      </c>
      <c r="C64" s="234"/>
      <c r="D64" s="234"/>
      <c r="E64" s="234"/>
      <c r="F64" s="234"/>
      <c r="G64" s="234"/>
      <c r="H64" s="234"/>
      <c r="I64" s="234"/>
      <c r="J64" s="234"/>
      <c r="K64" s="234"/>
      <c r="L64" s="234"/>
      <c r="M64" s="234"/>
      <c r="N64" s="58"/>
      <c r="O64" s="58"/>
      <c r="P64" s="58"/>
      <c r="Q64" s="58"/>
      <c r="R64" s="58"/>
      <c r="S64" s="58"/>
      <c r="T64" s="58"/>
      <c r="U64" s="58"/>
      <c r="V64" s="58"/>
      <c r="W64" s="58"/>
      <c r="X64" s="58"/>
      <c r="Y64" s="58"/>
      <c r="Z64" s="58"/>
    </row>
    <row r="65" spans="2:26" s="79" customFormat="1" ht="15.75" customHeight="1">
      <c r="B65" s="235" t="s">
        <v>146</v>
      </c>
      <c r="C65" s="235"/>
      <c r="D65" s="235"/>
      <c r="E65" s="235"/>
      <c r="F65" s="235"/>
      <c r="G65" s="235"/>
      <c r="H65" s="235"/>
      <c r="I65" s="235"/>
      <c r="J65" s="235"/>
      <c r="K65" s="235"/>
      <c r="L65" s="235"/>
      <c r="M65" s="235"/>
      <c r="N65" s="58"/>
      <c r="O65" s="58"/>
      <c r="P65" s="58"/>
      <c r="Q65" s="58"/>
      <c r="R65" s="58"/>
      <c r="S65" s="58"/>
      <c r="T65" s="58"/>
      <c r="U65" s="58"/>
      <c r="V65" s="58"/>
      <c r="W65" s="58"/>
      <c r="X65" s="58"/>
      <c r="Y65" s="58"/>
      <c r="Z65" s="58"/>
    </row>
    <row r="66" spans="2:26" s="80" customFormat="1" ht="15.75" customHeight="1">
      <c r="B66" s="235" t="s">
        <v>31</v>
      </c>
      <c r="C66" s="235"/>
      <c r="D66" s="235"/>
      <c r="E66" s="235"/>
      <c r="F66" s="235"/>
      <c r="G66" s="235"/>
      <c r="H66" s="235"/>
      <c r="I66" s="235"/>
      <c r="J66" s="235"/>
      <c r="K66" s="235"/>
      <c r="L66" s="235"/>
      <c r="M66" s="235"/>
      <c r="N66" s="58"/>
      <c r="O66" s="58"/>
      <c r="P66" s="58"/>
      <c r="Q66" s="58"/>
      <c r="R66" s="58"/>
      <c r="S66" s="58"/>
      <c r="T66" s="58"/>
      <c r="U66" s="58"/>
      <c r="V66" s="58"/>
      <c r="W66" s="58"/>
      <c r="X66" s="58"/>
      <c r="Y66" s="58"/>
      <c r="Z66" s="58"/>
    </row>
    <row r="67" spans="2:26" s="80" customFormat="1" ht="15.75" customHeight="1">
      <c r="B67" s="81"/>
      <c r="C67" s="81"/>
      <c r="D67" s="81"/>
      <c r="E67" s="81"/>
      <c r="F67" s="81"/>
      <c r="G67" s="81"/>
      <c r="H67" s="81"/>
      <c r="I67" s="81"/>
      <c r="J67" s="81"/>
      <c r="K67" s="81"/>
      <c r="L67" s="81"/>
      <c r="M67" s="81"/>
      <c r="N67" s="58"/>
      <c r="O67" s="58"/>
      <c r="P67" s="58"/>
      <c r="Q67" s="58"/>
      <c r="R67" s="58"/>
      <c r="S67" s="58"/>
      <c r="T67" s="58"/>
      <c r="U67" s="58"/>
      <c r="V67" s="58"/>
      <c r="W67" s="58"/>
      <c r="X67" s="58"/>
      <c r="Y67" s="58"/>
      <c r="Z67" s="58"/>
    </row>
    <row r="68" spans="2:13" s="58" customFormat="1" ht="30.75" customHeight="1">
      <c r="B68" s="82" t="s">
        <v>185</v>
      </c>
      <c r="C68" s="82" t="s">
        <v>152</v>
      </c>
      <c r="D68" s="82" t="s">
        <v>50</v>
      </c>
      <c r="E68" s="233" t="s">
        <v>143</v>
      </c>
      <c r="F68" s="233"/>
      <c r="G68" s="233"/>
      <c r="H68" s="233" t="s">
        <v>144</v>
      </c>
      <c r="I68" s="233"/>
      <c r="J68" s="233"/>
      <c r="K68" s="233"/>
      <c r="L68" s="233"/>
      <c r="M68" s="233"/>
    </row>
    <row r="69" spans="2:13" s="58" customFormat="1" ht="15.75" customHeight="1">
      <c r="B69" s="84"/>
      <c r="C69" s="84"/>
      <c r="D69" s="84"/>
      <c r="E69" s="232" t="str">
        <f>+E50</f>
        <v>ene-oct</v>
      </c>
      <c r="F69" s="232"/>
      <c r="G69" s="84" t="s">
        <v>98</v>
      </c>
      <c r="H69" s="232" t="str">
        <f>+E69</f>
        <v>ene-oct</v>
      </c>
      <c r="I69" s="232"/>
      <c r="J69" s="84" t="s">
        <v>98</v>
      </c>
      <c r="K69" s="85"/>
      <c r="L69" s="114" t="s">
        <v>181</v>
      </c>
      <c r="M69" s="86" t="s">
        <v>145</v>
      </c>
    </row>
    <row r="70" spans="2:13" s="58" customFormat="1" ht="15.75">
      <c r="B70" s="87"/>
      <c r="C70" s="87"/>
      <c r="D70" s="87"/>
      <c r="E70" s="88">
        <f>+E51</f>
        <v>2011</v>
      </c>
      <c r="F70" s="88">
        <f>+F51</f>
        <v>2012</v>
      </c>
      <c r="G70" s="89" t="str">
        <f>+G51</f>
        <v>12/11</v>
      </c>
      <c r="H70" s="88">
        <f>+E70</f>
        <v>2011</v>
      </c>
      <c r="I70" s="88">
        <f>+F70</f>
        <v>2012</v>
      </c>
      <c r="J70" s="89" t="str">
        <f>+G70</f>
        <v>12/11</v>
      </c>
      <c r="K70" s="87"/>
      <c r="L70" s="88">
        <f>+L51</f>
        <v>2012</v>
      </c>
      <c r="M70" s="166">
        <f>+M51</f>
        <v>2012</v>
      </c>
    </row>
    <row r="71" spans="1:26" s="57" customFormat="1" ht="12.75">
      <c r="A71" s="57">
        <v>1</v>
      </c>
      <c r="B71" s="54" t="s">
        <v>58</v>
      </c>
      <c r="C71" s="116" t="s">
        <v>337</v>
      </c>
      <c r="D71" s="76" t="s">
        <v>51</v>
      </c>
      <c r="E71" s="55">
        <v>102093.936</v>
      </c>
      <c r="F71" s="55">
        <v>87609.64</v>
      </c>
      <c r="G71" s="56">
        <f aca="true" t="shared" si="5" ref="G71:G78">+(F71-E71)/E71</f>
        <v>-0.14187224596767434</v>
      </c>
      <c r="H71" s="55">
        <v>184869.979</v>
      </c>
      <c r="I71" s="55">
        <v>144970.119</v>
      </c>
      <c r="J71" s="56">
        <f>+(I71-H71)/H71</f>
        <v>-0.2158266053570547</v>
      </c>
      <c r="K71" s="54"/>
      <c r="L71" s="115">
        <f aca="true" t="shared" si="6" ref="L71:L79">+I71/$I$80</f>
        <v>0.8764127224045839</v>
      </c>
      <c r="M71" s="71">
        <v>0.1161380953930695</v>
      </c>
      <c r="N71" s="58"/>
      <c r="O71" s="58"/>
      <c r="P71" s="58"/>
      <c r="Q71" s="58"/>
      <c r="R71" s="58"/>
      <c r="S71" s="58"/>
      <c r="T71" s="58"/>
      <c r="U71" s="58"/>
      <c r="V71" s="58"/>
      <c r="W71" s="58"/>
      <c r="X71" s="58"/>
      <c r="Y71" s="58"/>
      <c r="Z71" s="58"/>
    </row>
    <row r="72" spans="1:26" s="57" customFormat="1" ht="12.75">
      <c r="A72" s="57">
        <v>2</v>
      </c>
      <c r="B72" s="54" t="s">
        <v>303</v>
      </c>
      <c r="C72" s="116" t="s">
        <v>346</v>
      </c>
      <c r="D72" s="76" t="s">
        <v>51</v>
      </c>
      <c r="E72" s="55">
        <v>2809.147</v>
      </c>
      <c r="F72" s="55">
        <v>3387.607</v>
      </c>
      <c r="G72" s="56">
        <f t="shared" si="5"/>
        <v>0.20592016010554096</v>
      </c>
      <c r="H72" s="55">
        <v>6440.267</v>
      </c>
      <c r="I72" s="55">
        <v>6213.356</v>
      </c>
      <c r="J72" s="56">
        <f>+(I72-H72)/H72</f>
        <v>-0.03523316657523672</v>
      </c>
      <c r="K72" s="54"/>
      <c r="L72" s="115">
        <f t="shared" si="6"/>
        <v>0.03756266660185921</v>
      </c>
      <c r="M72" s="71">
        <v>0.33179566893954765</v>
      </c>
      <c r="N72" s="58"/>
      <c r="O72" s="58"/>
      <c r="P72" s="58"/>
      <c r="Q72" s="58"/>
      <c r="R72" s="58"/>
      <c r="S72" s="58"/>
      <c r="T72" s="58"/>
      <c r="U72" s="58"/>
      <c r="V72" s="58"/>
      <c r="W72" s="58"/>
      <c r="X72" s="58"/>
      <c r="Y72" s="58"/>
      <c r="Z72" s="58"/>
    </row>
    <row r="73" spans="1:26" s="57" customFormat="1" ht="12.75">
      <c r="A73" s="57">
        <v>3</v>
      </c>
      <c r="B73" s="54" t="s">
        <v>59</v>
      </c>
      <c r="C73" s="116">
        <v>20057000</v>
      </c>
      <c r="D73" s="76" t="s">
        <v>51</v>
      </c>
      <c r="E73" s="55">
        <v>1236.353</v>
      </c>
      <c r="F73" s="55">
        <v>1994.496</v>
      </c>
      <c r="G73" s="56">
        <f t="shared" si="5"/>
        <v>0.613209172461263</v>
      </c>
      <c r="H73" s="55">
        <v>3067.141</v>
      </c>
      <c r="I73" s="55">
        <v>5121.725</v>
      </c>
      <c r="J73" s="56">
        <f>+(I73-H73)/H73</f>
        <v>0.6698694321519618</v>
      </c>
      <c r="K73" s="54">
        <v>3</v>
      </c>
      <c r="L73" s="115">
        <f t="shared" si="6"/>
        <v>0.03096324250556501</v>
      </c>
      <c r="M73" s="71">
        <v>0.9567609381468104</v>
      </c>
      <c r="N73" s="58"/>
      <c r="O73" s="58"/>
      <c r="P73" s="58"/>
      <c r="Q73" s="58"/>
      <c r="R73" s="58"/>
      <c r="S73" s="58"/>
      <c r="T73" s="58"/>
      <c r="U73" s="58"/>
      <c r="V73" s="58"/>
      <c r="W73" s="58"/>
      <c r="X73" s="58"/>
      <c r="Y73" s="58"/>
      <c r="Z73" s="58"/>
    </row>
    <row r="74" spans="2:26" s="57" customFormat="1" ht="12.75">
      <c r="B74" s="54" t="s">
        <v>55</v>
      </c>
      <c r="C74" s="116" t="s">
        <v>336</v>
      </c>
      <c r="D74" s="76" t="s">
        <v>51</v>
      </c>
      <c r="E74" s="55">
        <v>1854.906</v>
      </c>
      <c r="F74" s="55">
        <v>3362.65</v>
      </c>
      <c r="G74" s="56">
        <f t="shared" si="5"/>
        <v>0.8128411897961407</v>
      </c>
      <c r="H74" s="55">
        <v>1452.008</v>
      </c>
      <c r="I74" s="55">
        <v>2738.036</v>
      </c>
      <c r="J74" s="56">
        <f aca="true" t="shared" si="7" ref="J74:J79">+(I74-H74)/H74</f>
        <v>0.8856893350449859</v>
      </c>
      <c r="K74" s="54"/>
      <c r="L74" s="115">
        <f t="shared" si="6"/>
        <v>0.01655271859714592</v>
      </c>
      <c r="M74" s="71">
        <v>0.004357253278392137</v>
      </c>
      <c r="N74" s="58"/>
      <c r="O74" s="58"/>
      <c r="P74" s="58"/>
      <c r="Q74" s="58"/>
      <c r="R74" s="58"/>
      <c r="S74" s="58"/>
      <c r="T74" s="58"/>
      <c r="U74" s="58"/>
      <c r="V74" s="58"/>
      <c r="W74" s="58"/>
      <c r="X74" s="58"/>
      <c r="Y74" s="58"/>
      <c r="Z74" s="58"/>
    </row>
    <row r="75" spans="2:26" s="57" customFormat="1" ht="12.75">
      <c r="B75" s="54" t="s">
        <v>313</v>
      </c>
      <c r="C75" s="116" t="s">
        <v>341</v>
      </c>
      <c r="D75" s="76" t="s">
        <v>51</v>
      </c>
      <c r="E75" s="55">
        <v>1334.499</v>
      </c>
      <c r="F75" s="55">
        <v>3597.241</v>
      </c>
      <c r="G75" s="56">
        <f t="shared" si="5"/>
        <v>1.695574144304342</v>
      </c>
      <c r="H75" s="55">
        <v>775.665</v>
      </c>
      <c r="I75" s="55">
        <v>2159.786</v>
      </c>
      <c r="J75" s="56">
        <f t="shared" si="7"/>
        <v>1.7844314233593113</v>
      </c>
      <c r="K75" s="54">
        <v>1</v>
      </c>
      <c r="L75" s="115">
        <f t="shared" si="6"/>
        <v>0.013056924703712953</v>
      </c>
      <c r="M75" s="71">
        <v>0.07365612257784186</v>
      </c>
      <c r="N75" s="58"/>
      <c r="O75" s="58"/>
      <c r="P75" s="58"/>
      <c r="Q75" s="58"/>
      <c r="R75" s="58"/>
      <c r="S75" s="58"/>
      <c r="T75" s="58"/>
      <c r="U75" s="58"/>
      <c r="V75" s="58"/>
      <c r="W75" s="58"/>
      <c r="X75" s="58"/>
      <c r="Y75" s="58"/>
      <c r="Z75" s="58"/>
    </row>
    <row r="76" spans="2:26" s="57" customFormat="1" ht="12.75">
      <c r="B76" s="54" t="s">
        <v>327</v>
      </c>
      <c r="C76" s="116" t="s">
        <v>347</v>
      </c>
      <c r="D76" s="76" t="s">
        <v>51</v>
      </c>
      <c r="E76" s="55">
        <v>431.744</v>
      </c>
      <c r="F76" s="55">
        <v>1181.793</v>
      </c>
      <c r="G76" s="56">
        <f t="shared" si="5"/>
        <v>1.7372540209012743</v>
      </c>
      <c r="H76" s="55">
        <v>428.882</v>
      </c>
      <c r="I76" s="55">
        <v>1091.805</v>
      </c>
      <c r="J76" s="56">
        <f t="shared" si="7"/>
        <v>1.5457002159102038</v>
      </c>
      <c r="K76" s="54"/>
      <c r="L76" s="115">
        <f t="shared" si="6"/>
        <v>0.0066004760083347705</v>
      </c>
      <c r="M76" s="71">
        <v>0.006115442981633474</v>
      </c>
      <c r="N76" s="58"/>
      <c r="O76" s="58"/>
      <c r="P76" s="58"/>
      <c r="Q76" s="58"/>
      <c r="R76" s="58"/>
      <c r="S76" s="58"/>
      <c r="T76" s="58"/>
      <c r="U76" s="58"/>
      <c r="V76" s="58"/>
      <c r="W76" s="58"/>
      <c r="X76" s="58"/>
      <c r="Y76" s="58"/>
      <c r="Z76" s="58"/>
    </row>
    <row r="77" spans="2:26" s="57" customFormat="1" ht="12.75">
      <c r="B77" s="54" t="s">
        <v>328</v>
      </c>
      <c r="C77" s="116" t="s">
        <v>348</v>
      </c>
      <c r="D77" s="76" t="s">
        <v>51</v>
      </c>
      <c r="E77" s="55">
        <v>507.374</v>
      </c>
      <c r="F77" s="55">
        <v>630.89</v>
      </c>
      <c r="G77" s="56">
        <f t="shared" si="5"/>
        <v>0.2434417214914441</v>
      </c>
      <c r="H77" s="55">
        <v>687.59</v>
      </c>
      <c r="I77" s="55">
        <v>851.821</v>
      </c>
      <c r="J77" s="56">
        <f t="shared" si="7"/>
        <v>0.238850186884626</v>
      </c>
      <c r="K77" s="54"/>
      <c r="L77" s="115">
        <f t="shared" si="6"/>
        <v>0.005149659576477239</v>
      </c>
      <c r="M77" s="71">
        <v>0.006590496598929566</v>
      </c>
      <c r="N77" s="58"/>
      <c r="O77" s="58"/>
      <c r="P77" s="58"/>
      <c r="Q77" s="58"/>
      <c r="R77" s="58"/>
      <c r="S77" s="58"/>
      <c r="T77" s="58"/>
      <c r="U77" s="58"/>
      <c r="V77" s="58"/>
      <c r="W77" s="58"/>
      <c r="X77" s="58"/>
      <c r="Y77" s="58"/>
      <c r="Z77" s="58"/>
    </row>
    <row r="78" spans="2:26" s="57" customFormat="1" ht="12.75">
      <c r="B78" s="54" t="s">
        <v>68</v>
      </c>
      <c r="C78" s="116" t="s">
        <v>349</v>
      </c>
      <c r="D78" s="76" t="s">
        <v>51</v>
      </c>
      <c r="E78" s="55">
        <v>143.459</v>
      </c>
      <c r="F78" s="55">
        <v>439.502</v>
      </c>
      <c r="G78" s="56">
        <f t="shared" si="5"/>
        <v>2.063607023609533</v>
      </c>
      <c r="H78" s="55">
        <v>183.645</v>
      </c>
      <c r="I78" s="55">
        <v>496.158</v>
      </c>
      <c r="J78" s="56">
        <f t="shared" si="7"/>
        <v>1.7017234337989056</v>
      </c>
      <c r="K78" s="54">
        <v>2</v>
      </c>
      <c r="L78" s="115">
        <f t="shared" si="6"/>
        <v>0.0029995090472596875</v>
      </c>
      <c r="M78" s="71">
        <v>0.006847889887430041</v>
      </c>
      <c r="N78" s="58"/>
      <c r="O78" s="58"/>
      <c r="P78" s="58"/>
      <c r="Q78" s="58"/>
      <c r="R78" s="58"/>
      <c r="S78" s="58"/>
      <c r="T78" s="58"/>
      <c r="U78" s="58"/>
      <c r="V78" s="58"/>
      <c r="W78" s="58"/>
      <c r="X78" s="58"/>
      <c r="Y78" s="58"/>
      <c r="Z78" s="58"/>
    </row>
    <row r="79" spans="2:26" s="57" customFormat="1" ht="12.75">
      <c r="B79" s="54" t="s">
        <v>130</v>
      </c>
      <c r="C79" s="73"/>
      <c r="D79" s="54"/>
      <c r="E79" s="55"/>
      <c r="F79" s="55"/>
      <c r="G79" s="56"/>
      <c r="H79" s="55">
        <f>+H80-SUM(H71:H78)</f>
        <v>4014.037000000011</v>
      </c>
      <c r="I79" s="55">
        <f>+I80-SUM(I71:I78)</f>
        <v>1770.2640000000247</v>
      </c>
      <c r="J79" s="56">
        <f t="shared" si="7"/>
        <v>-0.5589816436669568</v>
      </c>
      <c r="K79" s="54"/>
      <c r="L79" s="115">
        <f t="shared" si="6"/>
        <v>0.010702080555061487</v>
      </c>
      <c r="M79" s="71"/>
      <c r="N79" s="58"/>
      <c r="O79" s="58"/>
      <c r="P79" s="58"/>
      <c r="Q79" s="58"/>
      <c r="R79" s="58"/>
      <c r="S79" s="58"/>
      <c r="T79" s="58"/>
      <c r="U79" s="58"/>
      <c r="V79" s="58"/>
      <c r="W79" s="58"/>
      <c r="X79" s="58"/>
      <c r="Y79" s="58"/>
      <c r="Z79" s="58"/>
    </row>
    <row r="80" spans="2:26" s="59" customFormat="1" ht="12.75">
      <c r="B80" s="69" t="s">
        <v>133</v>
      </c>
      <c r="C80" s="69"/>
      <c r="D80" s="69"/>
      <c r="E80" s="94"/>
      <c r="F80" s="70"/>
      <c r="G80" s="70"/>
      <c r="H80" s="70">
        <f>+'Exportacion_regional '!C10</f>
        <v>201919.214</v>
      </c>
      <c r="I80" s="70">
        <f>+'Exportacion_regional '!D10</f>
        <v>165413.07</v>
      </c>
      <c r="J80" s="95">
        <f>+(I80-H80)/H80</f>
        <v>-0.18079579093448728</v>
      </c>
      <c r="K80" s="70"/>
      <c r="L80" s="95">
        <f>SUM(L71:L79)</f>
        <v>1.0000000000000002</v>
      </c>
      <c r="M80" s="96"/>
      <c r="N80" s="58"/>
      <c r="O80" s="58"/>
      <c r="P80" s="58"/>
      <c r="Q80" s="58"/>
      <c r="R80" s="58"/>
      <c r="S80" s="58"/>
      <c r="T80" s="58"/>
      <c r="U80" s="58"/>
      <c r="V80" s="58"/>
      <c r="W80" s="58"/>
      <c r="X80" s="58"/>
      <c r="Y80" s="58"/>
      <c r="Z80" s="58"/>
    </row>
    <row r="81" spans="5:13" s="58" customFormat="1" ht="12.75">
      <c r="E81" s="97"/>
      <c r="F81" s="92"/>
      <c r="G81" s="92"/>
      <c r="H81" s="92"/>
      <c r="I81" s="97"/>
      <c r="J81" s="92"/>
      <c r="K81" s="92"/>
      <c r="L81" s="92"/>
      <c r="M81" s="93"/>
    </row>
    <row r="82" spans="2:13" s="58" customFormat="1" ht="21" customHeight="1">
      <c r="B82" s="231" t="s">
        <v>252</v>
      </c>
      <c r="C82" s="231"/>
      <c r="D82" s="231"/>
      <c r="E82" s="231"/>
      <c r="F82" s="231"/>
      <c r="G82" s="231"/>
      <c r="H82" s="231"/>
      <c r="I82" s="231"/>
      <c r="J82" s="231"/>
      <c r="K82" s="231"/>
      <c r="L82" s="231"/>
      <c r="M82" s="231"/>
    </row>
    <row r="83" spans="13:26" ht="12.75">
      <c r="M83" s="93"/>
      <c r="N83" s="58"/>
      <c r="O83" s="58"/>
      <c r="P83" s="58"/>
      <c r="Q83" s="58"/>
      <c r="R83" s="58"/>
      <c r="S83" s="58"/>
      <c r="T83" s="58"/>
      <c r="U83" s="58"/>
      <c r="V83" s="58"/>
      <c r="W83" s="58"/>
      <c r="X83" s="58"/>
      <c r="Y83" s="58"/>
      <c r="Z83" s="58"/>
    </row>
    <row r="84" spans="2:26" s="79" customFormat="1" ht="15.75" customHeight="1">
      <c r="B84" s="234" t="s">
        <v>99</v>
      </c>
      <c r="C84" s="234"/>
      <c r="D84" s="234"/>
      <c r="E84" s="234"/>
      <c r="F84" s="234"/>
      <c r="G84" s="234"/>
      <c r="H84" s="234"/>
      <c r="I84" s="234"/>
      <c r="J84" s="234"/>
      <c r="K84" s="234"/>
      <c r="L84" s="234"/>
      <c r="M84" s="234"/>
      <c r="N84" s="58"/>
      <c r="O84" s="58"/>
      <c r="P84" s="58"/>
      <c r="Q84" s="58"/>
      <c r="R84" s="58"/>
      <c r="S84" s="58"/>
      <c r="T84" s="58"/>
      <c r="U84" s="58"/>
      <c r="V84" s="58"/>
      <c r="W84" s="58"/>
      <c r="X84" s="58"/>
      <c r="Y84" s="58"/>
      <c r="Z84" s="58"/>
    </row>
    <row r="85" spans="2:26" s="79" customFormat="1" ht="15.75" customHeight="1">
      <c r="B85" s="235" t="s">
        <v>146</v>
      </c>
      <c r="C85" s="235"/>
      <c r="D85" s="235"/>
      <c r="E85" s="235"/>
      <c r="F85" s="235"/>
      <c r="G85" s="235"/>
      <c r="H85" s="235"/>
      <c r="I85" s="235"/>
      <c r="J85" s="235"/>
      <c r="K85" s="235"/>
      <c r="L85" s="235"/>
      <c r="M85" s="235"/>
      <c r="N85" s="58"/>
      <c r="O85" s="58"/>
      <c r="P85" s="58"/>
      <c r="Q85" s="58"/>
      <c r="R85" s="58"/>
      <c r="S85" s="58"/>
      <c r="T85" s="58"/>
      <c r="U85" s="58"/>
      <c r="V85" s="58"/>
      <c r="W85" s="58"/>
      <c r="X85" s="58"/>
      <c r="Y85" s="58"/>
      <c r="Z85" s="58"/>
    </row>
    <row r="86" spans="2:26" s="80" customFormat="1" ht="15.75" customHeight="1">
      <c r="B86" s="235" t="s">
        <v>32</v>
      </c>
      <c r="C86" s="235"/>
      <c r="D86" s="235"/>
      <c r="E86" s="235"/>
      <c r="F86" s="235"/>
      <c r="G86" s="235"/>
      <c r="H86" s="235"/>
      <c r="I86" s="235"/>
      <c r="J86" s="235"/>
      <c r="K86" s="235"/>
      <c r="L86" s="235"/>
      <c r="M86" s="235"/>
      <c r="N86" s="58"/>
      <c r="O86" s="58"/>
      <c r="P86" s="58"/>
      <c r="Q86" s="58"/>
      <c r="R86" s="58"/>
      <c r="S86" s="58"/>
      <c r="T86" s="58"/>
      <c r="U86" s="58"/>
      <c r="V86" s="58"/>
      <c r="W86" s="58"/>
      <c r="X86" s="58"/>
      <c r="Y86" s="58"/>
      <c r="Z86" s="58"/>
    </row>
    <row r="87" spans="2:26" s="80" customFormat="1" ht="15.75" customHeight="1">
      <c r="B87" s="81"/>
      <c r="C87" s="81"/>
      <c r="D87" s="81"/>
      <c r="E87" s="81"/>
      <c r="F87" s="81"/>
      <c r="G87" s="81"/>
      <c r="H87" s="81"/>
      <c r="I87" s="81"/>
      <c r="J87" s="81"/>
      <c r="K87" s="81"/>
      <c r="L87" s="81"/>
      <c r="M87" s="81"/>
      <c r="N87" s="58"/>
      <c r="O87" s="58"/>
      <c r="P87" s="58"/>
      <c r="Q87" s="58"/>
      <c r="R87" s="58"/>
      <c r="S87" s="58"/>
      <c r="T87" s="58"/>
      <c r="U87" s="58"/>
      <c r="V87" s="58"/>
      <c r="W87" s="58"/>
      <c r="X87" s="58"/>
      <c r="Y87" s="58"/>
      <c r="Z87" s="58"/>
    </row>
    <row r="88" spans="2:13" s="58" customFormat="1" ht="30.75" customHeight="1">
      <c r="B88" s="82" t="s">
        <v>185</v>
      </c>
      <c r="C88" s="82" t="s">
        <v>152</v>
      </c>
      <c r="D88" s="82" t="s">
        <v>50</v>
      </c>
      <c r="E88" s="233" t="s">
        <v>143</v>
      </c>
      <c r="F88" s="233"/>
      <c r="G88" s="233"/>
      <c r="H88" s="233" t="s">
        <v>144</v>
      </c>
      <c r="I88" s="233"/>
      <c r="J88" s="233"/>
      <c r="K88" s="233"/>
      <c r="L88" s="233"/>
      <c r="M88" s="233"/>
    </row>
    <row r="89" spans="2:13" s="58" customFormat="1" ht="15.75" customHeight="1">
      <c r="B89" s="84"/>
      <c r="C89" s="84"/>
      <c r="D89" s="84"/>
      <c r="E89" s="232" t="str">
        <f>+E69</f>
        <v>ene-oct</v>
      </c>
      <c r="F89" s="232"/>
      <c r="G89" s="84" t="s">
        <v>98</v>
      </c>
      <c r="H89" s="232" t="str">
        <f>+E89</f>
        <v>ene-oct</v>
      </c>
      <c r="I89" s="232"/>
      <c r="J89" s="84" t="s">
        <v>98</v>
      </c>
      <c r="K89" s="85"/>
      <c r="L89" s="114" t="s">
        <v>181</v>
      </c>
      <c r="M89" s="86" t="s">
        <v>145</v>
      </c>
    </row>
    <row r="90" spans="2:13" s="58" customFormat="1" ht="15.75" customHeight="1">
      <c r="B90" s="87"/>
      <c r="C90" s="87"/>
      <c r="D90" s="87"/>
      <c r="E90" s="88">
        <f>+E70</f>
        <v>2011</v>
      </c>
      <c r="F90" s="88">
        <f>+F70</f>
        <v>2012</v>
      </c>
      <c r="G90" s="89" t="str">
        <f>+G70</f>
        <v>12/11</v>
      </c>
      <c r="H90" s="88">
        <f>+E90</f>
        <v>2011</v>
      </c>
      <c r="I90" s="88">
        <f>+F90</f>
        <v>2012</v>
      </c>
      <c r="J90" s="89" t="str">
        <f>+G90</f>
        <v>12/11</v>
      </c>
      <c r="K90" s="87"/>
      <c r="L90" s="88">
        <f>+L70</f>
        <v>2012</v>
      </c>
      <c r="M90" s="166">
        <f>+M70</f>
        <v>2012</v>
      </c>
    </row>
    <row r="91" spans="1:26" s="57" customFormat="1" ht="12.75">
      <c r="A91" s="57">
        <v>1</v>
      </c>
      <c r="B91" s="54" t="s">
        <v>58</v>
      </c>
      <c r="C91" s="116" t="s">
        <v>337</v>
      </c>
      <c r="D91" s="76" t="s">
        <v>51</v>
      </c>
      <c r="E91" s="55">
        <v>239527.277</v>
      </c>
      <c r="F91" s="55">
        <v>151945.415</v>
      </c>
      <c r="G91" s="56">
        <f>+(F91-E91)/E91</f>
        <v>-0.3656446276053979</v>
      </c>
      <c r="H91" s="55">
        <v>416351.84</v>
      </c>
      <c r="I91" s="55">
        <v>250941.519</v>
      </c>
      <c r="J91" s="56">
        <f>+(I91-H91)/H91</f>
        <v>-0.3972849525535903</v>
      </c>
      <c r="K91" s="185">
        <v>9</v>
      </c>
      <c r="L91" s="56">
        <f aca="true" t="shared" si="8" ref="L91:L111">+I91/$I$112</f>
        <v>0.6233963419327068</v>
      </c>
      <c r="M91" s="71">
        <v>0.20103363557081555</v>
      </c>
      <c r="N91" s="58"/>
      <c r="O91" s="58"/>
      <c r="P91" s="58"/>
      <c r="Q91" s="58"/>
      <c r="R91" s="58"/>
      <c r="S91" s="58"/>
      <c r="T91" s="58"/>
      <c r="U91" s="58"/>
      <c r="V91" s="58"/>
      <c r="W91" s="58"/>
      <c r="X91" s="58"/>
      <c r="Y91" s="58"/>
      <c r="Z91" s="58"/>
    </row>
    <row r="92" spans="1:26" s="57" customFormat="1" ht="12.75">
      <c r="A92" s="57">
        <v>2</v>
      </c>
      <c r="B92" s="54" t="s">
        <v>310</v>
      </c>
      <c r="C92" s="116" t="s">
        <v>350</v>
      </c>
      <c r="D92" s="76" t="s">
        <v>51</v>
      </c>
      <c r="E92" s="55">
        <v>25522.704</v>
      </c>
      <c r="F92" s="55">
        <v>31266.812</v>
      </c>
      <c r="G92" s="56">
        <f>+(F92-E92)/E92</f>
        <v>0.2250587555299783</v>
      </c>
      <c r="H92" s="55">
        <v>35052.644</v>
      </c>
      <c r="I92" s="55">
        <v>28107.413</v>
      </c>
      <c r="J92" s="56">
        <f>+(I92-H92)/H92</f>
        <v>-0.19813715050995867</v>
      </c>
      <c r="K92" s="54">
        <v>19</v>
      </c>
      <c r="L92" s="56">
        <f t="shared" si="8"/>
        <v>0.0698252665211284</v>
      </c>
      <c r="M92" s="71">
        <v>0.534581455326654</v>
      </c>
      <c r="N92" s="58"/>
      <c r="O92" s="58"/>
      <c r="P92" s="58"/>
      <c r="Q92" s="58"/>
      <c r="R92" s="58"/>
      <c r="S92" s="58"/>
      <c r="T92" s="58"/>
      <c r="U92" s="58"/>
      <c r="V92" s="58"/>
      <c r="W92" s="58"/>
      <c r="X92" s="58"/>
      <c r="Y92" s="58"/>
      <c r="Z92" s="58"/>
    </row>
    <row r="93" spans="1:26" s="57" customFormat="1" ht="12.75">
      <c r="A93" s="57">
        <v>3</v>
      </c>
      <c r="B93" s="54" t="s">
        <v>53</v>
      </c>
      <c r="C93" s="116" t="s">
        <v>351</v>
      </c>
      <c r="D93" s="76" t="s">
        <v>51</v>
      </c>
      <c r="E93" s="55">
        <v>23152.419</v>
      </c>
      <c r="F93" s="55">
        <v>16097.307</v>
      </c>
      <c r="G93" s="56">
        <f aca="true" t="shared" si="9" ref="G93:G110">+(F93-E93)/E93</f>
        <v>-0.3047246164644826</v>
      </c>
      <c r="H93" s="55">
        <v>45846.16</v>
      </c>
      <c r="I93" s="55">
        <v>23510.7</v>
      </c>
      <c r="J93" s="56">
        <f aca="true" t="shared" si="10" ref="J93:J110">+(I93-H93)/H93</f>
        <v>-0.4871827869553306</v>
      </c>
      <c r="K93" s="54">
        <v>3</v>
      </c>
      <c r="L93" s="56">
        <f t="shared" si="8"/>
        <v>0.058405976160036274</v>
      </c>
      <c r="M93" s="71">
        <v>0.2273118844706034</v>
      </c>
      <c r="N93" s="58"/>
      <c r="O93" s="58"/>
      <c r="P93" s="58"/>
      <c r="Q93" s="58"/>
      <c r="R93" s="58"/>
      <c r="S93" s="58"/>
      <c r="T93" s="58"/>
      <c r="U93" s="58"/>
      <c r="V93" s="58"/>
      <c r="W93" s="58"/>
      <c r="X93" s="58"/>
      <c r="Y93" s="58"/>
      <c r="Z93" s="58"/>
    </row>
    <row r="94" spans="1:26" s="57" customFormat="1" ht="12.75">
      <c r="A94" s="57">
        <v>4</v>
      </c>
      <c r="B94" s="54" t="s">
        <v>312</v>
      </c>
      <c r="C94" s="116" t="s">
        <v>335</v>
      </c>
      <c r="D94" s="76" t="s">
        <v>51</v>
      </c>
      <c r="E94" s="55">
        <v>25226.313</v>
      </c>
      <c r="F94" s="55">
        <v>25783.954</v>
      </c>
      <c r="G94" s="56">
        <f t="shared" si="9"/>
        <v>0.022105529254314863</v>
      </c>
      <c r="H94" s="55">
        <v>23592.501</v>
      </c>
      <c r="I94" s="55">
        <v>22627.47</v>
      </c>
      <c r="J94" s="56">
        <f t="shared" si="10"/>
        <v>-0.04090414153209102</v>
      </c>
      <c r="K94" s="54">
        <v>6</v>
      </c>
      <c r="L94" s="56">
        <f t="shared" si="8"/>
        <v>0.056211830076600695</v>
      </c>
      <c r="M94" s="71">
        <v>0.39974545574805315</v>
      </c>
      <c r="N94" s="58"/>
      <c r="O94" s="58"/>
      <c r="P94" s="58"/>
      <c r="Q94" s="58"/>
      <c r="R94" s="58"/>
      <c r="S94" s="58"/>
      <c r="T94" s="58"/>
      <c r="U94" s="58"/>
      <c r="V94" s="58"/>
      <c r="W94" s="58"/>
      <c r="X94" s="58"/>
      <c r="Y94" s="58"/>
      <c r="Z94" s="58"/>
    </row>
    <row r="95" spans="1:26" s="57" customFormat="1" ht="12.75">
      <c r="A95" s="57">
        <v>5</v>
      </c>
      <c r="B95" s="54" t="s">
        <v>70</v>
      </c>
      <c r="C95" s="116">
        <v>20096000</v>
      </c>
      <c r="D95" s="76" t="s">
        <v>51</v>
      </c>
      <c r="E95" s="55">
        <v>7751.514</v>
      </c>
      <c r="F95" s="55">
        <v>6345.744</v>
      </c>
      <c r="G95" s="56">
        <f t="shared" si="9"/>
        <v>-0.18135424898929428</v>
      </c>
      <c r="H95" s="55">
        <v>17932.303</v>
      </c>
      <c r="I95" s="55">
        <v>16081.982</v>
      </c>
      <c r="J95" s="56">
        <f t="shared" si="10"/>
        <v>-0.10318367919614117</v>
      </c>
      <c r="K95" s="54">
        <v>12</v>
      </c>
      <c r="L95" s="56">
        <f t="shared" si="8"/>
        <v>0.039951335234515876</v>
      </c>
      <c r="M95" s="71">
        <v>0.29383571196123714</v>
      </c>
      <c r="N95" s="58"/>
      <c r="O95" s="58"/>
      <c r="P95" s="58"/>
      <c r="Q95" s="58"/>
      <c r="R95" s="58"/>
      <c r="S95" s="58"/>
      <c r="T95" s="58"/>
      <c r="U95" s="58"/>
      <c r="V95" s="58"/>
      <c r="W95" s="58"/>
      <c r="X95" s="58"/>
      <c r="Y95" s="58"/>
      <c r="Z95" s="58"/>
    </row>
    <row r="96" spans="1:26" s="57" customFormat="1" ht="12.75">
      <c r="A96" s="57">
        <v>6</v>
      </c>
      <c r="B96" s="54" t="s">
        <v>69</v>
      </c>
      <c r="C96" s="116">
        <v>22042990</v>
      </c>
      <c r="D96" s="76" t="s">
        <v>64</v>
      </c>
      <c r="E96" s="55">
        <v>7664.72</v>
      </c>
      <c r="F96" s="55">
        <v>16671.812</v>
      </c>
      <c r="G96" s="56">
        <f t="shared" si="9"/>
        <v>1.175136469433978</v>
      </c>
      <c r="H96" s="55">
        <v>5715.973</v>
      </c>
      <c r="I96" s="55">
        <v>15420.864</v>
      </c>
      <c r="J96" s="56">
        <f t="shared" si="10"/>
        <v>1.6978545909856466</v>
      </c>
      <c r="K96" s="54">
        <v>13</v>
      </c>
      <c r="L96" s="56">
        <f t="shared" si="8"/>
        <v>0.03830896634941374</v>
      </c>
      <c r="M96" s="71">
        <v>0.06266463275112998</v>
      </c>
      <c r="N96" s="58"/>
      <c r="O96" s="58"/>
      <c r="P96" s="58"/>
      <c r="Q96" s="58"/>
      <c r="R96" s="58"/>
      <c r="S96" s="58"/>
      <c r="T96" s="58"/>
      <c r="U96" s="58"/>
      <c r="V96" s="58"/>
      <c r="W96" s="58"/>
      <c r="X96" s="58"/>
      <c r="Y96" s="58"/>
      <c r="Z96" s="58"/>
    </row>
    <row r="97" spans="1:26" s="57" customFormat="1" ht="12.75">
      <c r="A97" s="57">
        <v>7</v>
      </c>
      <c r="B97" s="54" t="s">
        <v>313</v>
      </c>
      <c r="C97" s="116" t="s">
        <v>341</v>
      </c>
      <c r="D97" s="76" t="s">
        <v>51</v>
      </c>
      <c r="E97" s="55">
        <v>19206.369</v>
      </c>
      <c r="F97" s="55">
        <v>10588.241</v>
      </c>
      <c r="G97" s="56">
        <f t="shared" si="9"/>
        <v>-0.4487119871538446</v>
      </c>
      <c r="H97" s="55">
        <v>16373.163</v>
      </c>
      <c r="I97" s="55">
        <v>6373.875</v>
      </c>
      <c r="J97" s="56">
        <f t="shared" si="10"/>
        <v>-0.6107120536209162</v>
      </c>
      <c r="K97" s="54">
        <v>10</v>
      </c>
      <c r="L97" s="56">
        <f t="shared" si="8"/>
        <v>0.01583416875282536</v>
      </c>
      <c r="M97" s="71">
        <v>0.21737103504506547</v>
      </c>
      <c r="N97" s="58"/>
      <c r="O97" s="58"/>
      <c r="P97" s="58"/>
      <c r="Q97" s="58"/>
      <c r="R97" s="58"/>
      <c r="S97" s="58"/>
      <c r="T97" s="58"/>
      <c r="U97" s="58"/>
      <c r="V97" s="58"/>
      <c r="W97" s="58"/>
      <c r="X97" s="58"/>
      <c r="Y97" s="58"/>
      <c r="Z97" s="58"/>
    </row>
    <row r="98" spans="1:26" s="57" customFormat="1" ht="12.75">
      <c r="A98" s="57">
        <v>8</v>
      </c>
      <c r="B98" s="54" t="s">
        <v>73</v>
      </c>
      <c r="C98" s="116" t="s">
        <v>352</v>
      </c>
      <c r="D98" s="76" t="s">
        <v>51</v>
      </c>
      <c r="E98" s="55">
        <v>1731.035</v>
      </c>
      <c r="F98" s="55">
        <v>2604.69</v>
      </c>
      <c r="G98" s="56">
        <f t="shared" si="9"/>
        <v>0.5047009448104747</v>
      </c>
      <c r="H98" s="55">
        <v>3527.086</v>
      </c>
      <c r="I98" s="55">
        <v>5596.325</v>
      </c>
      <c r="J98" s="56">
        <f t="shared" si="10"/>
        <v>0.5866709799534233</v>
      </c>
      <c r="K98" s="54">
        <v>7</v>
      </c>
      <c r="L98" s="56">
        <f t="shared" si="8"/>
        <v>0.013902556050386207</v>
      </c>
      <c r="M98" s="71">
        <v>0.03866000408434835</v>
      </c>
      <c r="N98" s="58"/>
      <c r="O98" s="58"/>
      <c r="P98" s="58"/>
      <c r="Q98" s="58"/>
      <c r="R98" s="58"/>
      <c r="S98" s="58"/>
      <c r="T98" s="58"/>
      <c r="U98" s="58"/>
      <c r="V98" s="58"/>
      <c r="W98" s="58"/>
      <c r="X98" s="58"/>
      <c r="Y98" s="58"/>
      <c r="Z98" s="58"/>
    </row>
    <row r="99" spans="1:26" s="57" customFormat="1" ht="12.75">
      <c r="A99" s="57">
        <v>9</v>
      </c>
      <c r="B99" s="53" t="s">
        <v>63</v>
      </c>
      <c r="C99" s="117">
        <v>22042110</v>
      </c>
      <c r="D99" s="76" t="s">
        <v>64</v>
      </c>
      <c r="E99" s="91">
        <v>2611.632</v>
      </c>
      <c r="F99" s="72">
        <v>1616.121</v>
      </c>
      <c r="G99" s="56">
        <f t="shared" si="9"/>
        <v>-0.3811834898638093</v>
      </c>
      <c r="H99" s="92">
        <v>6297.834</v>
      </c>
      <c r="I99" s="91">
        <v>5337.617</v>
      </c>
      <c r="J99" s="56">
        <f t="shared" si="10"/>
        <v>-0.15246781671285708</v>
      </c>
      <c r="K99" s="72"/>
      <c r="L99" s="56">
        <f t="shared" si="8"/>
        <v>0.013259865986695605</v>
      </c>
      <c r="M99" s="71">
        <v>0.004882543676553997</v>
      </c>
      <c r="N99" s="58"/>
      <c r="O99" s="58"/>
      <c r="P99" s="58"/>
      <c r="Q99" s="58"/>
      <c r="R99" s="58"/>
      <c r="S99" s="58"/>
      <c r="T99" s="58"/>
      <c r="U99" s="58"/>
      <c r="V99" s="58"/>
      <c r="W99" s="58"/>
      <c r="X99" s="58"/>
      <c r="Y99" s="58"/>
      <c r="Z99" s="58"/>
    </row>
    <row r="100" spans="1:13" s="58" customFormat="1" ht="12.75">
      <c r="A100" s="57">
        <v>10</v>
      </c>
      <c r="B100" s="54" t="s">
        <v>52</v>
      </c>
      <c r="C100" s="116" t="s">
        <v>353</v>
      </c>
      <c r="D100" s="76" t="s">
        <v>51</v>
      </c>
      <c r="E100" s="55">
        <v>1410.288</v>
      </c>
      <c r="F100" s="55">
        <v>705.623</v>
      </c>
      <c r="G100" s="56">
        <f t="shared" si="9"/>
        <v>-0.49966035306263684</v>
      </c>
      <c r="H100" s="55">
        <v>7661.527</v>
      </c>
      <c r="I100" s="55">
        <v>3542.689</v>
      </c>
      <c r="J100" s="56">
        <f t="shared" si="10"/>
        <v>-0.5376001415905732</v>
      </c>
      <c r="K100" s="54">
        <v>20</v>
      </c>
      <c r="L100" s="56">
        <f t="shared" si="8"/>
        <v>0.00880085277241523</v>
      </c>
      <c r="M100" s="71">
        <v>0.012821213897930676</v>
      </c>
    </row>
    <row r="101" spans="1:13" s="58" customFormat="1" ht="12.75">
      <c r="A101" s="57">
        <v>11</v>
      </c>
      <c r="B101" s="54" t="s">
        <v>303</v>
      </c>
      <c r="C101" s="116" t="s">
        <v>346</v>
      </c>
      <c r="D101" s="76" t="s">
        <v>51</v>
      </c>
      <c r="E101" s="55">
        <v>1579.93</v>
      </c>
      <c r="F101" s="55">
        <v>1180.238</v>
      </c>
      <c r="G101" s="56">
        <f t="shared" si="9"/>
        <v>-0.2529808282645434</v>
      </c>
      <c r="H101" s="55">
        <v>3887.499</v>
      </c>
      <c r="I101" s="55">
        <v>2688.394</v>
      </c>
      <c r="J101" s="56">
        <f t="shared" si="10"/>
        <v>-0.30845152628978173</v>
      </c>
      <c r="K101" s="54">
        <v>14</v>
      </c>
      <c r="L101" s="56">
        <f t="shared" si="8"/>
        <v>0.006678587871598232</v>
      </c>
      <c r="M101" s="71">
        <v>0.14356130336054562</v>
      </c>
    </row>
    <row r="102" spans="1:13" s="58" customFormat="1" ht="12.75">
      <c r="A102" s="57">
        <v>12</v>
      </c>
      <c r="B102" s="54" t="s">
        <v>55</v>
      </c>
      <c r="C102" s="116" t="s">
        <v>336</v>
      </c>
      <c r="D102" s="76" t="s">
        <v>51</v>
      </c>
      <c r="E102" s="55">
        <v>9735.284</v>
      </c>
      <c r="F102" s="55">
        <v>2896.206</v>
      </c>
      <c r="G102" s="56">
        <f t="shared" si="9"/>
        <v>-0.702504210457548</v>
      </c>
      <c r="H102" s="55">
        <v>8491.024</v>
      </c>
      <c r="I102" s="55">
        <v>2422.835</v>
      </c>
      <c r="J102" s="56">
        <f t="shared" si="10"/>
        <v>-0.7146592684227485</v>
      </c>
      <c r="K102" s="54">
        <v>17</v>
      </c>
      <c r="L102" s="56">
        <f t="shared" si="8"/>
        <v>0.006018878351121042</v>
      </c>
      <c r="M102" s="71">
        <v>0.0038556489932028695</v>
      </c>
    </row>
    <row r="103" spans="1:13" s="58" customFormat="1" ht="12.75">
      <c r="A103" s="57">
        <v>13</v>
      </c>
      <c r="B103" s="54" t="s">
        <v>265</v>
      </c>
      <c r="C103" s="116">
        <v>22082010</v>
      </c>
      <c r="D103" s="76" t="s">
        <v>64</v>
      </c>
      <c r="E103" s="55">
        <v>248.655</v>
      </c>
      <c r="F103" s="55">
        <v>408.88</v>
      </c>
      <c r="G103" s="56">
        <f t="shared" si="9"/>
        <v>0.6443666928073033</v>
      </c>
      <c r="H103" s="55">
        <v>1181.078</v>
      </c>
      <c r="I103" s="55">
        <v>1906.77</v>
      </c>
      <c r="J103" s="56">
        <f t="shared" si="10"/>
        <v>0.6144319003486646</v>
      </c>
      <c r="K103" s="54">
        <v>4</v>
      </c>
      <c r="L103" s="56">
        <f t="shared" si="8"/>
        <v>0.004736854417889402</v>
      </c>
      <c r="M103" s="71">
        <v>0.7941079825600016</v>
      </c>
    </row>
    <row r="104" spans="1:13" s="58" customFormat="1" ht="12.75">
      <c r="A104" s="57">
        <v>14</v>
      </c>
      <c r="B104" s="54" t="s">
        <v>257</v>
      </c>
      <c r="C104" s="116">
        <v>20059990</v>
      </c>
      <c r="D104" s="76" t="s">
        <v>51</v>
      </c>
      <c r="E104" s="55">
        <v>1041.765</v>
      </c>
      <c r="F104" s="55">
        <v>651.75</v>
      </c>
      <c r="G104" s="56">
        <f t="shared" si="9"/>
        <v>-0.3743790586168666</v>
      </c>
      <c r="H104" s="55">
        <v>2837.243</v>
      </c>
      <c r="I104" s="55">
        <v>1785.662</v>
      </c>
      <c r="J104" s="56">
        <f t="shared" si="10"/>
        <v>-0.37063480287025113</v>
      </c>
      <c r="K104" s="54">
        <v>15</v>
      </c>
      <c r="L104" s="56">
        <f t="shared" si="8"/>
        <v>0.00443599434308135</v>
      </c>
      <c r="M104" s="71">
        <v>0.27042868940383724</v>
      </c>
    </row>
    <row r="105" spans="1:13" s="58" customFormat="1" ht="12.75">
      <c r="A105" s="57">
        <v>15</v>
      </c>
      <c r="B105" s="54" t="s">
        <v>266</v>
      </c>
      <c r="C105" s="116">
        <v>22060000</v>
      </c>
      <c r="D105" s="76" t="s">
        <v>64</v>
      </c>
      <c r="E105" s="55">
        <v>0</v>
      </c>
      <c r="F105" s="55">
        <v>656.121</v>
      </c>
      <c r="G105" s="56"/>
      <c r="H105" s="55">
        <v>0</v>
      </c>
      <c r="I105" s="55">
        <v>1547.859</v>
      </c>
      <c r="J105" s="56"/>
      <c r="K105" s="54">
        <v>5</v>
      </c>
      <c r="L105" s="56">
        <f t="shared" si="8"/>
        <v>0.0038452370985592767</v>
      </c>
      <c r="M105" s="71">
        <v>0.6912964194461353</v>
      </c>
    </row>
    <row r="106" spans="1:13" s="58" customFormat="1" ht="12.75">
      <c r="A106" s="57">
        <v>16</v>
      </c>
      <c r="B106" s="54" t="s">
        <v>309</v>
      </c>
      <c r="C106" s="116" t="s">
        <v>354</v>
      </c>
      <c r="D106" s="76" t="s">
        <v>51</v>
      </c>
      <c r="E106" s="55">
        <v>0</v>
      </c>
      <c r="F106" s="55">
        <v>455.665</v>
      </c>
      <c r="G106" s="56"/>
      <c r="H106" s="55">
        <v>0</v>
      </c>
      <c r="I106" s="55">
        <v>1338.22</v>
      </c>
      <c r="J106" s="56"/>
      <c r="K106" s="54">
        <v>16</v>
      </c>
      <c r="L106" s="56">
        <f t="shared" si="8"/>
        <v>0.0033244456956570303</v>
      </c>
      <c r="M106" s="71">
        <v>0.5499433298073706</v>
      </c>
    </row>
    <row r="107" spans="1:13" s="58" customFormat="1" ht="15.75">
      <c r="A107" s="57">
        <v>17</v>
      </c>
      <c r="B107" s="54" t="s">
        <v>264</v>
      </c>
      <c r="C107" s="116">
        <v>22043029</v>
      </c>
      <c r="D107" s="76" t="s">
        <v>64</v>
      </c>
      <c r="E107" s="55">
        <v>419.245</v>
      </c>
      <c r="F107" s="55">
        <v>443.275</v>
      </c>
      <c r="G107" s="56">
        <f t="shared" si="9"/>
        <v>0.057317320421233345</v>
      </c>
      <c r="H107" s="55">
        <v>899.574</v>
      </c>
      <c r="I107" s="55">
        <v>1015.361</v>
      </c>
      <c r="J107" s="56">
        <f t="shared" si="10"/>
        <v>0.12871314644487283</v>
      </c>
      <c r="K107" s="84"/>
      <c r="L107" s="56">
        <f t="shared" si="8"/>
        <v>0.0025223898207977894</v>
      </c>
      <c r="M107" s="71">
        <v>1</v>
      </c>
    </row>
    <row r="108" spans="1:13" s="58" customFormat="1" ht="12.75">
      <c r="A108" s="57">
        <v>18</v>
      </c>
      <c r="B108" s="54" t="s">
        <v>254</v>
      </c>
      <c r="C108" s="116" t="s">
        <v>355</v>
      </c>
      <c r="D108" s="76" t="s">
        <v>51</v>
      </c>
      <c r="E108" s="55">
        <v>126.6</v>
      </c>
      <c r="F108" s="55">
        <v>173.09</v>
      </c>
      <c r="G108" s="56">
        <f t="shared" si="9"/>
        <v>0.36721958925750403</v>
      </c>
      <c r="H108" s="55">
        <v>641.08</v>
      </c>
      <c r="I108" s="55">
        <v>1008.395</v>
      </c>
      <c r="J108" s="56">
        <f t="shared" si="10"/>
        <v>0.5729628127534784</v>
      </c>
      <c r="K108" s="54">
        <v>8</v>
      </c>
      <c r="L108" s="56">
        <f t="shared" si="8"/>
        <v>0.0025050846776106103</v>
      </c>
      <c r="M108" s="71">
        <v>0.024179588767513444</v>
      </c>
    </row>
    <row r="109" spans="1:13" s="58" customFormat="1" ht="12.75">
      <c r="A109" s="57">
        <v>19</v>
      </c>
      <c r="B109" s="54" t="s">
        <v>392</v>
      </c>
      <c r="C109" s="116" t="s">
        <v>395</v>
      </c>
      <c r="D109" s="76" t="s">
        <v>51</v>
      </c>
      <c r="E109" s="55">
        <v>1.65</v>
      </c>
      <c r="F109" s="55">
        <v>255.1</v>
      </c>
      <c r="G109" s="56">
        <f t="shared" si="9"/>
        <v>153.6060606060606</v>
      </c>
      <c r="H109" s="55">
        <v>2.237</v>
      </c>
      <c r="I109" s="55">
        <v>861.83</v>
      </c>
      <c r="J109" s="56">
        <f t="shared" si="10"/>
        <v>384.2615109521681</v>
      </c>
      <c r="K109" s="54">
        <v>18</v>
      </c>
      <c r="L109" s="56">
        <f t="shared" si="8"/>
        <v>0.002140983570629716</v>
      </c>
      <c r="M109" s="71">
        <v>0.8712076794617261</v>
      </c>
    </row>
    <row r="110" spans="1:13" s="58" customFormat="1" ht="12.75">
      <c r="A110" s="57">
        <v>20</v>
      </c>
      <c r="B110" s="54" t="s">
        <v>311</v>
      </c>
      <c r="C110" s="116" t="s">
        <v>356</v>
      </c>
      <c r="D110" s="76" t="s">
        <v>51</v>
      </c>
      <c r="E110" s="55">
        <v>376.164</v>
      </c>
      <c r="F110" s="55">
        <v>157.725</v>
      </c>
      <c r="G110" s="56">
        <f t="shared" si="9"/>
        <v>-0.5807015025361278</v>
      </c>
      <c r="H110" s="55">
        <v>1880.08</v>
      </c>
      <c r="I110" s="55">
        <v>803.69</v>
      </c>
      <c r="J110" s="56">
        <f t="shared" si="10"/>
        <v>-0.5725235096378877</v>
      </c>
      <c r="K110" s="54">
        <v>2</v>
      </c>
      <c r="L110" s="56">
        <f t="shared" si="8"/>
        <v>0.001996550463408557</v>
      </c>
      <c r="M110" s="71">
        <v>0.015174936033459518</v>
      </c>
    </row>
    <row r="111" spans="1:13" s="58" customFormat="1" ht="12.75">
      <c r="A111" s="57"/>
      <c r="B111" s="53" t="s">
        <v>332</v>
      </c>
      <c r="C111" s="117">
        <v>15091099</v>
      </c>
      <c r="D111" s="90" t="s">
        <v>51</v>
      </c>
      <c r="E111" s="91">
        <v>0</v>
      </c>
      <c r="F111" s="72">
        <v>308.865</v>
      </c>
      <c r="G111" s="56"/>
      <c r="H111" s="92">
        <v>0</v>
      </c>
      <c r="I111" s="92">
        <v>761.623</v>
      </c>
      <c r="J111" s="56"/>
      <c r="K111" s="72"/>
      <c r="L111" s="56">
        <f t="shared" si="8"/>
        <v>0.0018920463780719124</v>
      </c>
      <c r="M111" s="71">
        <v>0.06923424384462436</v>
      </c>
    </row>
    <row r="112" spans="2:26" s="59" customFormat="1" ht="12.75">
      <c r="B112" s="69" t="s">
        <v>133</v>
      </c>
      <c r="C112" s="69"/>
      <c r="D112" s="69"/>
      <c r="E112" s="94"/>
      <c r="F112" s="70"/>
      <c r="G112" s="70"/>
      <c r="H112" s="70">
        <f>+'Exportacion_regional '!C11</f>
        <v>632514.355</v>
      </c>
      <c r="I112" s="70">
        <f>+'Exportacion_regional '!D11</f>
        <v>402539.287</v>
      </c>
      <c r="J112" s="95">
        <f>+(I112-H112)/H112</f>
        <v>-0.3635886935720217</v>
      </c>
      <c r="K112" s="70"/>
      <c r="L112" s="95">
        <f>SUM(L91:L111)</f>
        <v>0.9779942125251493</v>
      </c>
      <c r="M112" s="96"/>
      <c r="N112" s="58"/>
      <c r="O112" s="58"/>
      <c r="P112" s="58"/>
      <c r="Q112" s="58"/>
      <c r="R112" s="58"/>
      <c r="S112" s="58"/>
      <c r="T112" s="58"/>
      <c r="U112" s="58"/>
      <c r="V112" s="58"/>
      <c r="W112" s="58"/>
      <c r="X112" s="58"/>
      <c r="Y112" s="58"/>
      <c r="Z112" s="58"/>
    </row>
    <row r="113" spans="5:13" s="58" customFormat="1" ht="12.75">
      <c r="E113" s="97"/>
      <c r="F113" s="92"/>
      <c r="G113" s="92"/>
      <c r="H113" s="92"/>
      <c r="I113" s="97"/>
      <c r="J113" s="92"/>
      <c r="K113" s="92"/>
      <c r="L113" s="92"/>
      <c r="M113" s="93"/>
    </row>
    <row r="114" spans="2:13" s="58" customFormat="1" ht="21" customHeight="1">
      <c r="B114" s="231" t="s">
        <v>252</v>
      </c>
      <c r="C114" s="231"/>
      <c r="D114" s="231"/>
      <c r="E114" s="231"/>
      <c r="F114" s="231"/>
      <c r="G114" s="231"/>
      <c r="H114" s="231"/>
      <c r="I114" s="231"/>
      <c r="J114" s="231"/>
      <c r="K114" s="231"/>
      <c r="L114" s="231"/>
      <c r="M114" s="231"/>
    </row>
    <row r="115" spans="13:26" ht="12.75">
      <c r="M115" s="93"/>
      <c r="N115" s="58"/>
      <c r="O115" s="58"/>
      <c r="P115" s="58"/>
      <c r="Q115" s="58"/>
      <c r="R115" s="58"/>
      <c r="S115" s="58"/>
      <c r="T115" s="58"/>
      <c r="U115" s="58"/>
      <c r="V115" s="58"/>
      <c r="W115" s="58"/>
      <c r="X115" s="58"/>
      <c r="Y115" s="58"/>
      <c r="Z115" s="58"/>
    </row>
    <row r="116" spans="2:26" s="79" customFormat="1" ht="15.75" customHeight="1">
      <c r="B116" s="234" t="s">
        <v>117</v>
      </c>
      <c r="C116" s="234"/>
      <c r="D116" s="234"/>
      <c r="E116" s="234"/>
      <c r="F116" s="234"/>
      <c r="G116" s="234"/>
      <c r="H116" s="234"/>
      <c r="I116" s="234"/>
      <c r="J116" s="234"/>
      <c r="K116" s="234"/>
      <c r="L116" s="234"/>
      <c r="M116" s="234"/>
      <c r="N116" s="58"/>
      <c r="O116" s="58"/>
      <c r="P116" s="58"/>
      <c r="Q116" s="58"/>
      <c r="R116" s="58"/>
      <c r="S116" s="58"/>
      <c r="T116" s="58"/>
      <c r="U116" s="58"/>
      <c r="V116" s="58"/>
      <c r="W116" s="58"/>
      <c r="X116" s="58"/>
      <c r="Y116" s="58"/>
      <c r="Z116" s="58"/>
    </row>
    <row r="117" spans="2:26" s="79" customFormat="1" ht="15.75" customHeight="1">
      <c r="B117" s="235" t="s">
        <v>44</v>
      </c>
      <c r="C117" s="235"/>
      <c r="D117" s="235"/>
      <c r="E117" s="235"/>
      <c r="F117" s="235"/>
      <c r="G117" s="235"/>
      <c r="H117" s="235"/>
      <c r="I117" s="235"/>
      <c r="J117" s="235"/>
      <c r="K117" s="235"/>
      <c r="L117" s="235"/>
      <c r="M117" s="235"/>
      <c r="N117" s="58"/>
      <c r="O117" s="58"/>
      <c r="P117" s="58"/>
      <c r="Q117" s="58"/>
      <c r="R117" s="58"/>
      <c r="S117" s="58"/>
      <c r="T117" s="58"/>
      <c r="U117" s="58"/>
      <c r="V117" s="58"/>
      <c r="W117" s="58"/>
      <c r="X117" s="58"/>
      <c r="Y117" s="58"/>
      <c r="Z117" s="58"/>
    </row>
    <row r="118" spans="2:26" s="80" customFormat="1" ht="15.75" customHeight="1">
      <c r="B118" s="235" t="s">
        <v>48</v>
      </c>
      <c r="C118" s="235"/>
      <c r="D118" s="235"/>
      <c r="E118" s="235"/>
      <c r="F118" s="235"/>
      <c r="G118" s="235"/>
      <c r="H118" s="235"/>
      <c r="I118" s="235"/>
      <c r="J118" s="235"/>
      <c r="K118" s="235"/>
      <c r="L118" s="235"/>
      <c r="M118" s="235"/>
      <c r="N118" s="58"/>
      <c r="O118" s="58"/>
      <c r="P118" s="58"/>
      <c r="Q118" s="58"/>
      <c r="R118" s="58"/>
      <c r="S118" s="58"/>
      <c r="T118" s="58"/>
      <c r="U118" s="58"/>
      <c r="V118" s="58"/>
      <c r="W118" s="58"/>
      <c r="X118" s="58"/>
      <c r="Y118" s="58"/>
      <c r="Z118" s="58"/>
    </row>
    <row r="119" spans="2:26" s="80" customFormat="1" ht="15.75" customHeight="1">
      <c r="B119" s="81"/>
      <c r="C119" s="81"/>
      <c r="D119" s="81"/>
      <c r="E119" s="81"/>
      <c r="F119" s="81"/>
      <c r="G119" s="81"/>
      <c r="H119" s="81"/>
      <c r="I119" s="81"/>
      <c r="J119" s="81"/>
      <c r="K119" s="81"/>
      <c r="L119" s="81"/>
      <c r="M119" s="81"/>
      <c r="N119" s="58"/>
      <c r="O119" s="58"/>
      <c r="P119" s="58"/>
      <c r="Q119" s="58"/>
      <c r="R119" s="58"/>
      <c r="S119" s="58"/>
      <c r="T119" s="58"/>
      <c r="U119" s="58"/>
      <c r="V119" s="58"/>
      <c r="W119" s="58"/>
      <c r="X119" s="58"/>
      <c r="Y119" s="58"/>
      <c r="Z119" s="58"/>
    </row>
    <row r="120" spans="2:13" s="58" customFormat="1" ht="30.75" customHeight="1">
      <c r="B120" s="82" t="s">
        <v>185</v>
      </c>
      <c r="C120" s="82" t="s">
        <v>152</v>
      </c>
      <c r="D120" s="82" t="s">
        <v>50</v>
      </c>
      <c r="E120" s="233" t="s">
        <v>143</v>
      </c>
      <c r="F120" s="233"/>
      <c r="G120" s="233"/>
      <c r="H120" s="233" t="s">
        <v>144</v>
      </c>
      <c r="I120" s="233"/>
      <c r="J120" s="233"/>
      <c r="K120" s="233"/>
      <c r="L120" s="233"/>
      <c r="M120" s="233"/>
    </row>
    <row r="121" spans="2:13" s="58" customFormat="1" ht="15.75" customHeight="1">
      <c r="B121" s="84"/>
      <c r="C121" s="84"/>
      <c r="D121" s="84"/>
      <c r="E121" s="232" t="str">
        <f>+E89</f>
        <v>ene-oct</v>
      </c>
      <c r="F121" s="232"/>
      <c r="G121" s="84" t="s">
        <v>98</v>
      </c>
      <c r="H121" s="232" t="str">
        <f>+E121</f>
        <v>ene-oct</v>
      </c>
      <c r="I121" s="232"/>
      <c r="J121" s="84" t="s">
        <v>98</v>
      </c>
      <c r="K121" s="85"/>
      <c r="L121" s="114" t="s">
        <v>181</v>
      </c>
      <c r="M121" s="86" t="s">
        <v>145</v>
      </c>
    </row>
    <row r="122" spans="2:13" s="58" customFormat="1" ht="15.75">
      <c r="B122" s="87"/>
      <c r="C122" s="87"/>
      <c r="D122" s="87"/>
      <c r="E122" s="88">
        <f aca="true" t="shared" si="11" ref="E122:J122">+E90</f>
        <v>2011</v>
      </c>
      <c r="F122" s="88">
        <f t="shared" si="11"/>
        <v>2012</v>
      </c>
      <c r="G122" s="89" t="str">
        <f t="shared" si="11"/>
        <v>12/11</v>
      </c>
      <c r="H122" s="88">
        <f t="shared" si="11"/>
        <v>2011</v>
      </c>
      <c r="I122" s="88">
        <f t="shared" si="11"/>
        <v>2012</v>
      </c>
      <c r="J122" s="89" t="str">
        <f t="shared" si="11"/>
        <v>12/11</v>
      </c>
      <c r="K122" s="87"/>
      <c r="L122" s="88">
        <f>+L90</f>
        <v>2012</v>
      </c>
      <c r="M122" s="166">
        <f>+M90</f>
        <v>2012</v>
      </c>
    </row>
    <row r="123" spans="1:26" s="57" customFormat="1" ht="12.75">
      <c r="A123" s="57">
        <v>1</v>
      </c>
      <c r="B123" s="54" t="s">
        <v>58</v>
      </c>
      <c r="C123" s="116" t="s">
        <v>337</v>
      </c>
      <c r="D123" s="76" t="s">
        <v>51</v>
      </c>
      <c r="E123" s="121">
        <v>191939.184</v>
      </c>
      <c r="F123" s="121">
        <v>230660.127</v>
      </c>
      <c r="G123" s="56">
        <f>+(F123-E123)/E123</f>
        <v>0.20173547783760504</v>
      </c>
      <c r="H123" s="55">
        <v>302295.287</v>
      </c>
      <c r="I123" s="55">
        <v>371837.564</v>
      </c>
      <c r="J123" s="56">
        <f>+(I123-H123)/H123</f>
        <v>0.2300475064965204</v>
      </c>
      <c r="K123" s="54">
        <v>16</v>
      </c>
      <c r="L123" s="115">
        <f aca="true" t="shared" si="12" ref="L123:L143">+I123/$I$144</f>
        <v>0.37527059304890625</v>
      </c>
      <c r="M123" s="71">
        <v>0.2978855696363096</v>
      </c>
      <c r="N123" s="58"/>
      <c r="O123" s="58"/>
      <c r="P123" s="58"/>
      <c r="Q123" s="58"/>
      <c r="R123" s="58"/>
      <c r="S123" s="58"/>
      <c r="T123" s="58"/>
      <c r="U123" s="58"/>
      <c r="V123" s="58"/>
      <c r="W123" s="58"/>
      <c r="X123" s="58"/>
      <c r="Y123" s="58"/>
      <c r="Z123" s="58"/>
    </row>
    <row r="124" spans="1:26" s="57" customFormat="1" ht="12.75">
      <c r="A124" s="57">
        <v>2</v>
      </c>
      <c r="B124" s="54" t="s">
        <v>73</v>
      </c>
      <c r="C124" s="116" t="s">
        <v>352</v>
      </c>
      <c r="D124" s="76" t="s">
        <v>51</v>
      </c>
      <c r="E124" s="121">
        <v>45998.636</v>
      </c>
      <c r="F124" s="121">
        <v>47961.021</v>
      </c>
      <c r="G124" s="56">
        <f aca="true" t="shared" si="13" ref="G124:G142">+(F124-E124)/E124</f>
        <v>0.042661808493625816</v>
      </c>
      <c r="H124" s="55">
        <v>109180.897</v>
      </c>
      <c r="I124" s="55">
        <v>113108.908</v>
      </c>
      <c r="J124" s="56">
        <f aca="true" t="shared" si="14" ref="J124:J142">+(I124-H124)/H124</f>
        <v>0.03597709038789083</v>
      </c>
      <c r="K124" s="54">
        <v>20</v>
      </c>
      <c r="L124" s="115">
        <f t="shared" si="12"/>
        <v>0.11415319777717287</v>
      </c>
      <c r="M124" s="71">
        <v>0.7813682810158777</v>
      </c>
      <c r="N124" s="58"/>
      <c r="O124" s="58"/>
      <c r="P124" s="58"/>
      <c r="Q124" s="58"/>
      <c r="R124" s="58"/>
      <c r="S124" s="58"/>
      <c r="T124" s="58"/>
      <c r="U124" s="58"/>
      <c r="V124" s="58"/>
      <c r="W124" s="58"/>
      <c r="X124" s="58"/>
      <c r="Y124" s="58"/>
      <c r="Z124" s="58"/>
    </row>
    <row r="125" spans="1:26" s="57" customFormat="1" ht="12.75">
      <c r="A125" s="57">
        <v>3</v>
      </c>
      <c r="B125" s="54" t="s">
        <v>53</v>
      </c>
      <c r="C125" s="116" t="s">
        <v>351</v>
      </c>
      <c r="D125" s="76" t="s">
        <v>51</v>
      </c>
      <c r="E125" s="121">
        <v>39957.415</v>
      </c>
      <c r="F125" s="121">
        <v>43450.87</v>
      </c>
      <c r="G125" s="56">
        <f t="shared" si="13"/>
        <v>0.08742945458308556</v>
      </c>
      <c r="H125" s="55">
        <v>90212.716</v>
      </c>
      <c r="I125" s="55">
        <v>69212.91</v>
      </c>
      <c r="J125" s="56">
        <f t="shared" si="14"/>
        <v>-0.23278099730419374</v>
      </c>
      <c r="K125" s="54">
        <v>3</v>
      </c>
      <c r="L125" s="115">
        <f t="shared" si="12"/>
        <v>0.06985192540240655</v>
      </c>
      <c r="M125" s="71">
        <v>0.6691811388769484</v>
      </c>
      <c r="N125" s="58"/>
      <c r="O125" s="58"/>
      <c r="P125" s="58"/>
      <c r="Q125" s="58"/>
      <c r="R125" s="58"/>
      <c r="S125" s="58"/>
      <c r="T125" s="58"/>
      <c r="U125" s="58"/>
      <c r="V125" s="58"/>
      <c r="W125" s="58"/>
      <c r="X125" s="58"/>
      <c r="Y125" s="58"/>
      <c r="Z125" s="58"/>
    </row>
    <row r="126" spans="1:26" s="57" customFormat="1" ht="12.75">
      <c r="A126" s="57">
        <v>4</v>
      </c>
      <c r="B126" s="54" t="s">
        <v>63</v>
      </c>
      <c r="C126" s="116">
        <v>22042110</v>
      </c>
      <c r="D126" s="76" t="s">
        <v>64</v>
      </c>
      <c r="E126" s="121">
        <v>12225.358</v>
      </c>
      <c r="F126" s="121">
        <v>13018.974</v>
      </c>
      <c r="G126" s="56">
        <f t="shared" si="13"/>
        <v>0.06491556320886473</v>
      </c>
      <c r="H126" s="55">
        <v>42411.757</v>
      </c>
      <c r="I126" s="55">
        <v>47620.925</v>
      </c>
      <c r="J126" s="56">
        <f t="shared" si="14"/>
        <v>0.12282367834937857</v>
      </c>
      <c r="K126" s="54">
        <v>4</v>
      </c>
      <c r="L126" s="115">
        <f t="shared" si="12"/>
        <v>0.04806059015136912</v>
      </c>
      <c r="M126" s="71">
        <v>0.043560871121026884</v>
      </c>
      <c r="N126" s="58"/>
      <c r="O126" s="58"/>
      <c r="P126" s="58"/>
      <c r="Q126" s="58"/>
      <c r="R126" s="58"/>
      <c r="S126" s="58"/>
      <c r="T126" s="58"/>
      <c r="U126" s="58"/>
      <c r="V126" s="58"/>
      <c r="W126" s="58"/>
      <c r="X126" s="58"/>
      <c r="Y126" s="58"/>
      <c r="Z126" s="58"/>
    </row>
    <row r="127" spans="1:26" s="57" customFormat="1" ht="12.75">
      <c r="A127" s="57">
        <v>5</v>
      </c>
      <c r="B127" s="54" t="s">
        <v>71</v>
      </c>
      <c r="C127" s="116" t="s">
        <v>357</v>
      </c>
      <c r="D127" s="76" t="s">
        <v>51</v>
      </c>
      <c r="E127" s="121">
        <v>10817.84</v>
      </c>
      <c r="F127" s="121">
        <v>13260.416</v>
      </c>
      <c r="G127" s="56">
        <f t="shared" si="13"/>
        <v>0.22579147038595496</v>
      </c>
      <c r="H127" s="55">
        <v>33868.496</v>
      </c>
      <c r="I127" s="55">
        <v>35198.913</v>
      </c>
      <c r="J127" s="56">
        <f t="shared" si="14"/>
        <v>0.03928184469720773</v>
      </c>
      <c r="K127" s="54">
        <v>7</v>
      </c>
      <c r="L127" s="115">
        <f t="shared" si="12"/>
        <v>0.03552389063141252</v>
      </c>
      <c r="M127" s="71">
        <v>0.7847686373759523</v>
      </c>
      <c r="N127" s="58"/>
      <c r="O127" s="58"/>
      <c r="P127" s="58"/>
      <c r="Q127" s="58"/>
      <c r="R127" s="58"/>
      <c r="S127" s="58"/>
      <c r="T127" s="58"/>
      <c r="U127" s="58"/>
      <c r="V127" s="58"/>
      <c r="W127" s="58"/>
      <c r="X127" s="58"/>
      <c r="Y127" s="58"/>
      <c r="Z127" s="58"/>
    </row>
    <row r="128" spans="1:26" s="57" customFormat="1" ht="12.75">
      <c r="A128" s="57">
        <v>6</v>
      </c>
      <c r="B128" s="54" t="s">
        <v>75</v>
      </c>
      <c r="C128" s="116">
        <v>20087010</v>
      </c>
      <c r="D128" s="76" t="s">
        <v>51</v>
      </c>
      <c r="E128" s="121">
        <v>23288.37</v>
      </c>
      <c r="F128" s="121">
        <v>19636.525</v>
      </c>
      <c r="G128" s="56">
        <f t="shared" si="13"/>
        <v>-0.15680981537136338</v>
      </c>
      <c r="H128" s="55">
        <v>29902.396</v>
      </c>
      <c r="I128" s="55">
        <v>28593.605</v>
      </c>
      <c r="J128" s="56">
        <f t="shared" si="14"/>
        <v>-0.04376876689078698</v>
      </c>
      <c r="K128" s="54">
        <v>14</v>
      </c>
      <c r="L128" s="115">
        <f t="shared" si="12"/>
        <v>0.02885759843713953</v>
      </c>
      <c r="M128" s="71">
        <v>0.3833754990979343</v>
      </c>
      <c r="N128" s="58"/>
      <c r="O128" s="58"/>
      <c r="P128" s="58"/>
      <c r="Q128" s="58"/>
      <c r="R128" s="58"/>
      <c r="S128" s="58"/>
      <c r="T128" s="58"/>
      <c r="U128" s="58"/>
      <c r="V128" s="58"/>
      <c r="W128" s="58"/>
      <c r="X128" s="58"/>
      <c r="Y128" s="58"/>
      <c r="Z128" s="58"/>
    </row>
    <row r="129" spans="1:26" s="57" customFormat="1" ht="12.75">
      <c r="A129" s="57">
        <v>7</v>
      </c>
      <c r="B129" s="54" t="s">
        <v>72</v>
      </c>
      <c r="C129" s="116">
        <v>44012200</v>
      </c>
      <c r="D129" s="76" t="s">
        <v>51</v>
      </c>
      <c r="E129" s="121">
        <v>237922.42</v>
      </c>
      <c r="F129" s="121">
        <v>289037.54</v>
      </c>
      <c r="G129" s="56">
        <f t="shared" si="13"/>
        <v>0.21483944220136952</v>
      </c>
      <c r="H129" s="55">
        <v>22428.454</v>
      </c>
      <c r="I129" s="55">
        <v>28411.979</v>
      </c>
      <c r="J129" s="56">
        <f t="shared" si="14"/>
        <v>0.2667827662129542</v>
      </c>
      <c r="K129" s="54">
        <v>12</v>
      </c>
      <c r="L129" s="115">
        <f t="shared" si="12"/>
        <v>0.028674295556172128</v>
      </c>
      <c r="M129" s="71">
        <v>0.09179278820503024</v>
      </c>
      <c r="N129" s="58"/>
      <c r="O129" s="58"/>
      <c r="P129" s="58"/>
      <c r="Q129" s="58"/>
      <c r="R129" s="58"/>
      <c r="S129" s="58"/>
      <c r="T129" s="58"/>
      <c r="U129" s="58"/>
      <c r="V129" s="58"/>
      <c r="W129" s="58"/>
      <c r="X129" s="58"/>
      <c r="Y129" s="58"/>
      <c r="Z129" s="58"/>
    </row>
    <row r="130" spans="1:26" s="57" customFormat="1" ht="12.75">
      <c r="A130" s="57">
        <v>8</v>
      </c>
      <c r="B130" s="54" t="s">
        <v>327</v>
      </c>
      <c r="C130" s="116" t="s">
        <v>347</v>
      </c>
      <c r="D130" s="76" t="s">
        <v>51</v>
      </c>
      <c r="E130" s="121">
        <v>21798.406</v>
      </c>
      <c r="F130" s="121">
        <v>22282</v>
      </c>
      <c r="G130" s="56">
        <f t="shared" si="13"/>
        <v>0.022184833147891686</v>
      </c>
      <c r="H130" s="55">
        <v>20332.028</v>
      </c>
      <c r="I130" s="55">
        <v>22428</v>
      </c>
      <c r="J130" s="56">
        <f t="shared" si="14"/>
        <v>0.10308720802469885</v>
      </c>
      <c r="K130" s="54">
        <v>15</v>
      </c>
      <c r="L130" s="115">
        <f t="shared" si="12"/>
        <v>0.02263506884662376</v>
      </c>
      <c r="M130" s="71">
        <v>0.1256242233659633</v>
      </c>
      <c r="N130" s="58"/>
      <c r="O130" s="58"/>
      <c r="P130" s="58"/>
      <c r="Q130" s="58"/>
      <c r="R130" s="58"/>
      <c r="S130" s="58"/>
      <c r="T130" s="58"/>
      <c r="U130" s="58"/>
      <c r="V130" s="58"/>
      <c r="W130" s="58"/>
      <c r="X130" s="58"/>
      <c r="Y130" s="58"/>
      <c r="Z130" s="58"/>
    </row>
    <row r="131" spans="1:26" s="57" customFormat="1" ht="12.75">
      <c r="A131" s="57">
        <v>9</v>
      </c>
      <c r="B131" s="54" t="s">
        <v>74</v>
      </c>
      <c r="C131" s="116">
        <v>21012000</v>
      </c>
      <c r="D131" s="76" t="s">
        <v>51</v>
      </c>
      <c r="E131" s="121">
        <v>3241.33</v>
      </c>
      <c r="F131" s="121">
        <v>3768.456</v>
      </c>
      <c r="G131" s="56">
        <f t="shared" si="13"/>
        <v>0.16262645272156806</v>
      </c>
      <c r="H131" s="55">
        <v>18687.686</v>
      </c>
      <c r="I131" s="55">
        <v>21242.04</v>
      </c>
      <c r="J131" s="56">
        <f t="shared" si="14"/>
        <v>0.1366864790001287</v>
      </c>
      <c r="K131" s="54">
        <v>11</v>
      </c>
      <c r="L131" s="115">
        <f t="shared" si="12"/>
        <v>0.0214381593473665</v>
      </c>
      <c r="M131" s="71">
        <v>0.9333088751390878</v>
      </c>
      <c r="N131" s="58"/>
      <c r="O131" s="58"/>
      <c r="P131" s="58"/>
      <c r="Q131" s="58"/>
      <c r="R131" s="58"/>
      <c r="S131" s="58"/>
      <c r="T131" s="58"/>
      <c r="U131" s="58"/>
      <c r="V131" s="58"/>
      <c r="W131" s="58"/>
      <c r="X131" s="58"/>
      <c r="Y131" s="58"/>
      <c r="Z131" s="58"/>
    </row>
    <row r="132" spans="1:13" s="58" customFormat="1" ht="12.75">
      <c r="A132" s="57">
        <v>10</v>
      </c>
      <c r="B132" s="54" t="s">
        <v>192</v>
      </c>
      <c r="C132" s="116" t="s">
        <v>340</v>
      </c>
      <c r="D132" s="76" t="s">
        <v>51</v>
      </c>
      <c r="E132" s="121">
        <v>1641.396</v>
      </c>
      <c r="F132" s="121">
        <v>1476.988</v>
      </c>
      <c r="G132" s="56">
        <f t="shared" si="13"/>
        <v>-0.1001635193457276</v>
      </c>
      <c r="H132" s="55">
        <v>20467.306</v>
      </c>
      <c r="I132" s="55">
        <v>19477.351</v>
      </c>
      <c r="J132" s="56">
        <f t="shared" si="14"/>
        <v>-0.04836762591031774</v>
      </c>
      <c r="K132" s="54">
        <v>19</v>
      </c>
      <c r="L132" s="115">
        <f t="shared" si="12"/>
        <v>0.019657177672322817</v>
      </c>
      <c r="M132" s="71">
        <v>0.16769897067904746</v>
      </c>
    </row>
    <row r="133" spans="1:13" s="58" customFormat="1" ht="12.75">
      <c r="A133" s="57">
        <v>11</v>
      </c>
      <c r="B133" s="54" t="s">
        <v>312</v>
      </c>
      <c r="C133" s="116" t="s">
        <v>335</v>
      </c>
      <c r="D133" s="76" t="s">
        <v>51</v>
      </c>
      <c r="E133" s="121">
        <v>22208.553</v>
      </c>
      <c r="F133" s="121">
        <v>20382.268</v>
      </c>
      <c r="G133" s="56">
        <f t="shared" si="13"/>
        <v>-0.08223340800276362</v>
      </c>
      <c r="H133" s="55">
        <v>19334.225</v>
      </c>
      <c r="I133" s="55">
        <v>17267.702</v>
      </c>
      <c r="J133" s="56">
        <f t="shared" si="14"/>
        <v>-0.10688419111704749</v>
      </c>
      <c r="K133" s="54">
        <v>13</v>
      </c>
      <c r="L133" s="115">
        <f t="shared" si="12"/>
        <v>0.017427127857721724</v>
      </c>
      <c r="M133" s="71">
        <v>0.30505776411200936</v>
      </c>
    </row>
    <row r="134" spans="1:13" s="58" customFormat="1" ht="12.75">
      <c r="A134" s="57">
        <v>12</v>
      </c>
      <c r="B134" s="54" t="s">
        <v>310</v>
      </c>
      <c r="C134" s="116" t="s">
        <v>350</v>
      </c>
      <c r="D134" s="76" t="s">
        <v>51</v>
      </c>
      <c r="E134" s="121">
        <v>10131.793</v>
      </c>
      <c r="F134" s="121">
        <v>15207.313</v>
      </c>
      <c r="G134" s="56">
        <f t="shared" si="13"/>
        <v>0.5009498318806949</v>
      </c>
      <c r="H134" s="55">
        <v>13158.995</v>
      </c>
      <c r="I134" s="55">
        <v>15682.02</v>
      </c>
      <c r="J134" s="56">
        <f t="shared" si="14"/>
        <v>0.19173386721402352</v>
      </c>
      <c r="K134" s="54">
        <v>5</v>
      </c>
      <c r="L134" s="115">
        <f t="shared" si="12"/>
        <v>0.01582680588345509</v>
      </c>
      <c r="M134" s="71">
        <v>0.298260002585855</v>
      </c>
    </row>
    <row r="135" spans="1:13" s="58" customFormat="1" ht="12.75">
      <c r="A135" s="57">
        <v>13</v>
      </c>
      <c r="B135" s="54" t="s">
        <v>55</v>
      </c>
      <c r="C135" s="116" t="s">
        <v>336</v>
      </c>
      <c r="D135" s="76" t="s">
        <v>51</v>
      </c>
      <c r="E135" s="121">
        <v>35576.761</v>
      </c>
      <c r="F135" s="121">
        <v>17045.997</v>
      </c>
      <c r="G135" s="56">
        <f t="shared" si="13"/>
        <v>-0.5208670907393734</v>
      </c>
      <c r="H135" s="55">
        <v>25726.328</v>
      </c>
      <c r="I135" s="55">
        <v>13852.356</v>
      </c>
      <c r="J135" s="56">
        <f t="shared" si="14"/>
        <v>-0.46154942905182583</v>
      </c>
      <c r="K135" s="54">
        <v>18</v>
      </c>
      <c r="L135" s="115">
        <f t="shared" si="12"/>
        <v>0.013980249319954598</v>
      </c>
      <c r="M135" s="71">
        <v>0.022044349889648998</v>
      </c>
    </row>
    <row r="136" spans="1:13" s="58" customFormat="1" ht="12.75">
      <c r="A136" s="57">
        <v>14</v>
      </c>
      <c r="B136" s="54" t="s">
        <v>154</v>
      </c>
      <c r="C136" s="116">
        <v>16023100</v>
      </c>
      <c r="D136" s="76" t="s">
        <v>51</v>
      </c>
      <c r="E136" s="121">
        <v>2279.122</v>
      </c>
      <c r="F136" s="121">
        <v>2920.581</v>
      </c>
      <c r="G136" s="56">
        <f t="shared" si="13"/>
        <v>0.28145004962437303</v>
      </c>
      <c r="H136" s="55">
        <v>10598.379</v>
      </c>
      <c r="I136" s="55">
        <v>12106.064</v>
      </c>
      <c r="J136" s="56">
        <f t="shared" si="14"/>
        <v>0.14225618842277668</v>
      </c>
      <c r="K136" s="54">
        <v>9</v>
      </c>
      <c r="L136" s="115">
        <f t="shared" si="12"/>
        <v>0.01221783449713008</v>
      </c>
      <c r="M136" s="71">
        <v>0.7945163566400077</v>
      </c>
    </row>
    <row r="137" spans="1:13" s="58" customFormat="1" ht="12.75">
      <c r="A137" s="57">
        <v>15</v>
      </c>
      <c r="B137" s="54" t="s">
        <v>269</v>
      </c>
      <c r="C137" s="116">
        <v>12093090</v>
      </c>
      <c r="D137" s="76" t="s">
        <v>51</v>
      </c>
      <c r="E137" s="121">
        <v>0</v>
      </c>
      <c r="F137" s="121">
        <v>9.772</v>
      </c>
      <c r="G137" s="56"/>
      <c r="H137" s="55">
        <v>0</v>
      </c>
      <c r="I137" s="55">
        <v>11992.523</v>
      </c>
      <c r="J137" s="56"/>
      <c r="K137" s="54">
        <v>2</v>
      </c>
      <c r="L137" s="115">
        <f t="shared" si="12"/>
        <v>0.0121032452180185</v>
      </c>
      <c r="M137" s="71">
        <v>0.6637255807013489</v>
      </c>
    </row>
    <row r="138" spans="1:13" s="58" customFormat="1" ht="12.75">
      <c r="A138" s="57">
        <v>16</v>
      </c>
      <c r="B138" s="54" t="s">
        <v>313</v>
      </c>
      <c r="C138" s="116" t="s">
        <v>341</v>
      </c>
      <c r="D138" s="76" t="s">
        <v>51</v>
      </c>
      <c r="E138" s="121">
        <v>16575.464</v>
      </c>
      <c r="F138" s="121">
        <v>11826.894</v>
      </c>
      <c r="G138" s="56">
        <f t="shared" si="13"/>
        <v>-0.28648187465521324</v>
      </c>
      <c r="H138" s="55">
        <v>14680.599</v>
      </c>
      <c r="I138" s="55">
        <v>11540.051</v>
      </c>
      <c r="J138" s="56">
        <f t="shared" si="14"/>
        <v>-0.2139250585074901</v>
      </c>
      <c r="K138" s="54">
        <v>10</v>
      </c>
      <c r="L138" s="115">
        <f t="shared" si="12"/>
        <v>0.01164659572313846</v>
      </c>
      <c r="M138" s="71">
        <v>0.3935553851217419</v>
      </c>
    </row>
    <row r="139" spans="1:13" s="58" customFormat="1" ht="12.75">
      <c r="A139" s="57">
        <v>17</v>
      </c>
      <c r="B139" s="54" t="s">
        <v>311</v>
      </c>
      <c r="C139" s="116" t="s">
        <v>356</v>
      </c>
      <c r="D139" s="76" t="s">
        <v>51</v>
      </c>
      <c r="E139" s="121">
        <v>3293.455</v>
      </c>
      <c r="F139" s="121">
        <v>2094.3</v>
      </c>
      <c r="G139" s="56">
        <f t="shared" si="13"/>
        <v>-0.36410243953538146</v>
      </c>
      <c r="H139" s="55">
        <v>16353.731</v>
      </c>
      <c r="I139" s="55">
        <v>9507.793</v>
      </c>
      <c r="J139" s="56">
        <f t="shared" si="14"/>
        <v>-0.41861627783898364</v>
      </c>
      <c r="K139" s="54">
        <v>17</v>
      </c>
      <c r="L139" s="115">
        <f t="shared" si="12"/>
        <v>0.00959557468942605</v>
      </c>
      <c r="M139" s="71">
        <v>0.17952214236132608</v>
      </c>
    </row>
    <row r="140" spans="1:13" s="58" customFormat="1" ht="12.75">
      <c r="A140" s="57">
        <v>18</v>
      </c>
      <c r="B140" s="54" t="s">
        <v>254</v>
      </c>
      <c r="C140" s="116" t="s">
        <v>355</v>
      </c>
      <c r="D140" s="76" t="s">
        <v>51</v>
      </c>
      <c r="E140" s="121">
        <v>1410.474</v>
      </c>
      <c r="F140" s="121">
        <v>1339.07</v>
      </c>
      <c r="G140" s="56">
        <f t="shared" si="13"/>
        <v>-0.05062411643178109</v>
      </c>
      <c r="H140" s="55">
        <v>8365.721</v>
      </c>
      <c r="I140" s="55">
        <v>8146.053</v>
      </c>
      <c r="J140" s="56">
        <f t="shared" si="14"/>
        <v>-0.026258107340658345</v>
      </c>
      <c r="K140" s="54">
        <v>6</v>
      </c>
      <c r="L140" s="115">
        <f t="shared" si="12"/>
        <v>0.00822126228300544</v>
      </c>
      <c r="M140" s="71">
        <v>0.19532842945311032</v>
      </c>
    </row>
    <row r="141" spans="1:13" s="58" customFormat="1" ht="12.75">
      <c r="A141" s="57">
        <v>19</v>
      </c>
      <c r="B141" s="54" t="s">
        <v>328</v>
      </c>
      <c r="C141" s="116" t="s">
        <v>348</v>
      </c>
      <c r="D141" s="76" t="s">
        <v>51</v>
      </c>
      <c r="E141" s="121">
        <v>8004.266</v>
      </c>
      <c r="F141" s="121">
        <v>6222.804</v>
      </c>
      <c r="G141" s="56">
        <f t="shared" si="13"/>
        <v>-0.22256406771089313</v>
      </c>
      <c r="H141" s="55">
        <v>10149.258</v>
      </c>
      <c r="I141" s="55">
        <v>7975.797</v>
      </c>
      <c r="J141" s="56">
        <f t="shared" si="14"/>
        <v>-0.21414974375466664</v>
      </c>
      <c r="K141" s="54">
        <v>8</v>
      </c>
      <c r="L141" s="115">
        <f t="shared" si="12"/>
        <v>0.008049434376747603</v>
      </c>
      <c r="M141" s="71">
        <v>0.06170834365700379</v>
      </c>
    </row>
    <row r="142" spans="1:13" s="58" customFormat="1" ht="12.75">
      <c r="A142" s="57">
        <v>20</v>
      </c>
      <c r="B142" s="54" t="s">
        <v>70</v>
      </c>
      <c r="C142" s="116">
        <v>20096000</v>
      </c>
      <c r="D142" s="76" t="s">
        <v>51</v>
      </c>
      <c r="E142" s="121">
        <v>3090.219</v>
      </c>
      <c r="F142" s="121">
        <v>2659.814</v>
      </c>
      <c r="G142" s="56">
        <f t="shared" si="13"/>
        <v>-0.13927977272808179</v>
      </c>
      <c r="H142" s="55">
        <v>6875.446</v>
      </c>
      <c r="I142" s="55">
        <v>6711.613</v>
      </c>
      <c r="J142" s="56">
        <f t="shared" si="14"/>
        <v>-0.023828708712132947</v>
      </c>
      <c r="K142" s="54">
        <v>1</v>
      </c>
      <c r="L142" s="115">
        <f t="shared" si="12"/>
        <v>0.006773578666260703</v>
      </c>
      <c r="M142" s="71">
        <v>0.12262864019268863</v>
      </c>
    </row>
    <row r="143" spans="1:13" s="58" customFormat="1" ht="12.75">
      <c r="A143" s="57"/>
      <c r="B143" s="54" t="s">
        <v>130</v>
      </c>
      <c r="C143" s="74"/>
      <c r="D143" s="54"/>
      <c r="E143" s="55"/>
      <c r="F143" s="55"/>
      <c r="G143" s="56"/>
      <c r="H143" s="55">
        <f>+H144-SUM(H123:H142)</f>
        <v>179483.78499999992</v>
      </c>
      <c r="I143" s="55">
        <f>+I144-SUM(I123:I142)</f>
        <v>118937.68999999983</v>
      </c>
      <c r="J143" s="56">
        <f>+(I143-H143)/H143</f>
        <v>-0.3373346232920156</v>
      </c>
      <c r="K143" s="54"/>
      <c r="L143" s="115">
        <f t="shared" si="12"/>
        <v>0.12003579461424962</v>
      </c>
      <c r="M143" s="71"/>
    </row>
    <row r="144" spans="2:26" s="59" customFormat="1" ht="12.75">
      <c r="B144" s="69" t="s">
        <v>133</v>
      </c>
      <c r="C144" s="69"/>
      <c r="D144" s="69"/>
      <c r="E144" s="94"/>
      <c r="F144" s="70"/>
      <c r="G144" s="70"/>
      <c r="H144" s="70">
        <f>+'Exportacion_regional '!C12</f>
        <v>994513.49</v>
      </c>
      <c r="I144" s="70">
        <f>+'Exportacion_regional '!D12</f>
        <v>990851.857</v>
      </c>
      <c r="J144" s="95">
        <f>+(I144-H144)/H144</f>
        <v>-0.0036818334158544505</v>
      </c>
      <c r="K144" s="70"/>
      <c r="L144" s="95">
        <f>SUM(L123:L143)</f>
        <v>1</v>
      </c>
      <c r="M144" s="96"/>
      <c r="N144" s="58"/>
      <c r="O144" s="58"/>
      <c r="P144" s="58"/>
      <c r="Q144" s="58"/>
      <c r="R144" s="58"/>
      <c r="S144" s="58"/>
      <c r="T144" s="58"/>
      <c r="U144" s="58"/>
      <c r="V144" s="58"/>
      <c r="W144" s="58"/>
      <c r="X144" s="58"/>
      <c r="Y144" s="58"/>
      <c r="Z144" s="58"/>
    </row>
    <row r="145" spans="5:13" s="58" customFormat="1" ht="12.75">
      <c r="E145" s="97"/>
      <c r="F145" s="92"/>
      <c r="G145" s="92"/>
      <c r="H145" s="92"/>
      <c r="I145" s="97"/>
      <c r="J145" s="92"/>
      <c r="K145" s="92"/>
      <c r="L145" s="92"/>
      <c r="M145" s="93"/>
    </row>
    <row r="146" spans="2:13" s="58" customFormat="1" ht="21" customHeight="1">
      <c r="B146" s="231" t="s">
        <v>252</v>
      </c>
      <c r="C146" s="231"/>
      <c r="D146" s="231"/>
      <c r="E146" s="231"/>
      <c r="F146" s="231"/>
      <c r="G146" s="231"/>
      <c r="H146" s="231"/>
      <c r="I146" s="231"/>
      <c r="J146" s="231"/>
      <c r="K146" s="231"/>
      <c r="L146" s="231"/>
      <c r="M146" s="231"/>
    </row>
    <row r="147" spans="13:26" ht="12.75">
      <c r="M147" s="93"/>
      <c r="N147" s="58"/>
      <c r="O147" s="58"/>
      <c r="P147" s="58"/>
      <c r="Q147" s="58"/>
      <c r="R147" s="58"/>
      <c r="S147" s="58"/>
      <c r="T147" s="58"/>
      <c r="U147" s="58"/>
      <c r="V147" s="58"/>
      <c r="W147" s="58"/>
      <c r="X147" s="58"/>
      <c r="Y147" s="58"/>
      <c r="Z147" s="58"/>
    </row>
    <row r="148" spans="2:26" s="79" customFormat="1" ht="15.75" customHeight="1">
      <c r="B148" s="234" t="s">
        <v>118</v>
      </c>
      <c r="C148" s="234"/>
      <c r="D148" s="234"/>
      <c r="E148" s="234"/>
      <c r="F148" s="234"/>
      <c r="G148" s="234"/>
      <c r="H148" s="234"/>
      <c r="I148" s="234"/>
      <c r="J148" s="234"/>
      <c r="K148" s="234"/>
      <c r="L148" s="234"/>
      <c r="M148" s="234"/>
      <c r="N148" s="58"/>
      <c r="O148" s="58"/>
      <c r="P148" s="58"/>
      <c r="Q148" s="58"/>
      <c r="R148" s="58"/>
      <c r="S148" s="58"/>
      <c r="T148" s="58"/>
      <c r="U148" s="58"/>
      <c r="V148" s="58"/>
      <c r="W148" s="58"/>
      <c r="X148" s="58"/>
      <c r="Y148" s="58"/>
      <c r="Z148" s="58"/>
    </row>
    <row r="149" spans="2:26" s="79" customFormat="1" ht="15.75" customHeight="1">
      <c r="B149" s="235" t="s">
        <v>44</v>
      </c>
      <c r="C149" s="235"/>
      <c r="D149" s="235"/>
      <c r="E149" s="235"/>
      <c r="F149" s="235"/>
      <c r="G149" s="235"/>
      <c r="H149" s="235"/>
      <c r="I149" s="235"/>
      <c r="J149" s="235"/>
      <c r="K149" s="235"/>
      <c r="L149" s="235"/>
      <c r="M149" s="235"/>
      <c r="N149" s="58"/>
      <c r="O149" s="58"/>
      <c r="P149" s="58"/>
      <c r="Q149" s="58"/>
      <c r="R149" s="58"/>
      <c r="S149" s="58"/>
      <c r="T149" s="58"/>
      <c r="U149" s="58"/>
      <c r="V149" s="58"/>
      <c r="W149" s="58"/>
      <c r="X149" s="58"/>
      <c r="Y149" s="58"/>
      <c r="Z149" s="58"/>
    </row>
    <row r="150" spans="2:26" s="80" customFormat="1" ht="15.75" customHeight="1">
      <c r="B150" s="235" t="s">
        <v>194</v>
      </c>
      <c r="C150" s="235"/>
      <c r="D150" s="235"/>
      <c r="E150" s="235"/>
      <c r="F150" s="235"/>
      <c r="G150" s="235"/>
      <c r="H150" s="235"/>
      <c r="I150" s="235"/>
      <c r="J150" s="235"/>
      <c r="K150" s="235"/>
      <c r="L150" s="235"/>
      <c r="M150" s="235"/>
      <c r="N150" s="58"/>
      <c r="O150" s="58"/>
      <c r="P150" s="58"/>
      <c r="Q150" s="58"/>
      <c r="R150" s="58"/>
      <c r="S150" s="58"/>
      <c r="T150" s="58"/>
      <c r="U150" s="58"/>
      <c r="V150" s="58"/>
      <c r="W150" s="58"/>
      <c r="X150" s="58"/>
      <c r="Y150" s="58"/>
      <c r="Z150" s="58"/>
    </row>
    <row r="151" spans="2:26" s="80" customFormat="1" ht="15.75" customHeight="1">
      <c r="B151" s="81"/>
      <c r="C151" s="81"/>
      <c r="D151" s="81"/>
      <c r="E151" s="81"/>
      <c r="F151" s="81"/>
      <c r="G151" s="81"/>
      <c r="H151" s="81"/>
      <c r="I151" s="81"/>
      <c r="J151" s="81"/>
      <c r="K151" s="81"/>
      <c r="L151" s="81"/>
      <c r="M151" s="81"/>
      <c r="N151" s="58"/>
      <c r="O151" s="58"/>
      <c r="P151" s="58"/>
      <c r="Q151" s="58"/>
      <c r="R151" s="58"/>
      <c r="S151" s="58"/>
      <c r="T151" s="58"/>
      <c r="U151" s="58"/>
      <c r="V151" s="58"/>
      <c r="W151" s="58"/>
      <c r="X151" s="58"/>
      <c r="Y151" s="58"/>
      <c r="Z151" s="58"/>
    </row>
    <row r="152" spans="2:13" s="58" customFormat="1" ht="30.75" customHeight="1">
      <c r="B152" s="82" t="s">
        <v>185</v>
      </c>
      <c r="C152" s="82" t="s">
        <v>152</v>
      </c>
      <c r="D152" s="82" t="s">
        <v>50</v>
      </c>
      <c r="E152" s="233" t="s">
        <v>143</v>
      </c>
      <c r="F152" s="233"/>
      <c r="G152" s="233"/>
      <c r="H152" s="233" t="s">
        <v>144</v>
      </c>
      <c r="I152" s="233"/>
      <c r="J152" s="233"/>
      <c r="K152" s="233"/>
      <c r="L152" s="233"/>
      <c r="M152" s="233"/>
    </row>
    <row r="153" spans="2:13" s="58" customFormat="1" ht="15.75" customHeight="1">
      <c r="B153" s="84"/>
      <c r="C153" s="84"/>
      <c r="D153" s="84"/>
      <c r="E153" s="232" t="str">
        <f>+E121</f>
        <v>ene-oct</v>
      </c>
      <c r="F153" s="232"/>
      <c r="G153" s="84" t="s">
        <v>98</v>
      </c>
      <c r="H153" s="232" t="str">
        <f>+E153</f>
        <v>ene-oct</v>
      </c>
      <c r="I153" s="232"/>
      <c r="J153" s="84" t="s">
        <v>98</v>
      </c>
      <c r="K153" s="85"/>
      <c r="L153" s="114" t="s">
        <v>182</v>
      </c>
      <c r="M153" s="86" t="s">
        <v>145</v>
      </c>
    </row>
    <row r="154" spans="2:13" s="58" customFormat="1" ht="15.75">
      <c r="B154" s="87"/>
      <c r="C154" s="87"/>
      <c r="D154" s="87"/>
      <c r="E154" s="88">
        <f aca="true" t="shared" si="15" ref="E154:J154">+E122</f>
        <v>2011</v>
      </c>
      <c r="F154" s="88">
        <f t="shared" si="15"/>
        <v>2012</v>
      </c>
      <c r="G154" s="89" t="str">
        <f t="shared" si="15"/>
        <v>12/11</v>
      </c>
      <c r="H154" s="88">
        <f t="shared" si="15"/>
        <v>2011</v>
      </c>
      <c r="I154" s="88">
        <f t="shared" si="15"/>
        <v>2012</v>
      </c>
      <c r="J154" s="89" t="str">
        <f t="shared" si="15"/>
        <v>12/11</v>
      </c>
      <c r="K154" s="87"/>
      <c r="L154" s="88">
        <f>+L122</f>
        <v>2012</v>
      </c>
      <c r="M154" s="166">
        <f>+M122</f>
        <v>2012</v>
      </c>
    </row>
    <row r="155" spans="1:26" s="57" customFormat="1" ht="12.75">
      <c r="A155" s="57">
        <v>1</v>
      </c>
      <c r="B155" s="76" t="s">
        <v>63</v>
      </c>
      <c r="C155" s="116">
        <v>22042110</v>
      </c>
      <c r="D155" s="76" t="s">
        <v>64</v>
      </c>
      <c r="E155" s="55">
        <v>177786.142</v>
      </c>
      <c r="F155" s="55">
        <v>182965.973</v>
      </c>
      <c r="G155" s="56">
        <f>+(F155-E155)/E155</f>
        <v>0.029135178601265816</v>
      </c>
      <c r="H155" s="55">
        <v>611390.293</v>
      </c>
      <c r="I155" s="55">
        <v>614403.25</v>
      </c>
      <c r="J155" s="56">
        <f>+(I155-H155)/H155</f>
        <v>0.0049280419308195544</v>
      </c>
      <c r="K155" s="54">
        <v>6</v>
      </c>
      <c r="L155" s="115">
        <f aca="true" t="shared" si="16" ref="L155:L175">+I155/$I$176</f>
        <v>0.2973401472326347</v>
      </c>
      <c r="M155" s="71">
        <v>0.5620205989192789</v>
      </c>
      <c r="N155" s="58"/>
      <c r="O155" s="58"/>
      <c r="P155" s="58"/>
      <c r="Q155" s="58"/>
      <c r="R155" s="58"/>
      <c r="S155" s="58"/>
      <c r="T155" s="58"/>
      <c r="U155" s="58"/>
      <c r="V155" s="58"/>
      <c r="W155" s="58"/>
      <c r="X155" s="58"/>
      <c r="Y155" s="58"/>
      <c r="Z155" s="58"/>
    </row>
    <row r="156" spans="1:26" s="57" customFormat="1" ht="12.75">
      <c r="A156" s="57">
        <v>2</v>
      </c>
      <c r="B156" s="54" t="s">
        <v>58</v>
      </c>
      <c r="C156" s="116" t="s">
        <v>337</v>
      </c>
      <c r="D156" s="76" t="s">
        <v>51</v>
      </c>
      <c r="E156" s="55">
        <v>85724.046</v>
      </c>
      <c r="F156" s="55">
        <v>105732.705</v>
      </c>
      <c r="G156" s="56">
        <f aca="true" t="shared" si="17" ref="G156:G173">+(F156-E156)/E156</f>
        <v>0.23340777685644934</v>
      </c>
      <c r="H156" s="55">
        <v>149122</v>
      </c>
      <c r="I156" s="55">
        <v>174562.087</v>
      </c>
      <c r="J156" s="56">
        <f aca="true" t="shared" si="18" ref="J156:J173">+(I156-H156)/H156</f>
        <v>0.17059915371306714</v>
      </c>
      <c r="K156" s="54">
        <v>8</v>
      </c>
      <c r="L156" s="115">
        <f t="shared" si="16"/>
        <v>0.08447923517627225</v>
      </c>
      <c r="M156" s="71">
        <v>0.13984473801817943</v>
      </c>
      <c r="N156" s="58"/>
      <c r="O156" s="58"/>
      <c r="P156" s="58"/>
      <c r="Q156" s="58"/>
      <c r="R156" s="58"/>
      <c r="S156" s="58"/>
      <c r="T156" s="58"/>
      <c r="U156" s="58"/>
      <c r="V156" s="58"/>
      <c r="W156" s="58"/>
      <c r="X156" s="58"/>
      <c r="Y156" s="58"/>
      <c r="Z156" s="58"/>
    </row>
    <row r="157" spans="1:26" s="57" customFormat="1" ht="12.75">
      <c r="A157" s="57">
        <v>3</v>
      </c>
      <c r="B157" s="54" t="s">
        <v>290</v>
      </c>
      <c r="C157" s="116">
        <v>10051000</v>
      </c>
      <c r="D157" s="76" t="s">
        <v>51</v>
      </c>
      <c r="E157" s="55">
        <v>25903.501</v>
      </c>
      <c r="F157" s="55">
        <v>37281.967</v>
      </c>
      <c r="G157" s="56">
        <f t="shared" si="17"/>
        <v>0.43926363467239415</v>
      </c>
      <c r="H157" s="55">
        <v>88871.147</v>
      </c>
      <c r="I157" s="55">
        <v>115108.097</v>
      </c>
      <c r="J157" s="56">
        <f t="shared" si="18"/>
        <v>0.29522461322570753</v>
      </c>
      <c r="K157" s="54">
        <v>4</v>
      </c>
      <c r="L157" s="115">
        <f t="shared" si="16"/>
        <v>0.055706506288253514</v>
      </c>
      <c r="M157" s="71">
        <v>0.45414622314023534</v>
      </c>
      <c r="N157" s="58"/>
      <c r="O157" s="58"/>
      <c r="P157" s="58"/>
      <c r="Q157" s="58"/>
      <c r="R157" s="58"/>
      <c r="S157" s="58"/>
      <c r="T157" s="58"/>
      <c r="U157" s="58"/>
      <c r="V157" s="58"/>
      <c r="W157" s="58"/>
      <c r="X157" s="58"/>
      <c r="Y157" s="58"/>
      <c r="Z157" s="58"/>
    </row>
    <row r="158" spans="1:26" s="57" customFormat="1" ht="12.75">
      <c r="A158" s="57">
        <v>4</v>
      </c>
      <c r="B158" s="54" t="s">
        <v>192</v>
      </c>
      <c r="C158" s="116" t="s">
        <v>340</v>
      </c>
      <c r="D158" s="76" t="s">
        <v>51</v>
      </c>
      <c r="E158" s="55">
        <v>4577.49</v>
      </c>
      <c r="F158" s="55">
        <v>6709.124</v>
      </c>
      <c r="G158" s="56">
        <f t="shared" si="17"/>
        <v>0.4656774782686582</v>
      </c>
      <c r="H158" s="55">
        <v>62478.79</v>
      </c>
      <c r="I158" s="55">
        <v>85296.915</v>
      </c>
      <c r="J158" s="56">
        <f t="shared" si="18"/>
        <v>0.3652139390023397</v>
      </c>
      <c r="K158" s="54">
        <v>17</v>
      </c>
      <c r="L158" s="115">
        <f t="shared" si="16"/>
        <v>0.04127939958746886</v>
      </c>
      <c r="M158" s="71">
        <v>0.7344019650104474</v>
      </c>
      <c r="N158" s="58"/>
      <c r="O158" s="58"/>
      <c r="P158" s="58"/>
      <c r="Q158" s="58"/>
      <c r="R158" s="58"/>
      <c r="S158" s="58"/>
      <c r="T158" s="58"/>
      <c r="U158" s="58"/>
      <c r="V158" s="58"/>
      <c r="W158" s="58"/>
      <c r="X158" s="58"/>
      <c r="Y158" s="58"/>
      <c r="Z158" s="58"/>
    </row>
    <row r="159" spans="1:26" s="57" customFormat="1" ht="12.75">
      <c r="A159" s="57">
        <v>5</v>
      </c>
      <c r="B159" s="54" t="s">
        <v>69</v>
      </c>
      <c r="C159" s="116">
        <v>22042990</v>
      </c>
      <c r="D159" s="76" t="s">
        <v>64</v>
      </c>
      <c r="E159" s="55">
        <v>50246.766</v>
      </c>
      <c r="F159" s="55">
        <v>62800.397</v>
      </c>
      <c r="G159" s="56">
        <f t="shared" si="17"/>
        <v>0.2498395817155674</v>
      </c>
      <c r="H159" s="55">
        <v>62107.055</v>
      </c>
      <c r="I159" s="55">
        <v>78488.093</v>
      </c>
      <c r="J159" s="56">
        <f t="shared" si="18"/>
        <v>0.26375486649624574</v>
      </c>
      <c r="K159" s="54">
        <v>20</v>
      </c>
      <c r="L159" s="115">
        <f t="shared" si="16"/>
        <v>0.03798427356728455</v>
      </c>
      <c r="M159" s="71">
        <v>0.31894630049143385</v>
      </c>
      <c r="N159" s="58"/>
      <c r="O159" s="58"/>
      <c r="P159" s="58"/>
      <c r="Q159" s="58"/>
      <c r="R159" s="58"/>
      <c r="S159" s="58"/>
      <c r="T159" s="58"/>
      <c r="U159" s="58"/>
      <c r="V159" s="58"/>
      <c r="W159" s="58"/>
      <c r="X159" s="58"/>
      <c r="Y159" s="58"/>
      <c r="Z159" s="58"/>
    </row>
    <row r="160" spans="1:26" s="57" customFormat="1" ht="12.75">
      <c r="A160" s="57">
        <v>6</v>
      </c>
      <c r="B160" s="54" t="s">
        <v>270</v>
      </c>
      <c r="C160" s="116" t="s">
        <v>358</v>
      </c>
      <c r="D160" s="76" t="s">
        <v>51</v>
      </c>
      <c r="E160" s="55">
        <v>0</v>
      </c>
      <c r="F160" s="55">
        <v>42517.19</v>
      </c>
      <c r="G160" s="56"/>
      <c r="H160" s="55">
        <v>0</v>
      </c>
      <c r="I160" s="55">
        <v>77624.461</v>
      </c>
      <c r="J160" s="56"/>
      <c r="K160" s="54">
        <v>2</v>
      </c>
      <c r="L160" s="115">
        <f t="shared" si="16"/>
        <v>0.03756631929045608</v>
      </c>
      <c r="M160" s="71">
        <v>0.7010606188318824</v>
      </c>
      <c r="N160" s="58"/>
      <c r="O160" s="58"/>
      <c r="P160" s="58"/>
      <c r="Q160" s="58"/>
      <c r="R160" s="58"/>
      <c r="S160" s="58"/>
      <c r="T160" s="58"/>
      <c r="U160" s="58"/>
      <c r="V160" s="58"/>
      <c r="W160" s="58"/>
      <c r="X160" s="58"/>
      <c r="Y160" s="58"/>
      <c r="Z160" s="58"/>
    </row>
    <row r="161" spans="1:26" s="57" customFormat="1" ht="12.75">
      <c r="A161" s="57">
        <v>7</v>
      </c>
      <c r="B161" s="54" t="s">
        <v>268</v>
      </c>
      <c r="C161" s="116">
        <v>22042199</v>
      </c>
      <c r="D161" s="76" t="s">
        <v>64</v>
      </c>
      <c r="E161" s="55">
        <v>0</v>
      </c>
      <c r="F161" s="55">
        <v>27896.993</v>
      </c>
      <c r="G161" s="56"/>
      <c r="H161" s="55">
        <v>0</v>
      </c>
      <c r="I161" s="55">
        <v>54313.243</v>
      </c>
      <c r="J161" s="56"/>
      <c r="K161" s="54">
        <v>18</v>
      </c>
      <c r="L161" s="115">
        <f t="shared" si="16"/>
        <v>0.026284866934382048</v>
      </c>
      <c r="M161" s="71">
        <v>0.743684070870024</v>
      </c>
      <c r="N161" s="58"/>
      <c r="O161" s="58"/>
      <c r="P161" s="58"/>
      <c r="Q161" s="58"/>
      <c r="R161" s="58"/>
      <c r="S161" s="58"/>
      <c r="T161" s="58"/>
      <c r="U161" s="58"/>
      <c r="V161" s="58"/>
      <c r="W161" s="58"/>
      <c r="X161" s="58"/>
      <c r="Y161" s="58"/>
      <c r="Z161" s="58"/>
    </row>
    <row r="162" spans="1:26" s="57" customFormat="1" ht="12.75">
      <c r="A162" s="57">
        <v>8</v>
      </c>
      <c r="B162" s="54" t="s">
        <v>56</v>
      </c>
      <c r="C162" s="116" t="s">
        <v>359</v>
      </c>
      <c r="D162" s="76" t="s">
        <v>51</v>
      </c>
      <c r="E162" s="55">
        <v>7463.035</v>
      </c>
      <c r="F162" s="55">
        <v>11832.262</v>
      </c>
      <c r="G162" s="56">
        <f t="shared" si="17"/>
        <v>0.585449083382297</v>
      </c>
      <c r="H162" s="55">
        <v>25711.36</v>
      </c>
      <c r="I162" s="55">
        <v>39219.257</v>
      </c>
      <c r="J162" s="56">
        <f t="shared" si="18"/>
        <v>0.5253668806317517</v>
      </c>
      <c r="K162" s="54">
        <v>19</v>
      </c>
      <c r="L162" s="115">
        <f t="shared" si="16"/>
        <v>0.0189801399174476</v>
      </c>
      <c r="M162" s="71">
        <v>0.11869485064018956</v>
      </c>
      <c r="N162" s="58"/>
      <c r="O162" s="58"/>
      <c r="P162" s="58"/>
      <c r="Q162" s="58"/>
      <c r="R162" s="58"/>
      <c r="S162" s="58"/>
      <c r="T162" s="58"/>
      <c r="U162" s="58"/>
      <c r="V162" s="58"/>
      <c r="W162" s="58"/>
      <c r="X162" s="58"/>
      <c r="Y162" s="58"/>
      <c r="Z162" s="58"/>
    </row>
    <row r="163" spans="1:26" s="57" customFormat="1" ht="12.75">
      <c r="A163" s="57">
        <v>9</v>
      </c>
      <c r="B163" s="54" t="s">
        <v>54</v>
      </c>
      <c r="C163" s="116" t="s">
        <v>343</v>
      </c>
      <c r="D163" s="76" t="s">
        <v>51</v>
      </c>
      <c r="E163" s="55">
        <v>13991.903</v>
      </c>
      <c r="F163" s="55">
        <v>14302.795</v>
      </c>
      <c r="G163" s="56">
        <f t="shared" si="17"/>
        <v>0.022219422190105222</v>
      </c>
      <c r="H163" s="55">
        <v>38894.52</v>
      </c>
      <c r="I163" s="55">
        <v>38146.957</v>
      </c>
      <c r="J163" s="56">
        <f t="shared" si="18"/>
        <v>-0.019220265476987367</v>
      </c>
      <c r="K163" s="54">
        <v>9</v>
      </c>
      <c r="L163" s="115">
        <f t="shared" si="16"/>
        <v>0.018461200865810826</v>
      </c>
      <c r="M163" s="71">
        <v>0.24277259406866306</v>
      </c>
      <c r="N163" s="58"/>
      <c r="O163" s="58"/>
      <c r="P163" s="58"/>
      <c r="Q163" s="58"/>
      <c r="R163" s="58"/>
      <c r="S163" s="58"/>
      <c r="T163" s="58"/>
      <c r="U163" s="58"/>
      <c r="V163" s="58"/>
      <c r="W163" s="58"/>
      <c r="X163" s="58"/>
      <c r="Y163" s="58"/>
      <c r="Z163" s="58"/>
    </row>
    <row r="164" spans="1:13" s="58" customFormat="1" ht="12.75">
      <c r="A164" s="57">
        <v>10</v>
      </c>
      <c r="B164" s="54" t="s">
        <v>311</v>
      </c>
      <c r="C164" s="116" t="s">
        <v>356</v>
      </c>
      <c r="D164" s="76" t="s">
        <v>51</v>
      </c>
      <c r="E164" s="55">
        <v>9421.115</v>
      </c>
      <c r="F164" s="55">
        <v>8236.109</v>
      </c>
      <c r="G164" s="56">
        <f t="shared" si="17"/>
        <v>-0.1257819270861251</v>
      </c>
      <c r="H164" s="55">
        <v>43720.278</v>
      </c>
      <c r="I164" s="55">
        <v>34402.308</v>
      </c>
      <c r="J164" s="56">
        <f t="shared" si="18"/>
        <v>-0.2131269613610417</v>
      </c>
      <c r="K164" s="54">
        <v>14</v>
      </c>
      <c r="L164" s="115">
        <f t="shared" si="16"/>
        <v>0.016648979844853435</v>
      </c>
      <c r="M164" s="71">
        <v>0.6495698880207201</v>
      </c>
    </row>
    <row r="165" spans="1:13" s="58" customFormat="1" ht="12.75">
      <c r="A165" s="57">
        <v>11</v>
      </c>
      <c r="B165" s="54" t="s">
        <v>75</v>
      </c>
      <c r="C165" s="116">
        <v>20087010</v>
      </c>
      <c r="D165" s="76" t="s">
        <v>51</v>
      </c>
      <c r="E165" s="55">
        <v>20779.625</v>
      </c>
      <c r="F165" s="55">
        <v>21863.484</v>
      </c>
      <c r="G165" s="56">
        <f t="shared" si="17"/>
        <v>0.05215969970584168</v>
      </c>
      <c r="H165" s="55">
        <v>26033.504</v>
      </c>
      <c r="I165" s="55">
        <v>29811.584</v>
      </c>
      <c r="J165" s="56">
        <f t="shared" si="18"/>
        <v>0.14512376052028947</v>
      </c>
      <c r="K165" s="54">
        <v>10</v>
      </c>
      <c r="L165" s="115">
        <f t="shared" si="16"/>
        <v>0.014427301248484698</v>
      </c>
      <c r="M165" s="71">
        <v>0.39970583964141604</v>
      </c>
    </row>
    <row r="166" spans="1:13" s="58" customFormat="1" ht="12.75">
      <c r="A166" s="57">
        <v>12</v>
      </c>
      <c r="B166" s="54" t="s">
        <v>254</v>
      </c>
      <c r="C166" s="116" t="s">
        <v>355</v>
      </c>
      <c r="D166" s="76" t="s">
        <v>51</v>
      </c>
      <c r="E166" s="55">
        <v>3531.608</v>
      </c>
      <c r="F166" s="55">
        <v>3625.745</v>
      </c>
      <c r="G166" s="56">
        <f t="shared" si="17"/>
        <v>0.026655563131581905</v>
      </c>
      <c r="H166" s="55">
        <v>21639.699</v>
      </c>
      <c r="I166" s="55">
        <v>22970.646</v>
      </c>
      <c r="J166" s="56">
        <f t="shared" si="18"/>
        <v>0.0615048758302969</v>
      </c>
      <c r="K166" s="54">
        <v>1</v>
      </c>
      <c r="L166" s="115">
        <f t="shared" si="16"/>
        <v>0.011116632706074929</v>
      </c>
      <c r="M166" s="71">
        <v>0.5507968345778467</v>
      </c>
    </row>
    <row r="167" spans="1:13" s="58" customFormat="1" ht="12.75">
      <c r="A167" s="57">
        <v>13</v>
      </c>
      <c r="B167" s="76" t="s">
        <v>73</v>
      </c>
      <c r="C167" s="116" t="s">
        <v>352</v>
      </c>
      <c r="D167" s="76" t="s">
        <v>51</v>
      </c>
      <c r="E167" s="55">
        <v>5952.786</v>
      </c>
      <c r="F167" s="55">
        <v>7950.362</v>
      </c>
      <c r="G167" s="56">
        <f t="shared" si="17"/>
        <v>0.33556993313718986</v>
      </c>
      <c r="H167" s="55">
        <v>15579.988</v>
      </c>
      <c r="I167" s="55">
        <v>20315.977</v>
      </c>
      <c r="J167" s="56">
        <f t="shared" si="18"/>
        <v>0.30397898894402225</v>
      </c>
      <c r="K167" s="54">
        <v>5</v>
      </c>
      <c r="L167" s="115">
        <f t="shared" si="16"/>
        <v>0.009831906963960265</v>
      </c>
      <c r="M167" s="71">
        <v>0.14034491452828904</v>
      </c>
    </row>
    <row r="168" spans="1:13" s="58" customFormat="1" ht="12.75">
      <c r="A168" s="57">
        <v>14</v>
      </c>
      <c r="B168" s="54" t="s">
        <v>220</v>
      </c>
      <c r="C168" s="116">
        <v>21069090</v>
      </c>
      <c r="D168" s="76" t="s">
        <v>51</v>
      </c>
      <c r="E168" s="55">
        <v>2488.095</v>
      </c>
      <c r="F168" s="55">
        <v>3058.883</v>
      </c>
      <c r="G168" s="56">
        <f t="shared" si="17"/>
        <v>0.22940763917776455</v>
      </c>
      <c r="H168" s="55">
        <v>21363.741</v>
      </c>
      <c r="I168" s="55">
        <v>18921.156</v>
      </c>
      <c r="J168" s="56">
        <f t="shared" si="18"/>
        <v>-0.11433320596799983</v>
      </c>
      <c r="K168" s="54">
        <v>3</v>
      </c>
      <c r="L168" s="115">
        <f t="shared" si="16"/>
        <v>0.009156884034795794</v>
      </c>
      <c r="M168" s="71">
        <v>0.8711255409959919</v>
      </c>
    </row>
    <row r="169" spans="1:13" s="58" customFormat="1" ht="12.75">
      <c r="A169" s="57">
        <v>15</v>
      </c>
      <c r="B169" s="54" t="s">
        <v>77</v>
      </c>
      <c r="C169" s="116">
        <v>20079910</v>
      </c>
      <c r="D169" s="76" t="s">
        <v>51</v>
      </c>
      <c r="E169" s="55">
        <v>9030.946</v>
      </c>
      <c r="F169" s="55">
        <v>14303.399</v>
      </c>
      <c r="G169" s="56">
        <f t="shared" si="17"/>
        <v>0.583820676150649</v>
      </c>
      <c r="H169" s="55">
        <v>9919.238</v>
      </c>
      <c r="I169" s="55">
        <v>18443.401</v>
      </c>
      <c r="J169" s="56">
        <f t="shared" si="18"/>
        <v>0.8593566360641818</v>
      </c>
      <c r="K169" s="54">
        <v>12</v>
      </c>
      <c r="L169" s="115">
        <f t="shared" si="16"/>
        <v>0.008925674740181667</v>
      </c>
      <c r="M169" s="71">
        <v>0.3505794404901915</v>
      </c>
    </row>
    <row r="170" spans="1:13" s="58" customFormat="1" ht="12.75">
      <c r="A170" s="57">
        <v>16</v>
      </c>
      <c r="B170" s="54" t="s">
        <v>55</v>
      </c>
      <c r="C170" s="116" t="s">
        <v>336</v>
      </c>
      <c r="D170" s="76" t="s">
        <v>51</v>
      </c>
      <c r="E170" s="55">
        <v>7079.03</v>
      </c>
      <c r="F170" s="55">
        <v>18507.329</v>
      </c>
      <c r="G170" s="56">
        <f t="shared" si="17"/>
        <v>1.6143877056602391</v>
      </c>
      <c r="H170" s="55">
        <v>5374.852</v>
      </c>
      <c r="I170" s="55">
        <v>17289.936</v>
      </c>
      <c r="J170" s="56">
        <f t="shared" si="18"/>
        <v>2.21682085385793</v>
      </c>
      <c r="K170" s="54">
        <v>16</v>
      </c>
      <c r="L170" s="115">
        <f t="shared" si="16"/>
        <v>0.008367455927166452</v>
      </c>
      <c r="M170" s="71">
        <v>0.02751484287247875</v>
      </c>
    </row>
    <row r="171" spans="1:13" s="58" customFormat="1" ht="12.75">
      <c r="A171" s="57">
        <v>17</v>
      </c>
      <c r="B171" s="54" t="s">
        <v>328</v>
      </c>
      <c r="C171" s="116" t="s">
        <v>348</v>
      </c>
      <c r="D171" s="76" t="s">
        <v>51</v>
      </c>
      <c r="E171" s="55">
        <v>13988.254</v>
      </c>
      <c r="F171" s="55">
        <v>13682.219</v>
      </c>
      <c r="G171" s="56">
        <f t="shared" si="17"/>
        <v>-0.0218779984978827</v>
      </c>
      <c r="H171" s="55">
        <v>19196.765</v>
      </c>
      <c r="I171" s="55">
        <v>17137</v>
      </c>
      <c r="J171" s="56">
        <f t="shared" si="18"/>
        <v>-0.10729750559534378</v>
      </c>
      <c r="K171" s="54">
        <v>7</v>
      </c>
      <c r="L171" s="115">
        <f t="shared" si="16"/>
        <v>0.00829344262603699</v>
      </c>
      <c r="M171" s="71">
        <v>0.13221769589235566</v>
      </c>
    </row>
    <row r="172" spans="1:13" s="58" customFormat="1" ht="12.75">
      <c r="A172" s="57">
        <v>18</v>
      </c>
      <c r="B172" s="54" t="s">
        <v>70</v>
      </c>
      <c r="C172" s="116">
        <v>20096000</v>
      </c>
      <c r="D172" s="76" t="s">
        <v>51</v>
      </c>
      <c r="E172" s="55">
        <v>5917.072</v>
      </c>
      <c r="F172" s="55">
        <v>5922.644</v>
      </c>
      <c r="G172" s="56">
        <f t="shared" si="17"/>
        <v>0.0009416819670269546</v>
      </c>
      <c r="H172" s="55">
        <v>16068.227</v>
      </c>
      <c r="I172" s="55">
        <v>16353.523</v>
      </c>
      <c r="J172" s="56">
        <f t="shared" si="18"/>
        <v>0.017755288122329765</v>
      </c>
      <c r="K172" s="54">
        <v>13</v>
      </c>
      <c r="L172" s="115">
        <f t="shared" si="16"/>
        <v>0.007914279321589328</v>
      </c>
      <c r="M172" s="71">
        <v>0.2987970682829683</v>
      </c>
    </row>
    <row r="173" spans="1:26" s="59" customFormat="1" ht="12.75">
      <c r="A173" s="57">
        <v>19</v>
      </c>
      <c r="B173" s="54" t="s">
        <v>327</v>
      </c>
      <c r="C173" s="116" t="s">
        <v>347</v>
      </c>
      <c r="D173" s="76" t="s">
        <v>51</v>
      </c>
      <c r="E173" s="55">
        <v>11294.987</v>
      </c>
      <c r="F173" s="55">
        <v>18178</v>
      </c>
      <c r="G173" s="56">
        <f t="shared" si="17"/>
        <v>0.6093865358145167</v>
      </c>
      <c r="H173" s="55">
        <v>10504.832</v>
      </c>
      <c r="I173" s="55">
        <v>16483</v>
      </c>
      <c r="J173" s="56">
        <f t="shared" si="18"/>
        <v>0.5690874447111577</v>
      </c>
      <c r="K173" s="54">
        <v>15</v>
      </c>
      <c r="L173" s="115">
        <f t="shared" si="16"/>
        <v>0.007976939651337323</v>
      </c>
      <c r="M173" s="71">
        <v>0.08966895774489497</v>
      </c>
      <c r="N173" s="58"/>
      <c r="O173" s="58"/>
      <c r="P173" s="58"/>
      <c r="Q173" s="58"/>
      <c r="R173" s="58"/>
      <c r="S173" s="58"/>
      <c r="T173" s="58"/>
      <c r="U173" s="58"/>
      <c r="V173" s="58"/>
      <c r="W173" s="58"/>
      <c r="X173" s="58"/>
      <c r="Y173" s="58"/>
      <c r="Z173" s="58"/>
    </row>
    <row r="174" spans="1:26" ht="12.75">
      <c r="A174" s="57">
        <v>20</v>
      </c>
      <c r="B174" s="54" t="s">
        <v>302</v>
      </c>
      <c r="C174" s="116">
        <v>12099144</v>
      </c>
      <c r="D174" s="76" t="s">
        <v>51</v>
      </c>
      <c r="E174" s="55">
        <v>0</v>
      </c>
      <c r="F174" s="55">
        <v>269.298</v>
      </c>
      <c r="G174" s="56"/>
      <c r="H174" s="55">
        <v>0</v>
      </c>
      <c r="I174" s="55">
        <v>15987.587</v>
      </c>
      <c r="J174" s="56"/>
      <c r="K174" s="54">
        <v>11</v>
      </c>
      <c r="L174" s="115">
        <f t="shared" si="16"/>
        <v>0.007737184776406304</v>
      </c>
      <c r="M174" s="71">
        <v>0.7767077932116083</v>
      </c>
      <c r="N174" s="58"/>
      <c r="O174" s="58"/>
      <c r="P174" s="58"/>
      <c r="Q174" s="58"/>
      <c r="R174" s="58"/>
      <c r="S174" s="58"/>
      <c r="T174" s="58"/>
      <c r="U174" s="58"/>
      <c r="V174" s="58"/>
      <c r="W174" s="58"/>
      <c r="X174" s="58"/>
      <c r="Y174" s="58"/>
      <c r="Z174" s="58"/>
    </row>
    <row r="175" spans="1:26" ht="12.75">
      <c r="A175" s="57"/>
      <c r="B175" s="54" t="s">
        <v>130</v>
      </c>
      <c r="C175" s="74"/>
      <c r="G175" s="56"/>
      <c r="H175" s="55">
        <f>+H176-SUM(H155:H174)</f>
        <v>709581.6210000005</v>
      </c>
      <c r="I175" s="55">
        <f>+I176-SUM(I155:I174)</f>
        <v>561052.8120000002</v>
      </c>
      <c r="J175" s="56">
        <f>+(I175-H175)/H175</f>
        <v>-0.2093188501566337</v>
      </c>
      <c r="L175" s="115">
        <f t="shared" si="16"/>
        <v>0.27152122929910244</v>
      </c>
      <c r="M175" s="71"/>
      <c r="N175" s="58"/>
      <c r="O175" s="58"/>
      <c r="P175" s="58"/>
      <c r="Q175" s="58"/>
      <c r="R175" s="58"/>
      <c r="S175" s="58"/>
      <c r="T175" s="58"/>
      <c r="U175" s="58"/>
      <c r="V175" s="58"/>
      <c r="W175" s="58"/>
      <c r="X175" s="58"/>
      <c r="Y175" s="58"/>
      <c r="Z175" s="58"/>
    </row>
    <row r="176" spans="2:26" s="59" customFormat="1" ht="12.75">
      <c r="B176" s="69" t="s">
        <v>133</v>
      </c>
      <c r="C176" s="69"/>
      <c r="D176" s="69"/>
      <c r="E176" s="94"/>
      <c r="F176" s="70"/>
      <c r="G176" s="70"/>
      <c r="H176" s="70">
        <f>+'Exportacion_regional '!C13</f>
        <v>1937557.91</v>
      </c>
      <c r="I176" s="70">
        <f>+'Exportacion_regional '!D13</f>
        <v>2066331.29</v>
      </c>
      <c r="J176" s="95">
        <f>+(I176-H176)/H176</f>
        <v>0.0664616935242984</v>
      </c>
      <c r="K176" s="70"/>
      <c r="L176" s="95">
        <f>SUM(L155:L175)</f>
        <v>1</v>
      </c>
      <c r="M176" s="96"/>
      <c r="N176" s="58"/>
      <c r="O176" s="58"/>
      <c r="P176" s="58"/>
      <c r="Q176" s="58"/>
      <c r="R176" s="58"/>
      <c r="S176" s="58"/>
      <c r="T176" s="58"/>
      <c r="U176" s="58"/>
      <c r="V176" s="58"/>
      <c r="W176" s="58"/>
      <c r="X176" s="58"/>
      <c r="Y176" s="58"/>
      <c r="Z176" s="58"/>
    </row>
    <row r="177" spans="5:13" s="58" customFormat="1" ht="12.75">
      <c r="E177" s="97"/>
      <c r="F177" s="92"/>
      <c r="G177" s="92"/>
      <c r="H177" s="92"/>
      <c r="I177" s="97"/>
      <c r="J177" s="92"/>
      <c r="K177" s="92"/>
      <c r="L177" s="92"/>
      <c r="M177" s="93"/>
    </row>
    <row r="178" spans="2:13" s="58" customFormat="1" ht="21" customHeight="1">
      <c r="B178" s="231" t="s">
        <v>252</v>
      </c>
      <c r="C178" s="231"/>
      <c r="D178" s="231"/>
      <c r="E178" s="231"/>
      <c r="F178" s="231"/>
      <c r="G178" s="231"/>
      <c r="H178" s="231"/>
      <c r="I178" s="231"/>
      <c r="J178" s="231"/>
      <c r="K178" s="231"/>
      <c r="L178" s="231"/>
      <c r="M178" s="231"/>
    </row>
    <row r="179" spans="13:26" ht="12.75">
      <c r="M179" s="93"/>
      <c r="N179" s="58"/>
      <c r="O179" s="58"/>
      <c r="P179" s="58"/>
      <c r="Q179" s="58"/>
      <c r="R179" s="58"/>
      <c r="S179" s="58"/>
      <c r="T179" s="58"/>
      <c r="U179" s="58"/>
      <c r="V179" s="58"/>
      <c r="W179" s="58"/>
      <c r="X179" s="58"/>
      <c r="Y179" s="58"/>
      <c r="Z179" s="58"/>
    </row>
    <row r="180" spans="2:26" s="79" customFormat="1" ht="15.75" customHeight="1">
      <c r="B180" s="234" t="s">
        <v>119</v>
      </c>
      <c r="C180" s="234"/>
      <c r="D180" s="234"/>
      <c r="E180" s="234"/>
      <c r="F180" s="234"/>
      <c r="G180" s="234"/>
      <c r="H180" s="234"/>
      <c r="I180" s="234"/>
      <c r="J180" s="234"/>
      <c r="K180" s="234"/>
      <c r="L180" s="234"/>
      <c r="M180" s="234"/>
      <c r="N180" s="58"/>
      <c r="O180" s="58"/>
      <c r="P180" s="58"/>
      <c r="Q180" s="58"/>
      <c r="R180" s="58"/>
      <c r="S180" s="58"/>
      <c r="T180" s="58"/>
      <c r="U180" s="58"/>
      <c r="V180" s="58"/>
      <c r="W180" s="58"/>
      <c r="X180" s="58"/>
      <c r="Y180" s="58"/>
      <c r="Z180" s="58"/>
    </row>
    <row r="181" spans="2:26" s="79" customFormat="1" ht="15.75" customHeight="1">
      <c r="B181" s="235" t="s">
        <v>44</v>
      </c>
      <c r="C181" s="235"/>
      <c r="D181" s="235"/>
      <c r="E181" s="235"/>
      <c r="F181" s="235"/>
      <c r="G181" s="235"/>
      <c r="H181" s="235"/>
      <c r="I181" s="235"/>
      <c r="J181" s="235"/>
      <c r="K181" s="235"/>
      <c r="L181" s="235"/>
      <c r="M181" s="235"/>
      <c r="N181" s="58"/>
      <c r="O181" s="58"/>
      <c r="P181" s="58"/>
      <c r="Q181" s="58"/>
      <c r="R181" s="58"/>
      <c r="S181" s="58"/>
      <c r="T181" s="58"/>
      <c r="U181" s="58"/>
      <c r="V181" s="58"/>
      <c r="W181" s="58"/>
      <c r="X181" s="58"/>
      <c r="Y181" s="58"/>
      <c r="Z181" s="58"/>
    </row>
    <row r="182" spans="2:26" s="80" customFormat="1" ht="15.75" customHeight="1">
      <c r="B182" s="235" t="s">
        <v>231</v>
      </c>
      <c r="C182" s="235"/>
      <c r="D182" s="235"/>
      <c r="E182" s="235"/>
      <c r="F182" s="235"/>
      <c r="G182" s="235"/>
      <c r="H182" s="235"/>
      <c r="I182" s="235"/>
      <c r="J182" s="235"/>
      <c r="K182" s="235"/>
      <c r="L182" s="235"/>
      <c r="M182" s="235"/>
      <c r="N182" s="58"/>
      <c r="O182" s="58"/>
      <c r="P182" s="58"/>
      <c r="Q182" s="58"/>
      <c r="R182" s="58"/>
      <c r="S182" s="58"/>
      <c r="T182" s="58"/>
      <c r="U182" s="58"/>
      <c r="V182" s="58"/>
      <c r="W182" s="58"/>
      <c r="X182" s="58"/>
      <c r="Y182" s="58"/>
      <c r="Z182" s="58"/>
    </row>
    <row r="183" spans="2:26" s="80" customFormat="1" ht="15.75" customHeight="1">
      <c r="B183" s="81"/>
      <c r="C183" s="81"/>
      <c r="D183" s="81"/>
      <c r="E183" s="81"/>
      <c r="F183" s="81"/>
      <c r="G183" s="81"/>
      <c r="H183" s="81"/>
      <c r="I183" s="81"/>
      <c r="J183" s="81"/>
      <c r="K183" s="81"/>
      <c r="L183" s="81"/>
      <c r="M183" s="81"/>
      <c r="N183" s="58"/>
      <c r="O183" s="58"/>
      <c r="P183" s="58"/>
      <c r="Q183" s="58"/>
      <c r="R183" s="58"/>
      <c r="S183" s="58"/>
      <c r="T183" s="58"/>
      <c r="U183" s="58"/>
      <c r="V183" s="58"/>
      <c r="W183" s="58"/>
      <c r="X183" s="58"/>
      <c r="Y183" s="58"/>
      <c r="Z183" s="58"/>
    </row>
    <row r="184" spans="2:13" s="58" customFormat="1" ht="30.75" customHeight="1">
      <c r="B184" s="82" t="s">
        <v>185</v>
      </c>
      <c r="C184" s="82" t="s">
        <v>152</v>
      </c>
      <c r="D184" s="82" t="s">
        <v>50</v>
      </c>
      <c r="E184" s="233" t="s">
        <v>143</v>
      </c>
      <c r="F184" s="233"/>
      <c r="G184" s="233"/>
      <c r="H184" s="233" t="s">
        <v>144</v>
      </c>
      <c r="I184" s="233"/>
      <c r="J184" s="233"/>
      <c r="K184" s="233"/>
      <c r="L184" s="233"/>
      <c r="M184" s="233"/>
    </row>
    <row r="185" spans="2:13" s="58" customFormat="1" ht="15.75" customHeight="1">
      <c r="B185" s="84"/>
      <c r="C185" s="84"/>
      <c r="D185" s="84"/>
      <c r="E185" s="232" t="str">
        <f>+E153</f>
        <v>ene-oct</v>
      </c>
      <c r="F185" s="232"/>
      <c r="G185" s="84" t="s">
        <v>98</v>
      </c>
      <c r="H185" s="232" t="str">
        <f>+E185</f>
        <v>ene-oct</v>
      </c>
      <c r="I185" s="232"/>
      <c r="J185" s="84" t="s">
        <v>98</v>
      </c>
      <c r="K185" s="85"/>
      <c r="L185" s="114" t="s">
        <v>182</v>
      </c>
      <c r="M185" s="86" t="s">
        <v>145</v>
      </c>
    </row>
    <row r="186" spans="2:13" s="58" customFormat="1" ht="15.75">
      <c r="B186" s="87"/>
      <c r="C186" s="87"/>
      <c r="D186" s="87"/>
      <c r="E186" s="88">
        <f aca="true" t="shared" si="19" ref="E186:J186">+E154</f>
        <v>2011</v>
      </c>
      <c r="F186" s="88">
        <f t="shared" si="19"/>
        <v>2012</v>
      </c>
      <c r="G186" s="89" t="str">
        <f t="shared" si="19"/>
        <v>12/11</v>
      </c>
      <c r="H186" s="88">
        <f t="shared" si="19"/>
        <v>2011</v>
      </c>
      <c r="I186" s="88">
        <f t="shared" si="19"/>
        <v>2012</v>
      </c>
      <c r="J186" s="89" t="str">
        <f t="shared" si="19"/>
        <v>12/11</v>
      </c>
      <c r="K186" s="87"/>
      <c r="L186" s="88">
        <f>+L154</f>
        <v>2012</v>
      </c>
      <c r="M186" s="166">
        <f>+M154</f>
        <v>2012</v>
      </c>
    </row>
    <row r="187" spans="1:26" s="57" customFormat="1" ht="12.75">
      <c r="A187" s="57">
        <v>1</v>
      </c>
      <c r="B187" s="54" t="s">
        <v>58</v>
      </c>
      <c r="C187" s="116" t="s">
        <v>337</v>
      </c>
      <c r="D187" s="76" t="s">
        <v>51</v>
      </c>
      <c r="E187" s="55">
        <v>203984.96</v>
      </c>
      <c r="F187" s="55">
        <v>213150.651</v>
      </c>
      <c r="G187" s="56">
        <f>+(F187-E187)/E187</f>
        <v>0.04493317056316319</v>
      </c>
      <c r="H187" s="55">
        <v>316838.547</v>
      </c>
      <c r="I187" s="55">
        <v>297966.872</v>
      </c>
      <c r="J187" s="56">
        <f>+(I187-H187)/H187</f>
        <v>-0.059562433860044325</v>
      </c>
      <c r="K187" s="54">
        <v>15</v>
      </c>
      <c r="L187" s="115">
        <f aca="true" t="shared" si="20" ref="L187:L207">+I187/$I$208</f>
        <v>0.12968183203177924</v>
      </c>
      <c r="M187" s="71">
        <v>0.238706467532875</v>
      </c>
      <c r="N187" s="58"/>
      <c r="O187" s="58"/>
      <c r="P187" s="58"/>
      <c r="Q187" s="58"/>
      <c r="R187" s="58"/>
      <c r="S187" s="58"/>
      <c r="T187" s="58"/>
      <c r="U187" s="58"/>
      <c r="V187" s="58"/>
      <c r="W187" s="58"/>
      <c r="X187" s="58"/>
      <c r="Y187" s="58"/>
      <c r="Z187" s="58"/>
    </row>
    <row r="188" spans="1:26" s="57" customFormat="1" ht="12.75">
      <c r="A188" s="57">
        <v>2</v>
      </c>
      <c r="B188" s="54" t="s">
        <v>55</v>
      </c>
      <c r="C188" s="116" t="s">
        <v>336</v>
      </c>
      <c r="D188" s="76" t="s">
        <v>51</v>
      </c>
      <c r="E188" s="55">
        <v>377921.051</v>
      </c>
      <c r="F188" s="55">
        <v>354116.409</v>
      </c>
      <c r="G188" s="56">
        <f>+(F188-E188)/E188</f>
        <v>-0.06298839912995477</v>
      </c>
      <c r="H188" s="55">
        <v>304977.163</v>
      </c>
      <c r="I188" s="55">
        <v>291737.46</v>
      </c>
      <c r="J188" s="56">
        <f>+(I188-H188)/H188</f>
        <v>-0.04341211279481926</v>
      </c>
      <c r="K188" s="54">
        <v>18</v>
      </c>
      <c r="L188" s="115">
        <f t="shared" si="20"/>
        <v>0.12697065291573056</v>
      </c>
      <c r="M188" s="71">
        <v>0.4642648979103251</v>
      </c>
      <c r="N188" s="58"/>
      <c r="O188" s="58"/>
      <c r="P188" s="58"/>
      <c r="Q188" s="58"/>
      <c r="R188" s="58"/>
      <c r="S188" s="58"/>
      <c r="T188" s="58"/>
      <c r="U188" s="58"/>
      <c r="V188" s="58"/>
      <c r="W188" s="58"/>
      <c r="X188" s="58"/>
      <c r="Y188" s="58"/>
      <c r="Z188" s="58"/>
    </row>
    <row r="189" spans="1:26" s="57" customFormat="1" ht="12.75">
      <c r="A189" s="57">
        <v>3</v>
      </c>
      <c r="B189" s="54" t="s">
        <v>56</v>
      </c>
      <c r="C189" s="116" t="s">
        <v>359</v>
      </c>
      <c r="D189" s="76" t="s">
        <v>51</v>
      </c>
      <c r="E189" s="55">
        <v>58443.885</v>
      </c>
      <c r="F189" s="55">
        <v>69831.1</v>
      </c>
      <c r="G189" s="56">
        <f>+(F189-E189)/E189</f>
        <v>0.19484014452495763</v>
      </c>
      <c r="H189" s="55">
        <v>257700.275</v>
      </c>
      <c r="I189" s="55">
        <v>266887.91</v>
      </c>
      <c r="J189" s="56">
        <f>+(I189-H189)/H189</f>
        <v>0.035652406657307525</v>
      </c>
      <c r="K189" s="54">
        <v>16</v>
      </c>
      <c r="L189" s="115">
        <f t="shared" si="20"/>
        <v>0.11615557422078994</v>
      </c>
      <c r="M189" s="71">
        <v>0.8077210798542754</v>
      </c>
      <c r="N189" s="58"/>
      <c r="O189" s="58"/>
      <c r="P189" s="58"/>
      <c r="Q189" s="58"/>
      <c r="R189" s="58"/>
      <c r="S189" s="58"/>
      <c r="T189" s="58"/>
      <c r="U189" s="58"/>
      <c r="V189" s="58"/>
      <c r="W189" s="58"/>
      <c r="X189" s="58"/>
      <c r="Y189" s="58"/>
      <c r="Z189" s="58"/>
    </row>
    <row r="190" spans="1:26" s="57" customFormat="1" ht="12.75">
      <c r="A190" s="57">
        <v>4</v>
      </c>
      <c r="B190" s="54" t="s">
        <v>63</v>
      </c>
      <c r="C190" s="116">
        <v>22042110</v>
      </c>
      <c r="D190" s="76" t="s">
        <v>64</v>
      </c>
      <c r="E190" s="55">
        <v>62808.939</v>
      </c>
      <c r="F190" s="55">
        <v>61696.068</v>
      </c>
      <c r="G190" s="56">
        <f aca="true" t="shared" si="21" ref="G190:G206">+(F190-E190)/E190</f>
        <v>-0.017718353752162557</v>
      </c>
      <c r="H190" s="55">
        <v>200471.782</v>
      </c>
      <c r="I190" s="55">
        <v>216775.103</v>
      </c>
      <c r="J190" s="56">
        <f aca="true" t="shared" si="22" ref="J190:J206">+(I190-H190)/H190</f>
        <v>0.08132476719341974</v>
      </c>
      <c r="K190" s="54">
        <v>19</v>
      </c>
      <c r="L190" s="115">
        <f t="shared" si="20"/>
        <v>0.0943453623123501</v>
      </c>
      <c r="M190" s="71">
        <v>0.19829334108966443</v>
      </c>
      <c r="N190" s="58"/>
      <c r="O190" s="58"/>
      <c r="P190" s="58"/>
      <c r="Q190" s="58"/>
      <c r="R190" s="58"/>
      <c r="S190" s="58"/>
      <c r="T190" s="58"/>
      <c r="U190" s="58"/>
      <c r="V190" s="58"/>
      <c r="W190" s="58"/>
      <c r="X190" s="58"/>
      <c r="Y190" s="58"/>
      <c r="Z190" s="58"/>
    </row>
    <row r="191" spans="1:26" s="57" customFormat="1" ht="12.75">
      <c r="A191" s="57">
        <v>5</v>
      </c>
      <c r="B191" s="54" t="s">
        <v>267</v>
      </c>
      <c r="C191" s="116" t="s">
        <v>360</v>
      </c>
      <c r="D191" s="76" t="s">
        <v>51</v>
      </c>
      <c r="E191" s="55">
        <v>0</v>
      </c>
      <c r="F191" s="55">
        <v>24666.739</v>
      </c>
      <c r="G191" s="56"/>
      <c r="H191" s="55">
        <v>0</v>
      </c>
      <c r="I191" s="55">
        <v>130638.384</v>
      </c>
      <c r="J191" s="56"/>
      <c r="K191" s="54">
        <v>20</v>
      </c>
      <c r="L191" s="115">
        <f t="shared" si="20"/>
        <v>0.05685674000293253</v>
      </c>
      <c r="M191" s="71">
        <v>0.6217281750901097</v>
      </c>
      <c r="N191" s="58"/>
      <c r="O191" s="58"/>
      <c r="P191" s="58"/>
      <c r="Q191" s="58"/>
      <c r="R191" s="58"/>
      <c r="S191" s="58"/>
      <c r="T191" s="58"/>
      <c r="U191" s="58"/>
      <c r="V191" s="58"/>
      <c r="W191" s="58"/>
      <c r="X191" s="58"/>
      <c r="Y191" s="58"/>
      <c r="Z191" s="58"/>
    </row>
    <row r="192" spans="1:26" s="57" customFormat="1" ht="12.75">
      <c r="A192" s="57">
        <v>6</v>
      </c>
      <c r="B192" s="54" t="s">
        <v>54</v>
      </c>
      <c r="C192" s="116" t="s">
        <v>343</v>
      </c>
      <c r="D192" s="76" t="s">
        <v>51</v>
      </c>
      <c r="E192" s="55">
        <v>49460.482</v>
      </c>
      <c r="F192" s="55">
        <v>49889.826</v>
      </c>
      <c r="G192" s="56">
        <f t="shared" si="21"/>
        <v>0.008680546218696317</v>
      </c>
      <c r="H192" s="55">
        <v>115963.857</v>
      </c>
      <c r="I192" s="55">
        <v>118162.781</v>
      </c>
      <c r="J192" s="56">
        <f t="shared" si="22"/>
        <v>0.018962149560099565</v>
      </c>
      <c r="K192" s="54">
        <v>11</v>
      </c>
      <c r="L192" s="115">
        <f t="shared" si="20"/>
        <v>0.05142707917560015</v>
      </c>
      <c r="M192" s="71">
        <v>0.7520045403814866</v>
      </c>
      <c r="N192" s="58"/>
      <c r="O192" s="58"/>
      <c r="P192" s="58"/>
      <c r="Q192" s="58"/>
      <c r="R192" s="58"/>
      <c r="S192" s="58"/>
      <c r="T192" s="58"/>
      <c r="U192" s="58"/>
      <c r="V192" s="58"/>
      <c r="W192" s="58"/>
      <c r="X192" s="58"/>
      <c r="Y192" s="58"/>
      <c r="Z192" s="58"/>
    </row>
    <row r="193" spans="1:26" s="57" customFormat="1" ht="12.75">
      <c r="A193" s="57">
        <v>7</v>
      </c>
      <c r="B193" s="54" t="s">
        <v>328</v>
      </c>
      <c r="C193" s="116" t="s">
        <v>348</v>
      </c>
      <c r="D193" s="76" t="s">
        <v>51</v>
      </c>
      <c r="E193" s="55">
        <v>63821.878</v>
      </c>
      <c r="F193" s="55">
        <v>75276.73</v>
      </c>
      <c r="G193" s="56">
        <f t="shared" si="21"/>
        <v>0.17948158780285342</v>
      </c>
      <c r="H193" s="55">
        <v>83957.764</v>
      </c>
      <c r="I193" s="55">
        <v>94226.32900000001</v>
      </c>
      <c r="J193" s="56">
        <f t="shared" si="22"/>
        <v>0.1223063182101898</v>
      </c>
      <c r="K193" s="54">
        <v>3</v>
      </c>
      <c r="L193" s="115">
        <f t="shared" si="20"/>
        <v>0.04100940110667461</v>
      </c>
      <c r="M193" s="71">
        <v>0.7290244086540698</v>
      </c>
      <c r="N193" s="58"/>
      <c r="O193" s="58"/>
      <c r="P193" s="58"/>
      <c r="Q193" s="58"/>
      <c r="R193" s="58"/>
      <c r="S193" s="58"/>
      <c r="T193" s="58"/>
      <c r="U193" s="58"/>
      <c r="V193" s="58"/>
      <c r="W193" s="58"/>
      <c r="X193" s="58"/>
      <c r="Y193" s="58"/>
      <c r="Z193" s="58"/>
    </row>
    <row r="194" spans="1:26" s="57" customFormat="1" ht="12.75">
      <c r="A194" s="57">
        <v>8</v>
      </c>
      <c r="B194" s="54" t="s">
        <v>327</v>
      </c>
      <c r="C194" s="116" t="s">
        <v>347</v>
      </c>
      <c r="D194" s="76" t="s">
        <v>51</v>
      </c>
      <c r="E194" s="55">
        <v>75430.467</v>
      </c>
      <c r="F194" s="55">
        <v>96739</v>
      </c>
      <c r="G194" s="56">
        <f t="shared" si="21"/>
        <v>0.282492391303901</v>
      </c>
      <c r="H194" s="55">
        <v>73689.846</v>
      </c>
      <c r="I194" s="55">
        <v>82195</v>
      </c>
      <c r="J194" s="56">
        <f t="shared" si="22"/>
        <v>0.11541826264638949</v>
      </c>
      <c r="K194" s="54">
        <v>12</v>
      </c>
      <c r="L194" s="115">
        <f t="shared" si="20"/>
        <v>0.035773098238424623</v>
      </c>
      <c r="M194" s="71">
        <v>0.4471479695347717</v>
      </c>
      <c r="N194" s="58"/>
      <c r="O194" s="58"/>
      <c r="P194" s="58"/>
      <c r="Q194" s="58"/>
      <c r="R194" s="58"/>
      <c r="S194" s="58"/>
      <c r="T194" s="58"/>
      <c r="U194" s="58"/>
      <c r="V194" s="58"/>
      <c r="W194" s="58"/>
      <c r="X194" s="58"/>
      <c r="Y194" s="58"/>
      <c r="Z194" s="58"/>
    </row>
    <row r="195" spans="1:26" s="57" customFormat="1" ht="12.75">
      <c r="A195" s="57">
        <v>9</v>
      </c>
      <c r="B195" s="54" t="s">
        <v>290</v>
      </c>
      <c r="C195" s="116">
        <v>10051000</v>
      </c>
      <c r="D195" s="76" t="s">
        <v>51</v>
      </c>
      <c r="E195" s="55">
        <v>11340.675</v>
      </c>
      <c r="F195" s="55">
        <v>24368.969</v>
      </c>
      <c r="G195" s="56">
        <f t="shared" si="21"/>
        <v>1.1488111598295518</v>
      </c>
      <c r="H195" s="55">
        <v>39142.781</v>
      </c>
      <c r="I195" s="55">
        <v>75797.237</v>
      </c>
      <c r="J195" s="56">
        <f t="shared" si="22"/>
        <v>0.9364295296238657</v>
      </c>
      <c r="K195" s="54">
        <v>7</v>
      </c>
      <c r="L195" s="115">
        <f t="shared" si="20"/>
        <v>0.03298864901030663</v>
      </c>
      <c r="M195" s="71">
        <v>0.2990495873458433</v>
      </c>
      <c r="N195" s="58"/>
      <c r="O195" s="58"/>
      <c r="P195" s="58"/>
      <c r="Q195" s="58"/>
      <c r="R195" s="58"/>
      <c r="S195" s="58"/>
      <c r="T195" s="58"/>
      <c r="U195" s="58"/>
      <c r="V195" s="58"/>
      <c r="W195" s="58"/>
      <c r="X195" s="58"/>
      <c r="Y195" s="58"/>
      <c r="Z195" s="58"/>
    </row>
    <row r="196" spans="1:13" s="58" customFormat="1" ht="12.75">
      <c r="A196" s="57">
        <v>10</v>
      </c>
      <c r="B196" s="54" t="s">
        <v>68</v>
      </c>
      <c r="C196" s="116" t="s">
        <v>349</v>
      </c>
      <c r="D196" s="76" t="s">
        <v>51</v>
      </c>
      <c r="E196" s="55">
        <v>40806.352</v>
      </c>
      <c r="F196" s="55">
        <v>42777.46</v>
      </c>
      <c r="G196" s="56">
        <f t="shared" si="21"/>
        <v>0.04830395032616491</v>
      </c>
      <c r="H196" s="55">
        <v>54633.902</v>
      </c>
      <c r="I196" s="55">
        <v>55444.325</v>
      </c>
      <c r="J196" s="56">
        <f t="shared" si="22"/>
        <v>0.014833701608938626</v>
      </c>
      <c r="K196" s="54">
        <v>2</v>
      </c>
      <c r="L196" s="115">
        <f t="shared" si="20"/>
        <v>0.024130607518561255</v>
      </c>
      <c r="M196" s="71">
        <v>0.7652333177795876</v>
      </c>
    </row>
    <row r="197" spans="1:13" s="58" customFormat="1" ht="12.75">
      <c r="A197" s="57">
        <v>11</v>
      </c>
      <c r="B197" s="54" t="s">
        <v>69</v>
      </c>
      <c r="C197" s="116">
        <v>22042990</v>
      </c>
      <c r="D197" s="76" t="s">
        <v>64</v>
      </c>
      <c r="E197" s="55">
        <v>29087.667</v>
      </c>
      <c r="F197" s="55">
        <v>32508.853</v>
      </c>
      <c r="G197" s="56">
        <f t="shared" si="21"/>
        <v>0.11761637672763504</v>
      </c>
      <c r="H197" s="55">
        <v>31866.71</v>
      </c>
      <c r="I197" s="55">
        <v>42331.792</v>
      </c>
      <c r="J197" s="56">
        <f t="shared" si="22"/>
        <v>0.328401708240355</v>
      </c>
      <c r="K197" s="54">
        <v>8</v>
      </c>
      <c r="L197" s="115">
        <f t="shared" si="20"/>
        <v>0.018423740541694236</v>
      </c>
      <c r="M197" s="71">
        <v>0.17202059491460542</v>
      </c>
    </row>
    <row r="198" spans="1:13" s="58" customFormat="1" ht="12.75">
      <c r="A198" s="57">
        <v>12</v>
      </c>
      <c r="B198" s="54" t="s">
        <v>52</v>
      </c>
      <c r="C198" s="116" t="s">
        <v>353</v>
      </c>
      <c r="D198" s="76" t="s">
        <v>51</v>
      </c>
      <c r="E198" s="55">
        <v>8046.109</v>
      </c>
      <c r="F198" s="55">
        <v>7641.137</v>
      </c>
      <c r="G198" s="56">
        <f t="shared" si="21"/>
        <v>-0.05033140863490672</v>
      </c>
      <c r="H198" s="55">
        <v>40601.352</v>
      </c>
      <c r="I198" s="55">
        <v>38144.831</v>
      </c>
      <c r="J198" s="56">
        <f t="shared" si="22"/>
        <v>-0.06050342855577816</v>
      </c>
      <c r="K198" s="54">
        <v>13</v>
      </c>
      <c r="L198" s="115">
        <f t="shared" si="20"/>
        <v>0.016601481679555993</v>
      </c>
      <c r="M198" s="71">
        <v>0.13804853808827613</v>
      </c>
    </row>
    <row r="199" spans="1:13" s="58" customFormat="1" ht="12.75">
      <c r="A199" s="57">
        <v>13</v>
      </c>
      <c r="B199" s="54" t="s">
        <v>325</v>
      </c>
      <c r="C199" s="116" t="s">
        <v>339</v>
      </c>
      <c r="D199" s="76" t="s">
        <v>51</v>
      </c>
      <c r="E199" s="55">
        <v>78304.358</v>
      </c>
      <c r="F199" s="55">
        <v>81665</v>
      </c>
      <c r="G199" s="56">
        <f t="shared" si="21"/>
        <v>0.04291768792740766</v>
      </c>
      <c r="H199" s="55">
        <v>79423.453</v>
      </c>
      <c r="I199" s="55">
        <v>77570</v>
      </c>
      <c r="J199" s="56">
        <f t="shared" si="22"/>
        <v>-0.023336343737157768</v>
      </c>
      <c r="K199" s="54">
        <v>14</v>
      </c>
      <c r="L199" s="115">
        <f t="shared" si="20"/>
        <v>0.033760195028342335</v>
      </c>
      <c r="M199" s="71">
        <v>0.6002429757565909</v>
      </c>
    </row>
    <row r="200" spans="1:13" s="58" customFormat="1" ht="12.75">
      <c r="A200" s="57">
        <v>14</v>
      </c>
      <c r="B200" s="54" t="s">
        <v>60</v>
      </c>
      <c r="C200" s="116">
        <v>20029010</v>
      </c>
      <c r="D200" s="76" t="s">
        <v>51</v>
      </c>
      <c r="E200" s="55">
        <v>25694.78</v>
      </c>
      <c r="F200" s="55">
        <v>35572.824</v>
      </c>
      <c r="G200" s="56">
        <f t="shared" si="21"/>
        <v>0.3844377729640029</v>
      </c>
      <c r="H200" s="55">
        <v>25542.896</v>
      </c>
      <c r="I200" s="55">
        <v>35906.049</v>
      </c>
      <c r="J200" s="56">
        <f t="shared" si="22"/>
        <v>0.4057156635645386</v>
      </c>
      <c r="K200" s="54">
        <v>17</v>
      </c>
      <c r="L200" s="115">
        <f t="shared" si="20"/>
        <v>0.01562711379318314</v>
      </c>
      <c r="M200" s="71">
        <v>0.4412201464092918</v>
      </c>
    </row>
    <row r="201" spans="1:13" s="58" customFormat="1" ht="12.75">
      <c r="A201" s="57">
        <v>15</v>
      </c>
      <c r="B201" s="54" t="s">
        <v>271</v>
      </c>
      <c r="C201" s="116" t="s">
        <v>361</v>
      </c>
      <c r="D201" s="76" t="s">
        <v>51</v>
      </c>
      <c r="E201" s="55">
        <v>8930.49</v>
      </c>
      <c r="F201" s="55">
        <v>16468.142</v>
      </c>
      <c r="G201" s="56">
        <f t="shared" si="21"/>
        <v>0.8440356576178911</v>
      </c>
      <c r="H201" s="55">
        <v>17359.487</v>
      </c>
      <c r="I201" s="55">
        <v>31750.538</v>
      </c>
      <c r="J201" s="56">
        <f t="shared" si="22"/>
        <v>0.8290020897506936</v>
      </c>
      <c r="K201" s="54">
        <v>10</v>
      </c>
      <c r="L201" s="115">
        <f t="shared" si="20"/>
        <v>0.01381854267287346</v>
      </c>
      <c r="M201" s="71">
        <v>0.8315696411142436</v>
      </c>
    </row>
    <row r="202" spans="1:13" s="58" customFormat="1" ht="12.75">
      <c r="A202" s="57">
        <v>16</v>
      </c>
      <c r="B202" s="54" t="s">
        <v>62</v>
      </c>
      <c r="C202" s="116" t="s">
        <v>362</v>
      </c>
      <c r="D202" s="76" t="s">
        <v>51</v>
      </c>
      <c r="E202" s="55">
        <v>20341.088</v>
      </c>
      <c r="F202" s="55">
        <v>22522.506</v>
      </c>
      <c r="G202" s="56">
        <f t="shared" si="21"/>
        <v>0.10724195283949421</v>
      </c>
      <c r="H202" s="55">
        <v>23282.715</v>
      </c>
      <c r="I202" s="55">
        <v>27372.781</v>
      </c>
      <c r="J202" s="56">
        <f t="shared" si="22"/>
        <v>0.17566963303034028</v>
      </c>
      <c r="K202" s="54">
        <v>9</v>
      </c>
      <c r="L202" s="115">
        <f t="shared" si="20"/>
        <v>0.01191324513379017</v>
      </c>
      <c r="M202" s="71">
        <v>0.7542569441903262</v>
      </c>
    </row>
    <row r="203" spans="1:13" s="58" customFormat="1" ht="12.75">
      <c r="A203" s="57">
        <v>17</v>
      </c>
      <c r="B203" s="54" t="s">
        <v>248</v>
      </c>
      <c r="C203" s="116" t="s">
        <v>364</v>
      </c>
      <c r="D203" s="76" t="s">
        <v>51</v>
      </c>
      <c r="E203" s="55">
        <v>16764.472</v>
      </c>
      <c r="F203" s="55">
        <v>20353.615</v>
      </c>
      <c r="G203" s="56">
        <f t="shared" si="21"/>
        <v>0.21409221835319356</v>
      </c>
      <c r="H203" s="55">
        <v>19359.466</v>
      </c>
      <c r="I203" s="55">
        <v>26985.293</v>
      </c>
      <c r="J203" s="56">
        <f t="shared" si="22"/>
        <v>0.3939068877209733</v>
      </c>
      <c r="K203" s="54">
        <v>1</v>
      </c>
      <c r="L203" s="115">
        <f t="shared" si="20"/>
        <v>0.01174460170912674</v>
      </c>
      <c r="M203" s="71">
        <v>0.8431478352207382</v>
      </c>
    </row>
    <row r="204" spans="1:13" s="58" customFormat="1" ht="12.75">
      <c r="A204" s="57">
        <v>18</v>
      </c>
      <c r="B204" s="54" t="s">
        <v>193</v>
      </c>
      <c r="C204" s="116" t="s">
        <v>363</v>
      </c>
      <c r="D204" s="76" t="s">
        <v>51</v>
      </c>
      <c r="E204" s="55">
        <v>8973.195</v>
      </c>
      <c r="F204" s="55">
        <v>8026.826</v>
      </c>
      <c r="G204" s="56">
        <f t="shared" si="21"/>
        <v>-0.10546622468362715</v>
      </c>
      <c r="H204" s="55">
        <v>33666.639</v>
      </c>
      <c r="I204" s="55">
        <v>26173.515</v>
      </c>
      <c r="J204" s="56">
        <f t="shared" si="22"/>
        <v>-0.22256822250655917</v>
      </c>
      <c r="K204" s="54">
        <v>4</v>
      </c>
      <c r="L204" s="115">
        <f t="shared" si="20"/>
        <v>0.011391297808137727</v>
      </c>
      <c r="M204" s="71">
        <v>0.5594202209641814</v>
      </c>
    </row>
    <row r="205" spans="1:26" s="59" customFormat="1" ht="12.75">
      <c r="A205" s="57">
        <v>19</v>
      </c>
      <c r="B205" s="54" t="s">
        <v>270</v>
      </c>
      <c r="C205" s="116" t="s">
        <v>358</v>
      </c>
      <c r="D205" s="76" t="s">
        <v>51</v>
      </c>
      <c r="E205" s="55">
        <v>0</v>
      </c>
      <c r="F205" s="55">
        <v>14768.739</v>
      </c>
      <c r="G205" s="56"/>
      <c r="H205" s="55">
        <v>0</v>
      </c>
      <c r="I205" s="55">
        <v>26115.898</v>
      </c>
      <c r="J205" s="56"/>
      <c r="K205" s="54">
        <v>6</v>
      </c>
      <c r="L205" s="115">
        <f t="shared" si="20"/>
        <v>0.011366221603974417</v>
      </c>
      <c r="M205" s="71">
        <v>0.23586415129156676</v>
      </c>
      <c r="N205" s="58"/>
      <c r="O205" s="58"/>
      <c r="P205" s="58"/>
      <c r="Q205" s="58"/>
      <c r="R205" s="58"/>
      <c r="S205" s="58"/>
      <c r="T205" s="58"/>
      <c r="U205" s="58"/>
      <c r="V205" s="58"/>
      <c r="W205" s="58"/>
      <c r="X205" s="58"/>
      <c r="Y205" s="58"/>
      <c r="Z205" s="58"/>
    </row>
    <row r="206" spans="1:26" ht="12.75">
      <c r="A206" s="57">
        <v>20</v>
      </c>
      <c r="B206" s="54" t="s">
        <v>304</v>
      </c>
      <c r="C206" s="116">
        <v>20097000</v>
      </c>
      <c r="D206" s="76" t="s">
        <v>51</v>
      </c>
      <c r="E206" s="55">
        <v>40463.705</v>
      </c>
      <c r="F206" s="55">
        <v>8690.585</v>
      </c>
      <c r="G206" s="56">
        <f t="shared" si="21"/>
        <v>-0.7852251789597616</v>
      </c>
      <c r="H206" s="55">
        <v>72452.123</v>
      </c>
      <c r="I206" s="55">
        <v>17606.621</v>
      </c>
      <c r="J206" s="56">
        <f t="shared" si="22"/>
        <v>-0.7569895777933243</v>
      </c>
      <c r="K206" s="54">
        <v>5</v>
      </c>
      <c r="L206" s="115">
        <f t="shared" si="20"/>
        <v>0.007662794363157247</v>
      </c>
      <c r="M206" s="71">
        <v>0.18576929510256038</v>
      </c>
      <c r="N206" s="58"/>
      <c r="O206" s="58"/>
      <c r="P206" s="58"/>
      <c r="Q206" s="58"/>
      <c r="R206" s="58"/>
      <c r="S206" s="58"/>
      <c r="T206" s="58"/>
      <c r="U206" s="58"/>
      <c r="V206" s="58"/>
      <c r="W206" s="58"/>
      <c r="X206" s="58"/>
      <c r="Y206" s="58"/>
      <c r="Z206" s="58"/>
    </row>
    <row r="207" spans="1:26" ht="12.75">
      <c r="A207" s="57"/>
      <c r="B207" s="54" t="s">
        <v>130</v>
      </c>
      <c r="C207" s="116"/>
      <c r="G207" s="56"/>
      <c r="H207" s="55">
        <f>+H208-SUM(H187:H206)</f>
        <v>485953.2050000003</v>
      </c>
      <c r="I207" s="55">
        <f>+I208-SUM(I187:I206)</f>
        <v>317887.5810000005</v>
      </c>
      <c r="J207" s="56">
        <f>+(I207-H207)/H207</f>
        <v>-0.3458473414122245</v>
      </c>
      <c r="L207" s="115">
        <f t="shared" si="20"/>
        <v>0.13835176913301517</v>
      </c>
      <c r="M207" s="71"/>
      <c r="N207" s="58"/>
      <c r="O207" s="58"/>
      <c r="P207" s="58"/>
      <c r="Q207" s="58"/>
      <c r="R207" s="58"/>
      <c r="S207" s="58"/>
      <c r="T207" s="58"/>
      <c r="U207" s="58"/>
      <c r="V207" s="58"/>
      <c r="W207" s="58"/>
      <c r="X207" s="58"/>
      <c r="Y207" s="58"/>
      <c r="Z207" s="58"/>
    </row>
    <row r="208" spans="2:26" s="59" customFormat="1" ht="12.75">
      <c r="B208" s="69" t="s">
        <v>133</v>
      </c>
      <c r="C208" s="69"/>
      <c r="D208" s="69"/>
      <c r="E208" s="94"/>
      <c r="F208" s="70"/>
      <c r="G208" s="70"/>
      <c r="H208" s="70">
        <f>+'Exportacion_regional '!C14</f>
        <v>2276883.963</v>
      </c>
      <c r="I208" s="70">
        <f>+'Exportacion_regional '!D14</f>
        <v>2297676.3</v>
      </c>
      <c r="J208" s="95">
        <f>+(I208-H208)/H208</f>
        <v>0.009131926500375559</v>
      </c>
      <c r="K208" s="70"/>
      <c r="L208" s="95">
        <f>SUM(L187:L207)</f>
        <v>1.0000000000000004</v>
      </c>
      <c r="M208" s="96"/>
      <c r="N208" s="58"/>
      <c r="O208" s="58"/>
      <c r="P208" s="58"/>
      <c r="Q208" s="58"/>
      <c r="R208" s="58"/>
      <c r="S208" s="58"/>
      <c r="T208" s="58"/>
      <c r="U208" s="58"/>
      <c r="V208" s="58"/>
      <c r="W208" s="58"/>
      <c r="X208" s="58"/>
      <c r="Y208" s="58"/>
      <c r="Z208" s="58"/>
    </row>
    <row r="209" spans="5:13" s="58" customFormat="1" ht="12.75" customHeight="1">
      <c r="E209" s="97"/>
      <c r="F209" s="92"/>
      <c r="G209" s="92"/>
      <c r="H209" s="92"/>
      <c r="I209" s="97"/>
      <c r="J209" s="92"/>
      <c r="K209" s="92"/>
      <c r="L209" s="92"/>
      <c r="M209" s="93"/>
    </row>
    <row r="210" spans="2:13" s="58" customFormat="1" ht="21" customHeight="1">
      <c r="B210" s="231" t="s">
        <v>252</v>
      </c>
      <c r="C210" s="231"/>
      <c r="D210" s="231"/>
      <c r="E210" s="231"/>
      <c r="F210" s="231"/>
      <c r="G210" s="231"/>
      <c r="H210" s="231"/>
      <c r="I210" s="231"/>
      <c r="J210" s="231"/>
      <c r="K210" s="231"/>
      <c r="L210" s="231"/>
      <c r="M210" s="231"/>
    </row>
    <row r="211" spans="13:26" ht="12.75">
      <c r="M211" s="93"/>
      <c r="N211" s="58"/>
      <c r="O211" s="58"/>
      <c r="P211" s="58"/>
      <c r="Q211" s="58"/>
      <c r="R211" s="58"/>
      <c r="S211" s="58"/>
      <c r="T211" s="58"/>
      <c r="U211" s="58"/>
      <c r="V211" s="58"/>
      <c r="W211" s="58"/>
      <c r="X211" s="58"/>
      <c r="Y211" s="58"/>
      <c r="Z211" s="58"/>
    </row>
    <row r="212" spans="2:26" s="79" customFormat="1" ht="15.75" customHeight="1">
      <c r="B212" s="234" t="s">
        <v>120</v>
      </c>
      <c r="C212" s="234"/>
      <c r="D212" s="234"/>
      <c r="E212" s="234"/>
      <c r="F212" s="234"/>
      <c r="G212" s="234"/>
      <c r="H212" s="234"/>
      <c r="I212" s="234"/>
      <c r="J212" s="234"/>
      <c r="K212" s="234"/>
      <c r="L212" s="234"/>
      <c r="M212" s="234"/>
      <c r="N212" s="58"/>
      <c r="O212" s="58"/>
      <c r="P212" s="58"/>
      <c r="Q212" s="58"/>
      <c r="R212" s="58"/>
      <c r="S212" s="58"/>
      <c r="T212" s="58"/>
      <c r="U212" s="58"/>
      <c r="V212" s="58"/>
      <c r="W212" s="58"/>
      <c r="X212" s="58"/>
      <c r="Y212" s="58"/>
      <c r="Z212" s="58"/>
    </row>
    <row r="213" spans="2:26" s="79" customFormat="1" ht="15.75" customHeight="1">
      <c r="B213" s="235" t="s">
        <v>44</v>
      </c>
      <c r="C213" s="235"/>
      <c r="D213" s="235"/>
      <c r="E213" s="235"/>
      <c r="F213" s="235"/>
      <c r="G213" s="235"/>
      <c r="H213" s="235"/>
      <c r="I213" s="235"/>
      <c r="J213" s="235"/>
      <c r="K213" s="235"/>
      <c r="L213" s="235"/>
      <c r="M213" s="235"/>
      <c r="N213" s="58"/>
      <c r="O213" s="58"/>
      <c r="P213" s="58"/>
      <c r="Q213" s="58"/>
      <c r="R213" s="58"/>
      <c r="S213" s="58"/>
      <c r="T213" s="58"/>
      <c r="U213" s="58"/>
      <c r="V213" s="58"/>
      <c r="W213" s="58"/>
      <c r="X213" s="58"/>
      <c r="Y213" s="58"/>
      <c r="Z213" s="58"/>
    </row>
    <row r="214" spans="2:26" s="80" customFormat="1" ht="15.75" customHeight="1">
      <c r="B214" s="235" t="s">
        <v>35</v>
      </c>
      <c r="C214" s="235"/>
      <c r="D214" s="235"/>
      <c r="E214" s="235"/>
      <c r="F214" s="235"/>
      <c r="G214" s="235"/>
      <c r="H214" s="235"/>
      <c r="I214" s="235"/>
      <c r="J214" s="235"/>
      <c r="K214" s="235"/>
      <c r="L214" s="235"/>
      <c r="M214" s="235"/>
      <c r="N214" s="58"/>
      <c r="O214" s="58"/>
      <c r="P214" s="58"/>
      <c r="Q214" s="58"/>
      <c r="R214" s="58"/>
      <c r="S214" s="58"/>
      <c r="T214" s="58"/>
      <c r="U214" s="58"/>
      <c r="V214" s="58"/>
      <c r="W214" s="58"/>
      <c r="X214" s="58"/>
      <c r="Y214" s="58"/>
      <c r="Z214" s="58"/>
    </row>
    <row r="215" spans="2:26" s="80" customFormat="1" ht="15.75" customHeight="1">
      <c r="B215" s="81"/>
      <c r="C215" s="81"/>
      <c r="D215" s="81"/>
      <c r="E215" s="81"/>
      <c r="F215" s="81"/>
      <c r="G215" s="81"/>
      <c r="H215" s="81"/>
      <c r="I215" s="81"/>
      <c r="J215" s="81"/>
      <c r="K215" s="81"/>
      <c r="L215" s="81"/>
      <c r="M215" s="81"/>
      <c r="N215" s="58"/>
      <c r="O215" s="58"/>
      <c r="P215" s="58"/>
      <c r="Q215" s="58"/>
      <c r="R215" s="58"/>
      <c r="S215" s="58"/>
      <c r="T215" s="58"/>
      <c r="U215" s="58"/>
      <c r="V215" s="58"/>
      <c r="W215" s="58"/>
      <c r="X215" s="58"/>
      <c r="Y215" s="58"/>
      <c r="Z215" s="58"/>
    </row>
    <row r="216" spans="2:13" s="58" customFormat="1" ht="30.75" customHeight="1">
      <c r="B216" s="82" t="s">
        <v>185</v>
      </c>
      <c r="C216" s="82" t="s">
        <v>152</v>
      </c>
      <c r="D216" s="82" t="s">
        <v>50</v>
      </c>
      <c r="E216" s="233" t="s">
        <v>143</v>
      </c>
      <c r="F216" s="233"/>
      <c r="G216" s="233"/>
      <c r="H216" s="233" t="s">
        <v>144</v>
      </c>
      <c r="I216" s="233"/>
      <c r="J216" s="233"/>
      <c r="K216" s="233"/>
      <c r="L216" s="233"/>
      <c r="M216" s="233"/>
    </row>
    <row r="217" spans="2:13" s="58" customFormat="1" ht="15.75" customHeight="1">
      <c r="B217" s="84"/>
      <c r="C217" s="84"/>
      <c r="D217" s="84"/>
      <c r="E217" s="232" t="str">
        <f>+E185</f>
        <v>ene-oct</v>
      </c>
      <c r="F217" s="232"/>
      <c r="G217" s="84" t="s">
        <v>98</v>
      </c>
      <c r="H217" s="232" t="str">
        <f>+E217</f>
        <v>ene-oct</v>
      </c>
      <c r="I217" s="232"/>
      <c r="J217" s="84" t="s">
        <v>98</v>
      </c>
      <c r="K217" s="85"/>
      <c r="L217" s="114" t="s">
        <v>182</v>
      </c>
      <c r="M217" s="86" t="s">
        <v>145</v>
      </c>
    </row>
    <row r="218" spans="2:13" s="58" customFormat="1" ht="15.75">
      <c r="B218" s="87"/>
      <c r="C218" s="87"/>
      <c r="D218" s="87"/>
      <c r="E218" s="88">
        <f aca="true" t="shared" si="23" ref="E218:J218">+E186</f>
        <v>2011</v>
      </c>
      <c r="F218" s="88">
        <f t="shared" si="23"/>
        <v>2012</v>
      </c>
      <c r="G218" s="89" t="str">
        <f t="shared" si="23"/>
        <v>12/11</v>
      </c>
      <c r="H218" s="88">
        <f t="shared" si="23"/>
        <v>2011</v>
      </c>
      <c r="I218" s="88">
        <f t="shared" si="23"/>
        <v>2012</v>
      </c>
      <c r="J218" s="89" t="str">
        <f t="shared" si="23"/>
        <v>12/11</v>
      </c>
      <c r="K218" s="87"/>
      <c r="L218" s="166">
        <f>+M218</f>
        <v>2012</v>
      </c>
      <c r="M218" s="166">
        <f>+M186</f>
        <v>2012</v>
      </c>
    </row>
    <row r="219" spans="1:26" s="57" customFormat="1" ht="12.75">
      <c r="A219" s="57">
        <v>1</v>
      </c>
      <c r="B219" s="54" t="s">
        <v>55</v>
      </c>
      <c r="C219" s="116" t="s">
        <v>336</v>
      </c>
      <c r="D219" s="76" t="s">
        <v>51</v>
      </c>
      <c r="E219" s="55">
        <v>301094.49</v>
      </c>
      <c r="F219" s="55">
        <v>290011.74</v>
      </c>
      <c r="G219" s="56">
        <f>+(F219-E219)/E219</f>
        <v>-0.0368082125979788</v>
      </c>
      <c r="H219" s="55">
        <v>256716.154</v>
      </c>
      <c r="I219" s="55">
        <v>239106.479</v>
      </c>
      <c r="J219" s="56">
        <f>+(I219-H219)/H219</f>
        <v>-0.06859589755306172</v>
      </c>
      <c r="K219" s="54">
        <v>8</v>
      </c>
      <c r="L219" s="115">
        <f aca="true" t="shared" si="24" ref="L219:L239">+I219/$I$240</f>
        <v>0.15262270777995085</v>
      </c>
      <c r="M219" s="71">
        <v>0.38050905448560596</v>
      </c>
      <c r="N219" s="58"/>
      <c r="O219" s="58"/>
      <c r="P219" s="58"/>
      <c r="Q219" s="58"/>
      <c r="R219" s="58"/>
      <c r="S219" s="58"/>
      <c r="T219" s="58"/>
      <c r="U219" s="58"/>
      <c r="V219" s="58"/>
      <c r="W219" s="58"/>
      <c r="X219" s="58"/>
      <c r="Y219" s="58"/>
      <c r="Z219" s="58"/>
    </row>
    <row r="220" spans="1:26" s="57" customFormat="1" ht="12.75">
      <c r="A220" s="57">
        <v>2</v>
      </c>
      <c r="B220" s="54" t="s">
        <v>63</v>
      </c>
      <c r="C220" s="116">
        <v>22042110</v>
      </c>
      <c r="D220" s="76" t="s">
        <v>64</v>
      </c>
      <c r="E220" s="55">
        <v>67959.635</v>
      </c>
      <c r="F220" s="55">
        <v>67544.932</v>
      </c>
      <c r="G220" s="56">
        <f aca="true" t="shared" si="25" ref="G220:G238">+(F220-E220)/E220</f>
        <v>-0.006102195810792599</v>
      </c>
      <c r="H220" s="55">
        <v>216790.894</v>
      </c>
      <c r="I220" s="55">
        <v>202966.401</v>
      </c>
      <c r="J220" s="56">
        <f>+(I220-H220)/H220</f>
        <v>-0.06376879003045205</v>
      </c>
      <c r="K220" s="54">
        <v>15</v>
      </c>
      <c r="L220" s="115">
        <f t="shared" si="24"/>
        <v>0.12955433846261993</v>
      </c>
      <c r="M220" s="71">
        <v>0.18566193823113813</v>
      </c>
      <c r="N220" s="58"/>
      <c r="O220" s="58"/>
      <c r="P220" s="58"/>
      <c r="Q220" s="58"/>
      <c r="R220" s="58"/>
      <c r="S220" s="58"/>
      <c r="T220" s="58"/>
      <c r="U220" s="58"/>
      <c r="V220" s="58"/>
      <c r="W220" s="58"/>
      <c r="X220" s="58"/>
      <c r="Y220" s="58"/>
      <c r="Z220" s="58"/>
    </row>
    <row r="221" spans="1:26" s="57" customFormat="1" ht="12.75">
      <c r="A221" s="57">
        <v>3</v>
      </c>
      <c r="B221" s="54" t="s">
        <v>76</v>
      </c>
      <c r="C221" s="116">
        <v>47031100</v>
      </c>
      <c r="D221" s="76" t="s">
        <v>51</v>
      </c>
      <c r="E221" s="55">
        <v>318044.57</v>
      </c>
      <c r="F221" s="55">
        <v>332403.47</v>
      </c>
      <c r="G221" s="56">
        <f t="shared" si="25"/>
        <v>0.04514744584383241</v>
      </c>
      <c r="H221" s="55">
        <v>223797.105</v>
      </c>
      <c r="I221" s="55">
        <v>190327.659</v>
      </c>
      <c r="J221" s="56">
        <f>+(I221-H221)/H221</f>
        <v>-0.14955263161245985</v>
      </c>
      <c r="K221" s="54">
        <v>9</v>
      </c>
      <c r="L221" s="115">
        <f t="shared" si="24"/>
        <v>0.12148697435337641</v>
      </c>
      <c r="M221" s="71">
        <v>0.991667710857901</v>
      </c>
      <c r="N221" s="58"/>
      <c r="O221" s="58"/>
      <c r="P221" s="58"/>
      <c r="Q221" s="58"/>
      <c r="R221" s="58"/>
      <c r="S221" s="58"/>
      <c r="T221" s="58"/>
      <c r="U221" s="58"/>
      <c r="V221" s="58"/>
      <c r="W221" s="58"/>
      <c r="X221" s="58"/>
      <c r="Y221" s="58"/>
      <c r="Z221" s="58"/>
    </row>
    <row r="222" spans="1:26" s="57" customFormat="1" ht="12.75">
      <c r="A222" s="57">
        <v>4</v>
      </c>
      <c r="B222" s="54" t="s">
        <v>52</v>
      </c>
      <c r="C222" s="116" t="s">
        <v>353</v>
      </c>
      <c r="D222" s="76" t="s">
        <v>51</v>
      </c>
      <c r="E222" s="55">
        <v>24073.943</v>
      </c>
      <c r="F222" s="55">
        <v>23393.317</v>
      </c>
      <c r="G222" s="56">
        <f t="shared" si="25"/>
        <v>-0.028272310854935572</v>
      </c>
      <c r="H222" s="55">
        <v>120741.623</v>
      </c>
      <c r="I222" s="55">
        <v>116953.783</v>
      </c>
      <c r="J222" s="56">
        <f aca="true" t="shared" si="26" ref="J222:J238">+(I222-H222)/H222</f>
        <v>-0.03137145174866509</v>
      </c>
      <c r="K222" s="54">
        <v>19</v>
      </c>
      <c r="L222" s="115">
        <f t="shared" si="24"/>
        <v>0.07465210947533037</v>
      </c>
      <c r="M222" s="71">
        <v>0.42326308293366094</v>
      </c>
      <c r="N222" s="58"/>
      <c r="O222" s="58"/>
      <c r="P222" s="58"/>
      <c r="Q222" s="58"/>
      <c r="R222" s="58"/>
      <c r="S222" s="58"/>
      <c r="T222" s="58"/>
      <c r="U222" s="58"/>
      <c r="V222" s="58"/>
      <c r="W222" s="58"/>
      <c r="X222" s="58"/>
      <c r="Y222" s="58"/>
      <c r="Z222" s="58"/>
    </row>
    <row r="223" spans="1:26" s="57" customFormat="1" ht="12.75">
      <c r="A223" s="57">
        <v>5</v>
      </c>
      <c r="B223" s="54" t="s">
        <v>69</v>
      </c>
      <c r="C223" s="116">
        <v>22042990</v>
      </c>
      <c r="D223" s="76" t="s">
        <v>64</v>
      </c>
      <c r="E223" s="55">
        <v>69962.005</v>
      </c>
      <c r="F223" s="55">
        <v>86109.243</v>
      </c>
      <c r="G223" s="56">
        <f t="shared" si="25"/>
        <v>0.23080010357050226</v>
      </c>
      <c r="H223" s="55">
        <v>80503.921</v>
      </c>
      <c r="I223" s="55">
        <v>104130.328</v>
      </c>
      <c r="J223" s="56">
        <f t="shared" si="26"/>
        <v>0.2934814442143755</v>
      </c>
      <c r="K223" s="54">
        <v>12</v>
      </c>
      <c r="L223" s="115">
        <f t="shared" si="24"/>
        <v>0.06646684225304673</v>
      </c>
      <c r="M223" s="71">
        <v>0.4231467680653111</v>
      </c>
      <c r="N223" s="58"/>
      <c r="O223" s="58"/>
      <c r="P223" s="58"/>
      <c r="Q223" s="58"/>
      <c r="R223" s="58"/>
      <c r="S223" s="58"/>
      <c r="T223" s="58"/>
      <c r="U223" s="58"/>
      <c r="V223" s="58"/>
      <c r="W223" s="58"/>
      <c r="X223" s="58"/>
      <c r="Y223" s="58"/>
      <c r="Z223" s="58"/>
    </row>
    <row r="224" spans="1:26" s="57" customFormat="1" ht="12.75">
      <c r="A224" s="57">
        <v>6</v>
      </c>
      <c r="B224" s="54" t="s">
        <v>304</v>
      </c>
      <c r="C224" s="73">
        <v>20097000</v>
      </c>
      <c r="D224" s="76" t="s">
        <v>51</v>
      </c>
      <c r="E224" s="55">
        <v>8378.314</v>
      </c>
      <c r="F224" s="55">
        <v>34724.087</v>
      </c>
      <c r="G224" s="56">
        <f t="shared" si="25"/>
        <v>3.144519649180014</v>
      </c>
      <c r="H224" s="55">
        <v>16372.018</v>
      </c>
      <c r="I224" s="55">
        <v>68297.222</v>
      </c>
      <c r="J224" s="56">
        <f t="shared" si="26"/>
        <v>3.1715823913704466</v>
      </c>
      <c r="K224" s="54">
        <v>5</v>
      </c>
      <c r="L224" s="115">
        <f t="shared" si="24"/>
        <v>0.043594414501367106</v>
      </c>
      <c r="M224" s="71">
        <v>0.7206111148983714</v>
      </c>
      <c r="N224" s="58"/>
      <c r="O224" s="58"/>
      <c r="P224" s="58"/>
      <c r="Q224" s="58"/>
      <c r="R224" s="58"/>
      <c r="S224" s="58"/>
      <c r="T224" s="58"/>
      <c r="U224" s="58"/>
      <c r="V224" s="58"/>
      <c r="W224" s="58"/>
      <c r="X224" s="58"/>
      <c r="Y224" s="58"/>
      <c r="Z224" s="58"/>
    </row>
    <row r="225" spans="1:26" s="57" customFormat="1" ht="12.75">
      <c r="A225" s="57">
        <v>7</v>
      </c>
      <c r="B225" s="54" t="s">
        <v>267</v>
      </c>
      <c r="C225" s="116" t="s">
        <v>360</v>
      </c>
      <c r="D225" s="76" t="s">
        <v>51</v>
      </c>
      <c r="E225" s="55">
        <v>0</v>
      </c>
      <c r="F225" s="55">
        <v>11774.99</v>
      </c>
      <c r="G225" s="56"/>
      <c r="H225" s="55">
        <v>0</v>
      </c>
      <c r="I225" s="55">
        <v>60036.433</v>
      </c>
      <c r="J225" s="56"/>
      <c r="K225" s="54">
        <v>14</v>
      </c>
      <c r="L225" s="115">
        <f t="shared" si="24"/>
        <v>0.0383215168749551</v>
      </c>
      <c r="M225" s="71">
        <v>0.2857226244318028</v>
      </c>
      <c r="N225" s="58"/>
      <c r="O225" s="58"/>
      <c r="P225" s="58"/>
      <c r="Q225" s="58"/>
      <c r="R225" s="58"/>
      <c r="S225" s="58"/>
      <c r="T225" s="58"/>
      <c r="U225" s="58"/>
      <c r="V225" s="58"/>
      <c r="W225" s="58"/>
      <c r="X225" s="58"/>
      <c r="Y225" s="58"/>
      <c r="Z225" s="58"/>
    </row>
    <row r="226" spans="1:26" s="57" customFormat="1" ht="12.75">
      <c r="A226" s="57">
        <v>8</v>
      </c>
      <c r="B226" s="54" t="s">
        <v>327</v>
      </c>
      <c r="C226" s="116" t="s">
        <v>347</v>
      </c>
      <c r="D226" s="76" t="s">
        <v>51</v>
      </c>
      <c r="E226" s="55">
        <v>57965.212</v>
      </c>
      <c r="F226" s="55">
        <v>71749</v>
      </c>
      <c r="G226" s="56">
        <f t="shared" si="25"/>
        <v>0.2377941445293084</v>
      </c>
      <c r="H226" s="55">
        <v>56427.383</v>
      </c>
      <c r="I226" s="55">
        <v>59337</v>
      </c>
      <c r="J226" s="56">
        <f t="shared" si="26"/>
        <v>0.0515639188866866</v>
      </c>
      <c r="K226" s="54">
        <v>10</v>
      </c>
      <c r="L226" s="115">
        <f t="shared" si="24"/>
        <v>0.03787506574231702</v>
      </c>
      <c r="M226" s="71">
        <v>0.32279845572461524</v>
      </c>
      <c r="N226" s="58"/>
      <c r="O226" s="58"/>
      <c r="P226" s="58"/>
      <c r="Q226" s="58"/>
      <c r="R226" s="58"/>
      <c r="S226" s="58"/>
      <c r="T226" s="58"/>
      <c r="U226" s="58"/>
      <c r="V226" s="58"/>
      <c r="W226" s="58"/>
      <c r="X226" s="58"/>
      <c r="Y226" s="58"/>
      <c r="Z226" s="58"/>
    </row>
    <row r="227" spans="1:26" s="57" customFormat="1" ht="12.75">
      <c r="A227" s="57">
        <v>9</v>
      </c>
      <c r="B227" s="54" t="s">
        <v>153</v>
      </c>
      <c r="C227" s="116" t="s">
        <v>365</v>
      </c>
      <c r="D227" s="76" t="s">
        <v>51</v>
      </c>
      <c r="E227" s="55">
        <v>12806.394</v>
      </c>
      <c r="F227" s="55">
        <v>17869.333</v>
      </c>
      <c r="G227" s="56">
        <f t="shared" si="25"/>
        <v>0.39534462238160084</v>
      </c>
      <c r="H227" s="55">
        <v>36298.56</v>
      </c>
      <c r="I227" s="55">
        <v>52912.933</v>
      </c>
      <c r="J227" s="56">
        <f t="shared" si="26"/>
        <v>0.4577143831601033</v>
      </c>
      <c r="K227" s="54">
        <v>13</v>
      </c>
      <c r="L227" s="115">
        <f t="shared" si="24"/>
        <v>0.03377455577453891</v>
      </c>
      <c r="M227" s="71">
        <v>0.4469499632323576</v>
      </c>
      <c r="N227" s="58"/>
      <c r="O227" s="58"/>
      <c r="P227" s="58"/>
      <c r="Q227" s="58"/>
      <c r="R227" s="58"/>
      <c r="S227" s="58"/>
      <c r="T227" s="58"/>
      <c r="U227" s="58"/>
      <c r="V227" s="58"/>
      <c r="W227" s="58"/>
      <c r="X227" s="58"/>
      <c r="Y227" s="58"/>
      <c r="Z227" s="58"/>
    </row>
    <row r="228" spans="1:13" s="58" customFormat="1" ht="12.75">
      <c r="A228" s="57">
        <v>10</v>
      </c>
      <c r="B228" s="54" t="s">
        <v>60</v>
      </c>
      <c r="C228" s="116">
        <v>20029010</v>
      </c>
      <c r="D228" s="76" t="s">
        <v>51</v>
      </c>
      <c r="E228" s="55">
        <v>46114.035</v>
      </c>
      <c r="F228" s="55">
        <v>36130.729</v>
      </c>
      <c r="G228" s="56">
        <f t="shared" si="25"/>
        <v>-0.21649170366462192</v>
      </c>
      <c r="H228" s="55">
        <v>46525.501</v>
      </c>
      <c r="I228" s="55">
        <v>37114.545</v>
      </c>
      <c r="J228" s="56">
        <f t="shared" si="26"/>
        <v>-0.20227522106639967</v>
      </c>
      <c r="K228" s="54">
        <v>18</v>
      </c>
      <c r="L228" s="115">
        <f t="shared" si="24"/>
        <v>0.023690375851006678</v>
      </c>
      <c r="M228" s="71">
        <v>0.4560703679431354</v>
      </c>
    </row>
    <row r="229" spans="1:13" s="58" customFormat="1" ht="12.75">
      <c r="A229" s="57">
        <v>11</v>
      </c>
      <c r="B229" s="54" t="s">
        <v>272</v>
      </c>
      <c r="C229" s="116">
        <v>20079939</v>
      </c>
      <c r="D229" s="76" t="s">
        <v>51</v>
      </c>
      <c r="E229" s="55">
        <v>0</v>
      </c>
      <c r="F229" s="55">
        <v>38426.198</v>
      </c>
      <c r="G229" s="56"/>
      <c r="H229" s="55">
        <v>0</v>
      </c>
      <c r="I229" s="55">
        <v>36507.434</v>
      </c>
      <c r="J229" s="56"/>
      <c r="K229" s="54">
        <v>17</v>
      </c>
      <c r="L229" s="115">
        <f t="shared" si="24"/>
        <v>0.023302854253388267</v>
      </c>
      <c r="M229" s="71">
        <v>0.6329404128542157</v>
      </c>
    </row>
    <row r="230" spans="1:13" s="58" customFormat="1" ht="12.75">
      <c r="A230" s="57">
        <v>12</v>
      </c>
      <c r="B230" s="54" t="s">
        <v>290</v>
      </c>
      <c r="C230" s="116">
        <v>10051000</v>
      </c>
      <c r="D230" s="76" t="s">
        <v>51</v>
      </c>
      <c r="E230" s="55">
        <v>1852.675</v>
      </c>
      <c r="F230" s="55">
        <v>11015.136</v>
      </c>
      <c r="G230" s="56">
        <f t="shared" si="25"/>
        <v>4.945530651625353</v>
      </c>
      <c r="H230" s="55">
        <v>5388.755</v>
      </c>
      <c r="I230" s="55">
        <v>35150.861</v>
      </c>
      <c r="J230" s="56">
        <f t="shared" si="26"/>
        <v>5.523002251911619</v>
      </c>
      <c r="K230" s="54">
        <v>20</v>
      </c>
      <c r="L230" s="115">
        <f t="shared" si="24"/>
        <v>0.022436947794361818</v>
      </c>
      <c r="M230" s="71">
        <v>0.13868382137598362</v>
      </c>
    </row>
    <row r="231" spans="1:25" s="58" customFormat="1" ht="12.75">
      <c r="A231" s="57">
        <v>13</v>
      </c>
      <c r="B231" s="54" t="s">
        <v>274</v>
      </c>
      <c r="C231" s="116" t="s">
        <v>366</v>
      </c>
      <c r="D231" s="76" t="s">
        <v>51</v>
      </c>
      <c r="E231" s="55">
        <v>0</v>
      </c>
      <c r="F231" s="55">
        <v>14488.166</v>
      </c>
      <c r="G231" s="56"/>
      <c r="H231" s="55">
        <v>0</v>
      </c>
      <c r="I231" s="55">
        <v>30489.339</v>
      </c>
      <c r="J231" s="56"/>
      <c r="K231" s="54">
        <v>11</v>
      </c>
      <c r="L231" s="115">
        <f t="shared" si="24"/>
        <v>0.019461477982789663</v>
      </c>
      <c r="M231" s="71">
        <v>0.4511245785263566</v>
      </c>
      <c r="N231" s="182"/>
      <c r="O231" s="182"/>
      <c r="P231" s="182"/>
      <c r="Q231" s="182"/>
      <c r="R231" s="183"/>
      <c r="S231" s="183"/>
      <c r="T231" s="183"/>
      <c r="U231" s="183"/>
      <c r="V231" s="113"/>
      <c r="W231" s="113"/>
      <c r="X231" s="113"/>
      <c r="Y231" s="113"/>
    </row>
    <row r="232" spans="1:25" s="58" customFormat="1" ht="12.75">
      <c r="A232" s="57">
        <v>14</v>
      </c>
      <c r="B232" s="54" t="s">
        <v>273</v>
      </c>
      <c r="C232" s="116" t="s">
        <v>367</v>
      </c>
      <c r="D232" s="76" t="s">
        <v>51</v>
      </c>
      <c r="E232" s="55">
        <v>0</v>
      </c>
      <c r="F232" s="55">
        <v>10213.524</v>
      </c>
      <c r="G232" s="56"/>
      <c r="H232" s="55">
        <v>0</v>
      </c>
      <c r="I232" s="55">
        <v>25331.034</v>
      </c>
      <c r="J232" s="56"/>
      <c r="K232" s="54">
        <v>16</v>
      </c>
      <c r="L232" s="115">
        <f t="shared" si="24"/>
        <v>0.01616890941690459</v>
      </c>
      <c r="M232" s="71">
        <v>0.6864031445031271</v>
      </c>
      <c r="N232" s="182"/>
      <c r="O232" s="182"/>
      <c r="P232" s="182"/>
      <c r="Q232" s="182"/>
      <c r="R232" s="183"/>
      <c r="S232" s="183"/>
      <c r="T232" s="183"/>
      <c r="U232" s="183"/>
      <c r="V232" s="113"/>
      <c r="W232" s="113"/>
      <c r="X232" s="113"/>
      <c r="Y232" s="113"/>
    </row>
    <row r="233" spans="1:25" s="58" customFormat="1" ht="12.75">
      <c r="A233" s="57">
        <v>15</v>
      </c>
      <c r="B233" s="54" t="s">
        <v>56</v>
      </c>
      <c r="C233" s="116" t="s">
        <v>359</v>
      </c>
      <c r="D233" s="76" t="s">
        <v>51</v>
      </c>
      <c r="E233" s="55">
        <v>3558.252</v>
      </c>
      <c r="F233" s="55">
        <v>4858.058</v>
      </c>
      <c r="G233" s="56">
        <f t="shared" si="25"/>
        <v>0.36529340811162336</v>
      </c>
      <c r="H233" s="55">
        <v>15412.135</v>
      </c>
      <c r="I233" s="55">
        <v>22216.002</v>
      </c>
      <c r="J233" s="56">
        <f t="shared" si="26"/>
        <v>0.44146167938445907</v>
      </c>
      <c r="K233" s="54">
        <v>6</v>
      </c>
      <c r="L233" s="115">
        <f t="shared" si="24"/>
        <v>0.014180570913282545</v>
      </c>
      <c r="M233" s="71">
        <v>0.06723546647536317</v>
      </c>
      <c r="N233" s="182"/>
      <c r="O233" s="182"/>
      <c r="P233" s="182"/>
      <c r="Q233" s="182"/>
      <c r="R233" s="183"/>
      <c r="S233" s="183"/>
      <c r="T233" s="183"/>
      <c r="U233" s="183"/>
      <c r="V233" s="113"/>
      <c r="W233" s="113"/>
      <c r="X233" s="113"/>
      <c r="Y233" s="113"/>
    </row>
    <row r="234" spans="1:25" s="58" customFormat="1" ht="12.75">
      <c r="A234" s="57">
        <v>16</v>
      </c>
      <c r="B234" s="54" t="s">
        <v>77</v>
      </c>
      <c r="C234" s="116">
        <v>20079910</v>
      </c>
      <c r="D234" s="76" t="s">
        <v>51</v>
      </c>
      <c r="E234" s="55">
        <v>22144.102</v>
      </c>
      <c r="F234" s="55">
        <v>15369.476</v>
      </c>
      <c r="G234" s="56">
        <f t="shared" si="25"/>
        <v>-0.3059336522203519</v>
      </c>
      <c r="H234" s="55">
        <v>23142.103</v>
      </c>
      <c r="I234" s="55">
        <v>19288.983</v>
      </c>
      <c r="J234" s="56">
        <f t="shared" si="26"/>
        <v>-0.16649826508852714</v>
      </c>
      <c r="K234" s="54">
        <v>4</v>
      </c>
      <c r="L234" s="115">
        <f t="shared" si="24"/>
        <v>0.012312241927084877</v>
      </c>
      <c r="M234" s="71">
        <v>0.36665259665312355</v>
      </c>
      <c r="N234" s="182"/>
      <c r="O234" s="182"/>
      <c r="P234" s="182"/>
      <c r="Q234" s="182"/>
      <c r="R234" s="183"/>
      <c r="S234" s="183"/>
      <c r="T234" s="183"/>
      <c r="U234" s="183"/>
      <c r="V234" s="113"/>
      <c r="W234" s="113"/>
      <c r="X234" s="113"/>
      <c r="Y234" s="113"/>
    </row>
    <row r="235" spans="1:25" s="58" customFormat="1" ht="12.75">
      <c r="A235" s="57">
        <v>17</v>
      </c>
      <c r="B235" s="54" t="s">
        <v>323</v>
      </c>
      <c r="C235" s="116" t="s">
        <v>344</v>
      </c>
      <c r="D235" s="76" t="s">
        <v>51</v>
      </c>
      <c r="E235" s="55">
        <v>0</v>
      </c>
      <c r="F235" s="55">
        <v>2872.397</v>
      </c>
      <c r="G235" s="56"/>
      <c r="H235" s="55">
        <v>0</v>
      </c>
      <c r="I235" s="55">
        <v>18739.122</v>
      </c>
      <c r="J235" s="56"/>
      <c r="K235" s="54">
        <v>7</v>
      </c>
      <c r="L235" s="115">
        <f t="shared" si="24"/>
        <v>0.011961263254011817</v>
      </c>
      <c r="M235" s="71">
        <v>0.6148852986669653</v>
      </c>
      <c r="N235" s="182"/>
      <c r="O235" s="182"/>
      <c r="P235" s="182"/>
      <c r="Q235" s="182"/>
      <c r="R235" s="183"/>
      <c r="S235" s="183"/>
      <c r="T235" s="183"/>
      <c r="U235" s="183"/>
      <c r="V235" s="113"/>
      <c r="W235" s="113"/>
      <c r="X235" s="113"/>
      <c r="Y235" s="113"/>
    </row>
    <row r="236" spans="1:25" s="58" customFormat="1" ht="12.75">
      <c r="A236" s="57">
        <v>18</v>
      </c>
      <c r="B236" s="54" t="s">
        <v>305</v>
      </c>
      <c r="C236" s="116" t="s">
        <v>368</v>
      </c>
      <c r="D236" s="76" t="s">
        <v>51</v>
      </c>
      <c r="E236" s="55">
        <v>125.339</v>
      </c>
      <c r="F236" s="55">
        <v>4810.864</v>
      </c>
      <c r="G236" s="56">
        <f t="shared" si="25"/>
        <v>37.38281779813146</v>
      </c>
      <c r="H236" s="55">
        <v>457.54</v>
      </c>
      <c r="I236" s="55">
        <v>17859.736</v>
      </c>
      <c r="J236" s="56">
        <f t="shared" si="26"/>
        <v>38.03426148533461</v>
      </c>
      <c r="K236" s="54">
        <v>3</v>
      </c>
      <c r="L236" s="115">
        <f t="shared" si="24"/>
        <v>0.011399947337081854</v>
      </c>
      <c r="M236" s="71">
        <v>0.8415256945010194</v>
      </c>
      <c r="N236" s="182"/>
      <c r="O236" s="182"/>
      <c r="P236" s="182"/>
      <c r="Q236" s="182"/>
      <c r="R236" s="183"/>
      <c r="S236" s="183"/>
      <c r="T236" s="183"/>
      <c r="U236" s="183"/>
      <c r="V236" s="113"/>
      <c r="W236" s="113"/>
      <c r="X236" s="113"/>
      <c r="Y236" s="113"/>
    </row>
    <row r="237" spans="1:26" s="59" customFormat="1" ht="12.75">
      <c r="A237" s="57">
        <v>19</v>
      </c>
      <c r="B237" s="54" t="s">
        <v>275</v>
      </c>
      <c r="C237" s="116">
        <v>20079999</v>
      </c>
      <c r="D237" s="76" t="s">
        <v>51</v>
      </c>
      <c r="E237" s="55">
        <v>0</v>
      </c>
      <c r="F237" s="55">
        <v>16201.145</v>
      </c>
      <c r="G237" s="56"/>
      <c r="H237" s="55">
        <v>0</v>
      </c>
      <c r="I237" s="55">
        <v>16594.649</v>
      </c>
      <c r="J237" s="56"/>
      <c r="K237" s="54">
        <v>2</v>
      </c>
      <c r="L237" s="115">
        <f t="shared" si="24"/>
        <v>0.010592436790631063</v>
      </c>
      <c r="M237" s="71">
        <v>0.5314915823660591</v>
      </c>
      <c r="N237" s="182"/>
      <c r="O237" s="182"/>
      <c r="P237" s="182"/>
      <c r="Q237" s="182"/>
      <c r="R237" s="183"/>
      <c r="S237" s="183"/>
      <c r="T237" s="183"/>
      <c r="U237" s="183"/>
      <c r="V237" s="113"/>
      <c r="W237" s="113"/>
      <c r="X237" s="113"/>
      <c r="Y237" s="113"/>
      <c r="Z237" s="58"/>
    </row>
    <row r="238" spans="1:26" ht="12.75">
      <c r="A238" s="57">
        <v>20</v>
      </c>
      <c r="B238" s="54" t="s">
        <v>333</v>
      </c>
      <c r="C238" s="116">
        <v>20086010</v>
      </c>
      <c r="D238" s="76" t="s">
        <v>51</v>
      </c>
      <c r="E238" s="55">
        <v>4312.634</v>
      </c>
      <c r="F238" s="55">
        <v>4639.593</v>
      </c>
      <c r="G238" s="56">
        <f t="shared" si="25"/>
        <v>0.0758142239754173</v>
      </c>
      <c r="H238" s="55">
        <v>12695.503</v>
      </c>
      <c r="I238" s="55">
        <v>13863.28</v>
      </c>
      <c r="J238" s="56">
        <f t="shared" si="26"/>
        <v>0.09198351573781677</v>
      </c>
      <c r="K238" s="54">
        <v>1</v>
      </c>
      <c r="L238" s="115">
        <f t="shared" si="24"/>
        <v>0.008848992052246468</v>
      </c>
      <c r="M238" s="71">
        <v>0.954314107214608</v>
      </c>
      <c r="N238" s="182"/>
      <c r="O238" s="182"/>
      <c r="P238" s="182"/>
      <c r="Q238" s="182"/>
      <c r="R238" s="183"/>
      <c r="S238" s="183"/>
      <c r="T238" s="183"/>
      <c r="U238" s="183"/>
      <c r="V238" s="113"/>
      <c r="W238" s="113"/>
      <c r="X238" s="113"/>
      <c r="Y238" s="113"/>
      <c r="Z238" s="58"/>
    </row>
    <row r="239" spans="1:26" ht="12.75">
      <c r="A239" s="57"/>
      <c r="B239" s="54" t="s">
        <v>130</v>
      </c>
      <c r="C239" s="116"/>
      <c r="G239" s="56"/>
      <c r="H239" s="55">
        <f>+H240-SUM(H219:H238)</f>
        <v>416424.36100000027</v>
      </c>
      <c r="I239" s="55">
        <f>+I240-SUM(I219:I238)</f>
        <v>199427.52300000028</v>
      </c>
      <c r="J239" s="56">
        <f>+(I239-H239)/H239</f>
        <v>-0.5210954457104873</v>
      </c>
      <c r="K239" s="54">
        <v>21</v>
      </c>
      <c r="L239" s="115">
        <f t="shared" si="24"/>
        <v>0.1272954572097081</v>
      </c>
      <c r="M239" s="71"/>
      <c r="N239" s="182"/>
      <c r="O239" s="182"/>
      <c r="P239" s="182"/>
      <c r="Q239" s="182"/>
      <c r="R239" s="183"/>
      <c r="S239" s="183"/>
      <c r="T239" s="183"/>
      <c r="U239" s="183"/>
      <c r="V239" s="113"/>
      <c r="W239" s="113"/>
      <c r="X239" s="113"/>
      <c r="Y239" s="113"/>
      <c r="Z239" s="58"/>
    </row>
    <row r="240" spans="2:26" s="59" customFormat="1" ht="12.75">
      <c r="B240" s="69" t="s">
        <v>133</v>
      </c>
      <c r="C240" s="69"/>
      <c r="D240" s="69"/>
      <c r="E240" s="94"/>
      <c r="F240" s="70"/>
      <c r="G240" s="70"/>
      <c r="H240" s="70">
        <f>+'Exportacion_regional '!C15</f>
        <v>1527693.556</v>
      </c>
      <c r="I240" s="70">
        <f>+'Exportacion_regional '!D15</f>
        <v>1566650.746</v>
      </c>
      <c r="J240" s="95">
        <f>+(I240-H240)/H240</f>
        <v>0.025500657410641028</v>
      </c>
      <c r="K240" s="70"/>
      <c r="L240" s="95">
        <f>SUM(L219:L239)</f>
        <v>1</v>
      </c>
      <c r="M240" s="96"/>
      <c r="N240" s="182"/>
      <c r="O240" s="182"/>
      <c r="P240" s="182"/>
      <c r="Q240" s="182"/>
      <c r="R240" s="183"/>
      <c r="S240" s="183"/>
      <c r="T240" s="183"/>
      <c r="U240" s="183"/>
      <c r="V240" s="113"/>
      <c r="W240" s="113"/>
      <c r="X240" s="113"/>
      <c r="Y240" s="113"/>
      <c r="Z240" s="58"/>
    </row>
    <row r="241" spans="5:25" s="58" customFormat="1" ht="12.75">
      <c r="E241" s="97"/>
      <c r="F241" s="92"/>
      <c r="G241" s="92"/>
      <c r="H241" s="92"/>
      <c r="I241" s="97"/>
      <c r="J241" s="92"/>
      <c r="K241" s="92"/>
      <c r="L241" s="92"/>
      <c r="M241" s="93"/>
      <c r="N241" s="182"/>
      <c r="O241" s="182"/>
      <c r="P241" s="182"/>
      <c r="Q241" s="182"/>
      <c r="R241" s="183"/>
      <c r="S241" s="183"/>
      <c r="T241" s="183"/>
      <c r="U241" s="183"/>
      <c r="V241" s="113"/>
      <c r="W241" s="113"/>
      <c r="X241" s="113"/>
      <c r="Y241" s="113"/>
    </row>
    <row r="242" spans="2:25" s="58" customFormat="1" ht="21" customHeight="1">
      <c r="B242" s="231" t="s">
        <v>252</v>
      </c>
      <c r="C242" s="231"/>
      <c r="D242" s="231"/>
      <c r="E242" s="231"/>
      <c r="F242" s="231"/>
      <c r="G242" s="231"/>
      <c r="H242" s="231"/>
      <c r="I242" s="231"/>
      <c r="J242" s="231"/>
      <c r="K242" s="231"/>
      <c r="L242" s="231"/>
      <c r="M242" s="231"/>
      <c r="N242" s="182"/>
      <c r="O242" s="182"/>
      <c r="P242" s="182"/>
      <c r="Q242" s="182"/>
      <c r="R242" s="183"/>
      <c r="S242" s="183"/>
      <c r="T242" s="183"/>
      <c r="U242" s="183"/>
      <c r="V242" s="113"/>
      <c r="W242" s="113"/>
      <c r="X242" s="113"/>
      <c r="Y242" s="113"/>
    </row>
    <row r="243" spans="13:26" ht="12.75">
      <c r="M243" s="93"/>
      <c r="N243" s="182"/>
      <c r="O243" s="182"/>
      <c r="P243" s="182"/>
      <c r="Q243" s="182"/>
      <c r="R243" s="183"/>
      <c r="S243" s="183"/>
      <c r="T243" s="183"/>
      <c r="U243" s="183"/>
      <c r="V243" s="113"/>
      <c r="W243" s="113"/>
      <c r="X243" s="113"/>
      <c r="Y243" s="113"/>
      <c r="Z243" s="58"/>
    </row>
    <row r="244" spans="2:26" s="79" customFormat="1" ht="15.75" customHeight="1">
      <c r="B244" s="234" t="s">
        <v>121</v>
      </c>
      <c r="C244" s="234"/>
      <c r="D244" s="234"/>
      <c r="E244" s="234"/>
      <c r="F244" s="234"/>
      <c r="G244" s="234"/>
      <c r="H244" s="234"/>
      <c r="I244" s="234"/>
      <c r="J244" s="234"/>
      <c r="K244" s="234"/>
      <c r="L244" s="234"/>
      <c r="M244" s="234"/>
      <c r="N244" s="182"/>
      <c r="O244" s="182"/>
      <c r="P244" s="182"/>
      <c r="Q244" s="182"/>
      <c r="R244" s="183"/>
      <c r="S244" s="183"/>
      <c r="T244" s="183"/>
      <c r="U244" s="183"/>
      <c r="V244" s="113"/>
      <c r="W244" s="113"/>
      <c r="X244" s="113"/>
      <c r="Y244" s="113"/>
      <c r="Z244" s="58"/>
    </row>
    <row r="245" spans="2:26" s="79" customFormat="1" ht="15.75" customHeight="1">
      <c r="B245" s="235" t="s">
        <v>44</v>
      </c>
      <c r="C245" s="235"/>
      <c r="D245" s="235"/>
      <c r="E245" s="235"/>
      <c r="F245" s="235"/>
      <c r="G245" s="235"/>
      <c r="H245" s="235"/>
      <c r="I245" s="235"/>
      <c r="J245" s="235"/>
      <c r="K245" s="235"/>
      <c r="L245" s="235"/>
      <c r="M245" s="235"/>
      <c r="N245" s="182"/>
      <c r="O245" s="182"/>
      <c r="P245" s="182"/>
      <c r="Q245" s="182"/>
      <c r="R245" s="183"/>
      <c r="S245" s="183"/>
      <c r="T245" s="183"/>
      <c r="U245" s="183"/>
      <c r="V245" s="113"/>
      <c r="W245" s="113"/>
      <c r="X245" s="113"/>
      <c r="Y245" s="113"/>
      <c r="Z245" s="58"/>
    </row>
    <row r="246" spans="2:26" s="80" customFormat="1" ht="15.75" customHeight="1">
      <c r="B246" s="235" t="s">
        <v>36</v>
      </c>
      <c r="C246" s="235"/>
      <c r="D246" s="235"/>
      <c r="E246" s="235"/>
      <c r="F246" s="235"/>
      <c r="G246" s="235"/>
      <c r="H246" s="235"/>
      <c r="I246" s="235"/>
      <c r="J246" s="235"/>
      <c r="K246" s="235"/>
      <c r="L246" s="235"/>
      <c r="M246" s="235"/>
      <c r="N246" s="182"/>
      <c r="O246" s="182"/>
      <c r="P246" s="182"/>
      <c r="Q246" s="182"/>
      <c r="R246" s="183"/>
      <c r="S246" s="183"/>
      <c r="T246" s="183"/>
      <c r="U246" s="183"/>
      <c r="V246" s="113"/>
      <c r="W246" s="113"/>
      <c r="X246" s="113"/>
      <c r="Y246" s="113"/>
      <c r="Z246" s="58"/>
    </row>
    <row r="247" spans="2:26" s="80" customFormat="1" ht="15.75" customHeight="1">
      <c r="B247" s="81"/>
      <c r="C247" s="81"/>
      <c r="D247" s="81"/>
      <c r="E247" s="81"/>
      <c r="F247" s="81"/>
      <c r="G247" s="81"/>
      <c r="H247" s="81"/>
      <c r="I247" s="81"/>
      <c r="J247" s="81"/>
      <c r="K247" s="81"/>
      <c r="L247" s="81"/>
      <c r="M247" s="81"/>
      <c r="N247" s="182"/>
      <c r="O247" s="182"/>
      <c r="P247" s="182"/>
      <c r="Q247" s="182"/>
      <c r="R247" s="183"/>
      <c r="S247" s="183"/>
      <c r="T247" s="183"/>
      <c r="U247" s="183"/>
      <c r="V247" s="113"/>
      <c r="W247" s="113"/>
      <c r="X247" s="113"/>
      <c r="Y247" s="113"/>
      <c r="Z247" s="58"/>
    </row>
    <row r="248" spans="2:25" s="58" customFormat="1" ht="30.75" customHeight="1">
      <c r="B248" s="82" t="s">
        <v>185</v>
      </c>
      <c r="C248" s="82" t="s">
        <v>152</v>
      </c>
      <c r="D248" s="82" t="s">
        <v>50</v>
      </c>
      <c r="E248" s="233" t="s">
        <v>143</v>
      </c>
      <c r="F248" s="233"/>
      <c r="G248" s="233"/>
      <c r="H248" s="233" t="s">
        <v>144</v>
      </c>
      <c r="I248" s="233"/>
      <c r="J248" s="233"/>
      <c r="K248" s="233"/>
      <c r="L248" s="233"/>
      <c r="M248" s="233"/>
      <c r="N248" s="182"/>
      <c r="O248" s="182"/>
      <c r="P248" s="182"/>
      <c r="Q248" s="182"/>
      <c r="R248" s="183"/>
      <c r="S248" s="183"/>
      <c r="T248" s="183"/>
      <c r="U248" s="183"/>
      <c r="V248" s="113"/>
      <c r="W248" s="113"/>
      <c r="X248" s="113"/>
      <c r="Y248" s="113"/>
    </row>
    <row r="249" spans="2:25" s="58" customFormat="1" ht="15.75" customHeight="1">
      <c r="B249" s="84"/>
      <c r="C249" s="84"/>
      <c r="D249" s="84"/>
      <c r="E249" s="232" t="str">
        <f>+E217</f>
        <v>ene-oct</v>
      </c>
      <c r="F249" s="232"/>
      <c r="G249" s="84" t="s">
        <v>98</v>
      </c>
      <c r="H249" s="232" t="str">
        <f>+E249</f>
        <v>ene-oct</v>
      </c>
      <c r="I249" s="232"/>
      <c r="J249" s="84" t="s">
        <v>98</v>
      </c>
      <c r="K249" s="85"/>
      <c r="L249" s="114" t="s">
        <v>182</v>
      </c>
      <c r="M249" s="86" t="s">
        <v>145</v>
      </c>
      <c r="N249" s="182"/>
      <c r="O249" s="182"/>
      <c r="P249" s="182"/>
      <c r="Q249" s="182"/>
      <c r="R249" s="183"/>
      <c r="S249" s="183"/>
      <c r="T249" s="183"/>
      <c r="U249" s="183"/>
      <c r="V249" s="113"/>
      <c r="W249" s="113"/>
      <c r="X249" s="113"/>
      <c r="Y249" s="113"/>
    </row>
    <row r="250" spans="2:25" s="58" customFormat="1" ht="15.75">
      <c r="B250" s="87"/>
      <c r="C250" s="87"/>
      <c r="D250" s="87"/>
      <c r="E250" s="88">
        <f aca="true" t="shared" si="27" ref="E250:J250">+E218</f>
        <v>2011</v>
      </c>
      <c r="F250" s="88">
        <f t="shared" si="27"/>
        <v>2012</v>
      </c>
      <c r="G250" s="89" t="str">
        <f t="shared" si="27"/>
        <v>12/11</v>
      </c>
      <c r="H250" s="88">
        <f t="shared" si="27"/>
        <v>2011</v>
      </c>
      <c r="I250" s="88">
        <f t="shared" si="27"/>
        <v>2012</v>
      </c>
      <c r="J250" s="89" t="str">
        <f t="shared" si="27"/>
        <v>12/11</v>
      </c>
      <c r="K250" s="87"/>
      <c r="L250" s="166">
        <f>+M250</f>
        <v>2012</v>
      </c>
      <c r="M250" s="166">
        <f>+M218</f>
        <v>2012</v>
      </c>
      <c r="N250" s="182"/>
      <c r="O250" s="182"/>
      <c r="P250" s="182"/>
      <c r="Q250" s="182"/>
      <c r="R250" s="183"/>
      <c r="S250" s="183"/>
      <c r="T250" s="183"/>
      <c r="U250" s="183"/>
      <c r="V250" s="113"/>
      <c r="W250" s="113"/>
      <c r="X250" s="113"/>
      <c r="Y250" s="113"/>
    </row>
    <row r="251" spans="1:26" s="57" customFormat="1" ht="12.75">
      <c r="A251" s="57">
        <v>1</v>
      </c>
      <c r="B251" s="54" t="s">
        <v>85</v>
      </c>
      <c r="C251" s="116">
        <v>47032900</v>
      </c>
      <c r="D251" s="76" t="s">
        <v>51</v>
      </c>
      <c r="E251" s="98">
        <v>1459512.484</v>
      </c>
      <c r="F251" s="98">
        <v>1491073.634</v>
      </c>
      <c r="G251" s="56">
        <f>+(F251-E251)/E251</f>
        <v>0.02162444675601702</v>
      </c>
      <c r="H251" s="55">
        <v>957053.705</v>
      </c>
      <c r="I251" s="55">
        <v>858604.271</v>
      </c>
      <c r="J251" s="56">
        <f>+(I251-H251)/H251</f>
        <v>-0.10286719907740184</v>
      </c>
      <c r="K251" s="54">
        <v>18</v>
      </c>
      <c r="L251" s="115">
        <f aca="true" t="shared" si="28" ref="L251:L271">+I251/$I$272</f>
        <v>0.2515679133194409</v>
      </c>
      <c r="M251" s="71">
        <v>0.909661506423957</v>
      </c>
      <c r="N251" s="58"/>
      <c r="O251" s="58"/>
      <c r="P251" s="58"/>
      <c r="Q251" s="58"/>
      <c r="R251" s="92"/>
      <c r="S251" s="92"/>
      <c r="T251" s="92"/>
      <c r="U251" s="92"/>
      <c r="V251" s="58"/>
      <c r="W251" s="58"/>
      <c r="X251" s="58"/>
      <c r="Y251" s="58"/>
      <c r="Z251" s="58"/>
    </row>
    <row r="252" spans="1:26" s="57" customFormat="1" ht="12.75">
      <c r="A252" s="57">
        <v>2</v>
      </c>
      <c r="B252" s="54" t="s">
        <v>83</v>
      </c>
      <c r="C252" s="116">
        <v>47032100</v>
      </c>
      <c r="D252" s="76" t="s">
        <v>51</v>
      </c>
      <c r="E252" s="98">
        <v>776812.241</v>
      </c>
      <c r="F252" s="98">
        <v>918834.261</v>
      </c>
      <c r="G252" s="56">
        <f>+(F252-E252)/E252</f>
        <v>0.18282670187737168</v>
      </c>
      <c r="H252" s="55">
        <v>608650.375</v>
      </c>
      <c r="I252" s="55">
        <v>562098.855</v>
      </c>
      <c r="J252" s="56">
        <f>+(I252-H252)/H252</f>
        <v>-0.07648318626272106</v>
      </c>
      <c r="K252" s="54">
        <v>9</v>
      </c>
      <c r="L252" s="115">
        <f t="shared" si="28"/>
        <v>0.1646929101190052</v>
      </c>
      <c r="M252" s="71">
        <v>0.5879024607398439</v>
      </c>
      <c r="N252" s="58"/>
      <c r="O252" s="58"/>
      <c r="P252" s="58"/>
      <c r="Q252" s="58"/>
      <c r="R252" s="92"/>
      <c r="S252" s="92"/>
      <c r="T252" s="92"/>
      <c r="U252" s="92"/>
      <c r="V252" s="58"/>
      <c r="W252" s="58"/>
      <c r="X252" s="58"/>
      <c r="Y252" s="58"/>
      <c r="Z252" s="58"/>
    </row>
    <row r="253" spans="1:26" s="57" customFormat="1" ht="12.75">
      <c r="A253" s="57">
        <v>3</v>
      </c>
      <c r="B253" s="54" t="s">
        <v>276</v>
      </c>
      <c r="C253" s="116">
        <v>44071012</v>
      </c>
      <c r="D253" s="76" t="s">
        <v>66</v>
      </c>
      <c r="E253" s="98">
        <v>2932.454</v>
      </c>
      <c r="F253" s="98">
        <v>3214.55</v>
      </c>
      <c r="G253" s="56">
        <f aca="true" t="shared" si="29" ref="G253:G270">+(F253-E253)/E253</f>
        <v>0.09619792842445268</v>
      </c>
      <c r="H253" s="55">
        <v>374105.967</v>
      </c>
      <c r="I253" s="55">
        <v>390450.83</v>
      </c>
      <c r="J253" s="56">
        <f aca="true" t="shared" si="30" ref="J253:J270">+(I253-H253)/H253</f>
        <v>0.043690463242464166</v>
      </c>
      <c r="K253" s="54">
        <v>17</v>
      </c>
      <c r="L253" s="115">
        <f t="shared" si="28"/>
        <v>0.11440066614453606</v>
      </c>
      <c r="M253" s="71">
        <v>0.991925855024805</v>
      </c>
      <c r="N253" s="58"/>
      <c r="O253" s="58"/>
      <c r="P253" s="58"/>
      <c r="Q253" s="58"/>
      <c r="R253" s="92"/>
      <c r="S253" s="92"/>
      <c r="T253" s="92"/>
      <c r="U253" s="92"/>
      <c r="V253" s="58"/>
      <c r="W253" s="58"/>
      <c r="X253" s="58"/>
      <c r="Y253" s="58"/>
      <c r="Z253" s="58"/>
    </row>
    <row r="254" spans="1:26" s="57" customFormat="1" ht="12.75">
      <c r="A254" s="57">
        <v>4</v>
      </c>
      <c r="B254" s="54" t="s">
        <v>61</v>
      </c>
      <c r="C254" s="116">
        <v>44123910</v>
      </c>
      <c r="D254" s="76" t="s">
        <v>66</v>
      </c>
      <c r="E254" s="98">
        <v>1687.063</v>
      </c>
      <c r="F254" s="98">
        <v>579.664</v>
      </c>
      <c r="G254" s="56">
        <f t="shared" si="29"/>
        <v>-0.6564064293983094</v>
      </c>
      <c r="H254" s="55">
        <v>321679.701</v>
      </c>
      <c r="I254" s="55">
        <v>211167.269</v>
      </c>
      <c r="J254" s="56">
        <f t="shared" si="30"/>
        <v>-0.3435480437728957</v>
      </c>
      <c r="K254" s="54">
        <v>19</v>
      </c>
      <c r="L254" s="115">
        <f t="shared" si="28"/>
        <v>0.061871238028927834</v>
      </c>
      <c r="M254" s="71">
        <v>0.9065208484461447</v>
      </c>
      <c r="N254" s="58"/>
      <c r="O254" s="58"/>
      <c r="P254" s="58"/>
      <c r="Q254" s="58"/>
      <c r="R254" s="92"/>
      <c r="S254" s="92"/>
      <c r="T254" s="92"/>
      <c r="U254" s="92"/>
      <c r="V254" s="58"/>
      <c r="W254" s="58"/>
      <c r="X254" s="58"/>
      <c r="Y254" s="58"/>
      <c r="Z254" s="58"/>
    </row>
    <row r="255" spans="1:26" s="57" customFormat="1" ht="12.75">
      <c r="A255" s="57">
        <v>5</v>
      </c>
      <c r="B255" s="54" t="s">
        <v>277</v>
      </c>
      <c r="C255" s="116">
        <v>44091020</v>
      </c>
      <c r="D255" s="76" t="s">
        <v>51</v>
      </c>
      <c r="E255" s="98">
        <v>106503.582</v>
      </c>
      <c r="F255" s="98">
        <v>110074.67</v>
      </c>
      <c r="G255" s="56">
        <f t="shared" si="29"/>
        <v>0.033530214974365875</v>
      </c>
      <c r="H255" s="55">
        <v>158988.964</v>
      </c>
      <c r="I255" s="55">
        <v>180595.164</v>
      </c>
      <c r="J255" s="56">
        <f t="shared" si="30"/>
        <v>0.13589748279635297</v>
      </c>
      <c r="K255" s="54">
        <v>12</v>
      </c>
      <c r="L255" s="115">
        <f t="shared" si="28"/>
        <v>0.052913723000875</v>
      </c>
      <c r="M255" s="71">
        <v>0.9668220508014029</v>
      </c>
      <c r="N255" s="58"/>
      <c r="O255" s="58"/>
      <c r="P255" s="58"/>
      <c r="Q255" s="58"/>
      <c r="R255" s="92"/>
      <c r="S255" s="92"/>
      <c r="T255" s="92"/>
      <c r="U255" s="92"/>
      <c r="V255" s="58"/>
      <c r="W255" s="58"/>
      <c r="X255" s="58"/>
      <c r="Y255" s="58"/>
      <c r="Z255" s="58"/>
    </row>
    <row r="256" spans="1:26" s="57" customFormat="1" ht="12.75">
      <c r="A256" s="57">
        <v>6</v>
      </c>
      <c r="B256" s="76" t="s">
        <v>72</v>
      </c>
      <c r="C256" s="116">
        <v>44012200</v>
      </c>
      <c r="D256" s="76" t="s">
        <v>51</v>
      </c>
      <c r="E256" s="98">
        <v>2707760.68</v>
      </c>
      <c r="F256" s="98">
        <v>1970335.347</v>
      </c>
      <c r="G256" s="56">
        <f t="shared" si="29"/>
        <v>-0.27233770637366667</v>
      </c>
      <c r="H256" s="55">
        <v>222875.373</v>
      </c>
      <c r="I256" s="55">
        <v>168507.886</v>
      </c>
      <c r="J256" s="56">
        <f t="shared" si="30"/>
        <v>-0.24393671794326058</v>
      </c>
      <c r="K256" s="54">
        <v>5</v>
      </c>
      <c r="L256" s="115">
        <f t="shared" si="28"/>
        <v>0.04937219472425642</v>
      </c>
      <c r="M256" s="71">
        <v>0.5444115205940205</v>
      </c>
      <c r="N256" s="58"/>
      <c r="O256" s="58"/>
      <c r="P256" s="58"/>
      <c r="Q256" s="58"/>
      <c r="R256" s="92"/>
      <c r="S256" s="92"/>
      <c r="T256" s="92"/>
      <c r="U256" s="92"/>
      <c r="V256" s="58"/>
      <c r="W256" s="58"/>
      <c r="X256" s="58"/>
      <c r="Y256" s="58"/>
      <c r="Z256" s="58"/>
    </row>
    <row r="257" spans="1:26" s="57" customFormat="1" ht="12.75">
      <c r="A257" s="57">
        <v>7</v>
      </c>
      <c r="B257" s="54" t="s">
        <v>278</v>
      </c>
      <c r="C257" s="116">
        <v>48010000</v>
      </c>
      <c r="D257" s="76" t="s">
        <v>51</v>
      </c>
      <c r="E257" s="98">
        <v>177007.951</v>
      </c>
      <c r="F257" s="98">
        <v>140072.658</v>
      </c>
      <c r="G257" s="56">
        <f t="shared" si="29"/>
        <v>-0.20866459834903126</v>
      </c>
      <c r="H257" s="55">
        <v>118213.627</v>
      </c>
      <c r="I257" s="55">
        <v>94400.699</v>
      </c>
      <c r="J257" s="56">
        <f t="shared" si="30"/>
        <v>-0.20143978832491113</v>
      </c>
      <c r="K257" s="54">
        <v>16</v>
      </c>
      <c r="L257" s="115">
        <f t="shared" si="28"/>
        <v>0.027659059785094676</v>
      </c>
      <c r="M257" s="71">
        <v>0.9975704478452633</v>
      </c>
      <c r="N257" s="58"/>
      <c r="O257" s="58"/>
      <c r="P257" s="58"/>
      <c r="Q257" s="58"/>
      <c r="R257" s="92"/>
      <c r="S257" s="92"/>
      <c r="T257" s="92"/>
      <c r="U257" s="92"/>
      <c r="V257" s="58"/>
      <c r="W257" s="58"/>
      <c r="X257" s="58"/>
      <c r="Y257" s="58"/>
      <c r="Z257" s="58"/>
    </row>
    <row r="258" spans="1:26" s="57" customFormat="1" ht="12.75">
      <c r="A258" s="57">
        <v>8</v>
      </c>
      <c r="B258" s="76" t="s">
        <v>84</v>
      </c>
      <c r="C258" s="73">
        <v>44071013</v>
      </c>
      <c r="D258" s="76" t="s">
        <v>66</v>
      </c>
      <c r="E258" s="98">
        <v>326.643</v>
      </c>
      <c r="F258" s="98">
        <v>583.325</v>
      </c>
      <c r="G258" s="56">
        <f t="shared" si="29"/>
        <v>0.7858181562133586</v>
      </c>
      <c r="H258" s="55">
        <v>73573.887</v>
      </c>
      <c r="I258" s="55">
        <v>84609.075</v>
      </c>
      <c r="J258" s="56">
        <f t="shared" si="30"/>
        <v>0.1499878346783553</v>
      </c>
      <c r="K258" s="54">
        <v>3</v>
      </c>
      <c r="L258" s="115">
        <f t="shared" si="28"/>
        <v>0.024790149740168337</v>
      </c>
      <c r="M258" s="71">
        <v>0.9716594357195812</v>
      </c>
      <c r="N258" s="58"/>
      <c r="O258" s="58"/>
      <c r="P258" s="58"/>
      <c r="Q258" s="58"/>
      <c r="R258" s="92"/>
      <c r="S258" s="92"/>
      <c r="T258" s="92"/>
      <c r="U258" s="92"/>
      <c r="V258" s="58"/>
      <c r="W258" s="58"/>
      <c r="X258" s="58"/>
      <c r="Y258" s="58"/>
      <c r="Z258" s="58"/>
    </row>
    <row r="259" spans="1:26" s="57" customFormat="1" ht="12.75">
      <c r="A259" s="57">
        <v>9</v>
      </c>
      <c r="B259" s="54" t="s">
        <v>81</v>
      </c>
      <c r="C259" s="116">
        <v>44119320</v>
      </c>
      <c r="D259" s="76" t="s">
        <v>51</v>
      </c>
      <c r="E259" s="98">
        <v>64524.031</v>
      </c>
      <c r="F259" s="98">
        <v>69344.336</v>
      </c>
      <c r="G259" s="56">
        <f t="shared" si="29"/>
        <v>0.07470557752351202</v>
      </c>
      <c r="H259" s="55">
        <v>59316.337</v>
      </c>
      <c r="I259" s="55">
        <v>68977.609</v>
      </c>
      <c r="J259" s="56">
        <f t="shared" si="30"/>
        <v>0.1628770839305198</v>
      </c>
      <c r="K259" s="54">
        <v>10</v>
      </c>
      <c r="L259" s="115">
        <f t="shared" si="28"/>
        <v>0.02021018733308198</v>
      </c>
      <c r="M259" s="71">
        <v>0.9347018096917735</v>
      </c>
      <c r="N259" s="58"/>
      <c r="O259" s="58"/>
      <c r="P259" s="58"/>
      <c r="Q259" s="58"/>
      <c r="R259" s="92"/>
      <c r="S259" s="92"/>
      <c r="T259" s="92"/>
      <c r="U259" s="92"/>
      <c r="V259" s="58"/>
      <c r="W259" s="58"/>
      <c r="X259" s="58"/>
      <c r="Y259" s="58"/>
      <c r="Z259" s="58"/>
    </row>
    <row r="260" spans="1:21" s="58" customFormat="1" ht="12.75">
      <c r="A260" s="57">
        <v>10</v>
      </c>
      <c r="B260" s="54" t="s">
        <v>78</v>
      </c>
      <c r="C260" s="116">
        <v>44111400</v>
      </c>
      <c r="D260" s="76" t="s">
        <v>51</v>
      </c>
      <c r="E260" s="98">
        <v>123015.299</v>
      </c>
      <c r="F260" s="98">
        <v>107072.749</v>
      </c>
      <c r="G260" s="56">
        <f t="shared" si="29"/>
        <v>-0.1295981079556617</v>
      </c>
      <c r="H260" s="55">
        <v>60204.472</v>
      </c>
      <c r="I260" s="55">
        <v>63179.685</v>
      </c>
      <c r="J260" s="56">
        <f t="shared" si="30"/>
        <v>0.049418471770668396</v>
      </c>
      <c r="K260" s="54">
        <v>20</v>
      </c>
      <c r="L260" s="115">
        <f t="shared" si="28"/>
        <v>0.018511416791717288</v>
      </c>
      <c r="M260" s="71">
        <v>0.995006720187313</v>
      </c>
      <c r="R260" s="92"/>
      <c r="S260" s="92"/>
      <c r="T260" s="92"/>
      <c r="U260" s="92"/>
    </row>
    <row r="261" spans="1:21" s="58" customFormat="1" ht="12.75">
      <c r="A261" s="57">
        <v>11</v>
      </c>
      <c r="B261" s="54" t="s">
        <v>86</v>
      </c>
      <c r="C261" s="116">
        <v>44182000</v>
      </c>
      <c r="D261" s="76" t="s">
        <v>51</v>
      </c>
      <c r="E261" s="98">
        <v>29666.427</v>
      </c>
      <c r="F261" s="98">
        <v>28688.037</v>
      </c>
      <c r="G261" s="56">
        <f t="shared" si="29"/>
        <v>-0.03297970463379359</v>
      </c>
      <c r="H261" s="55">
        <v>56529.482</v>
      </c>
      <c r="I261" s="55">
        <v>60230.516</v>
      </c>
      <c r="J261" s="56">
        <f t="shared" si="30"/>
        <v>0.06547086350446302</v>
      </c>
      <c r="K261" s="54">
        <v>15</v>
      </c>
      <c r="L261" s="115">
        <f t="shared" si="28"/>
        <v>0.017647321053534802</v>
      </c>
      <c r="M261" s="71">
        <v>0.9829717715708721</v>
      </c>
      <c r="R261" s="92"/>
      <c r="S261" s="92"/>
      <c r="T261" s="92"/>
      <c r="U261" s="92"/>
    </row>
    <row r="262" spans="1:21" s="58" customFormat="1" ht="12.75">
      <c r="A262" s="57">
        <v>12</v>
      </c>
      <c r="B262" s="54" t="s">
        <v>52</v>
      </c>
      <c r="C262" s="116" t="s">
        <v>353</v>
      </c>
      <c r="D262" s="76" t="s">
        <v>51</v>
      </c>
      <c r="E262" s="98">
        <v>10337.31</v>
      </c>
      <c r="F262" s="98">
        <v>9624.154</v>
      </c>
      <c r="G262" s="56">
        <f t="shared" si="29"/>
        <v>-0.06898854731066391</v>
      </c>
      <c r="H262" s="55">
        <v>57397.356</v>
      </c>
      <c r="I262" s="55">
        <v>55456.832</v>
      </c>
      <c r="J262" s="56">
        <f t="shared" si="30"/>
        <v>-0.03380859564332541</v>
      </c>
      <c r="K262" s="54">
        <v>2</v>
      </c>
      <c r="L262" s="115">
        <f t="shared" si="28"/>
        <v>0.016248649088710154</v>
      </c>
      <c r="M262" s="71">
        <v>0.20070175653962474</v>
      </c>
      <c r="R262" s="92"/>
      <c r="S262" s="92"/>
      <c r="T262" s="92"/>
      <c r="U262" s="92"/>
    </row>
    <row r="263" spans="1:21" s="58" customFormat="1" ht="12.75">
      <c r="A263" s="57">
        <v>13</v>
      </c>
      <c r="B263" s="54" t="s">
        <v>79</v>
      </c>
      <c r="C263" s="116">
        <v>44119310</v>
      </c>
      <c r="D263" s="76" t="s">
        <v>51</v>
      </c>
      <c r="E263" s="98">
        <v>105196.426</v>
      </c>
      <c r="F263" s="98">
        <v>82510.662</v>
      </c>
      <c r="G263" s="56">
        <f t="shared" si="29"/>
        <v>-0.2156514708969296</v>
      </c>
      <c r="H263" s="55">
        <v>55925.175</v>
      </c>
      <c r="I263" s="55">
        <v>50186.476</v>
      </c>
      <c r="J263" s="56">
        <f t="shared" si="30"/>
        <v>-0.10261387648764622</v>
      </c>
      <c r="K263" s="54">
        <v>14</v>
      </c>
      <c r="L263" s="115">
        <f t="shared" si="28"/>
        <v>0.014704454043155117</v>
      </c>
      <c r="M263" s="71">
        <v>0.9999997808174937</v>
      </c>
      <c r="R263" s="92"/>
      <c r="S263" s="92"/>
      <c r="T263" s="92"/>
      <c r="U263" s="92"/>
    </row>
    <row r="264" spans="1:21" s="58" customFormat="1" ht="12.75">
      <c r="A264" s="57">
        <v>14</v>
      </c>
      <c r="B264" s="76" t="s">
        <v>153</v>
      </c>
      <c r="C264" s="116" t="s">
        <v>365</v>
      </c>
      <c r="D264" s="76" t="s">
        <v>51</v>
      </c>
      <c r="E264" s="98">
        <v>15066.279</v>
      </c>
      <c r="F264" s="98">
        <v>13744.999</v>
      </c>
      <c r="G264" s="56">
        <f t="shared" si="29"/>
        <v>-0.08769783169420935</v>
      </c>
      <c r="H264" s="55">
        <v>46326.475</v>
      </c>
      <c r="I264" s="55">
        <v>44127.18</v>
      </c>
      <c r="J264" s="56">
        <f t="shared" si="30"/>
        <v>-0.04747382571197136</v>
      </c>
      <c r="K264" s="54">
        <v>6</v>
      </c>
      <c r="L264" s="115">
        <f t="shared" si="28"/>
        <v>0.012929102461070062</v>
      </c>
      <c r="M264" s="71">
        <v>0.3727376344559774</v>
      </c>
      <c r="R264" s="92"/>
      <c r="S264" s="92"/>
      <c r="T264" s="92"/>
      <c r="U264" s="92"/>
    </row>
    <row r="265" spans="1:21" s="58" customFormat="1" ht="12.75">
      <c r="A265" s="57">
        <v>15</v>
      </c>
      <c r="B265" s="54" t="s">
        <v>80</v>
      </c>
      <c r="C265" s="116" t="s">
        <v>369</v>
      </c>
      <c r="D265" s="76" t="s">
        <v>51</v>
      </c>
      <c r="E265" s="98">
        <v>19265.878</v>
      </c>
      <c r="F265" s="98">
        <v>23299.662</v>
      </c>
      <c r="G265" s="56">
        <f t="shared" si="29"/>
        <v>0.20937452214739447</v>
      </c>
      <c r="H265" s="55">
        <v>38643.105</v>
      </c>
      <c r="I265" s="55">
        <v>43579.144</v>
      </c>
      <c r="J265" s="56">
        <f t="shared" si="30"/>
        <v>0.12773401619771488</v>
      </c>
      <c r="K265" s="54">
        <v>4</v>
      </c>
      <c r="L265" s="115">
        <f t="shared" si="28"/>
        <v>0.012768529916068206</v>
      </c>
      <c r="M265" s="71">
        <v>0.9425250230926411</v>
      </c>
      <c r="R265" s="92"/>
      <c r="S265" s="92"/>
      <c r="T265" s="92"/>
      <c r="U265" s="92"/>
    </row>
    <row r="266" spans="1:21" s="58" customFormat="1" ht="12.75">
      <c r="A266" s="57">
        <v>16</v>
      </c>
      <c r="B266" s="54" t="s">
        <v>65</v>
      </c>
      <c r="C266" s="116">
        <v>44071016</v>
      </c>
      <c r="D266" s="76" t="s">
        <v>66</v>
      </c>
      <c r="E266" s="98">
        <v>70.721</v>
      </c>
      <c r="F266" s="98">
        <v>62.39</v>
      </c>
      <c r="G266" s="56">
        <f t="shared" si="29"/>
        <v>-0.11780093607273656</v>
      </c>
      <c r="H266" s="55">
        <v>45206.06</v>
      </c>
      <c r="I266" s="55">
        <v>41231.919</v>
      </c>
      <c r="J266" s="56">
        <f t="shared" si="30"/>
        <v>-0.08791168706142487</v>
      </c>
      <c r="K266" s="54">
        <v>8</v>
      </c>
      <c r="L266" s="115">
        <f t="shared" si="28"/>
        <v>0.012080801569861058</v>
      </c>
      <c r="M266" s="71">
        <v>0.9951341820357219</v>
      </c>
      <c r="R266" s="92"/>
      <c r="S266" s="92"/>
      <c r="T266" s="92"/>
      <c r="U266" s="92"/>
    </row>
    <row r="267" spans="1:21" s="58" customFormat="1" ht="12.75">
      <c r="A267" s="57">
        <v>17</v>
      </c>
      <c r="B267" s="54" t="s">
        <v>82</v>
      </c>
      <c r="C267" s="116">
        <v>44071015</v>
      </c>
      <c r="D267" s="76" t="s">
        <v>66</v>
      </c>
      <c r="E267" s="98">
        <v>97.621</v>
      </c>
      <c r="F267" s="98">
        <v>156.588</v>
      </c>
      <c r="G267" s="56">
        <f t="shared" si="29"/>
        <v>0.6040401143196649</v>
      </c>
      <c r="H267" s="55">
        <v>43533.48</v>
      </c>
      <c r="I267" s="55">
        <v>41213.233</v>
      </c>
      <c r="J267" s="56">
        <f t="shared" si="30"/>
        <v>-0.05329799042024674</v>
      </c>
      <c r="K267" s="54">
        <v>11</v>
      </c>
      <c r="L267" s="115">
        <f t="shared" si="28"/>
        <v>0.012075326640155884</v>
      </c>
      <c r="M267" s="71">
        <v>0.9937074631751283</v>
      </c>
      <c r="R267" s="92"/>
      <c r="S267" s="92"/>
      <c r="T267" s="92"/>
      <c r="U267" s="92"/>
    </row>
    <row r="268" spans="1:21" s="58" customFormat="1" ht="12.75">
      <c r="A268" s="57">
        <v>18</v>
      </c>
      <c r="B268" s="76" t="s">
        <v>240</v>
      </c>
      <c r="C268" s="74">
        <v>11082000</v>
      </c>
      <c r="D268" s="76" t="s">
        <v>51</v>
      </c>
      <c r="E268" s="98">
        <v>13816.03</v>
      </c>
      <c r="F268" s="98">
        <v>12417.7</v>
      </c>
      <c r="G268" s="56">
        <f t="shared" si="29"/>
        <v>-0.10121069511285079</v>
      </c>
      <c r="H268" s="55">
        <v>44363.286</v>
      </c>
      <c r="I268" s="55">
        <v>39692.72</v>
      </c>
      <c r="J268" s="56">
        <f t="shared" si="30"/>
        <v>-0.10527998309232546</v>
      </c>
      <c r="K268" s="54">
        <v>1</v>
      </c>
      <c r="L268" s="115">
        <f t="shared" si="28"/>
        <v>0.011629821888427153</v>
      </c>
      <c r="M268" s="71">
        <v>0.9999322843589363</v>
      </c>
      <c r="R268" s="92"/>
      <c r="S268" s="92"/>
      <c r="T268" s="92"/>
      <c r="U268" s="92"/>
    </row>
    <row r="269" spans="1:26" s="59" customFormat="1" ht="12.75">
      <c r="A269" s="57">
        <v>19</v>
      </c>
      <c r="B269" s="76" t="s">
        <v>274</v>
      </c>
      <c r="C269" s="116" t="s">
        <v>366</v>
      </c>
      <c r="D269" s="76" t="s">
        <v>51</v>
      </c>
      <c r="E269" s="98">
        <v>0</v>
      </c>
      <c r="F269" s="98">
        <v>12080.412</v>
      </c>
      <c r="G269" s="56"/>
      <c r="H269" s="55">
        <v>0</v>
      </c>
      <c r="I269" s="55">
        <v>27133.899</v>
      </c>
      <c r="J269" s="56"/>
      <c r="K269" s="54">
        <v>7</v>
      </c>
      <c r="L269" s="115">
        <f t="shared" si="28"/>
        <v>0.007950133236235049</v>
      </c>
      <c r="M269" s="71">
        <v>0.40147701300286404</v>
      </c>
      <c r="N269" s="58"/>
      <c r="O269" s="58"/>
      <c r="P269" s="58"/>
      <c r="Q269" s="58"/>
      <c r="R269" s="92"/>
      <c r="S269" s="92"/>
      <c r="T269" s="92"/>
      <c r="U269" s="92"/>
      <c r="V269" s="58"/>
      <c r="W269" s="58"/>
      <c r="X269" s="58"/>
      <c r="Y269" s="58"/>
      <c r="Z269" s="58"/>
    </row>
    <row r="270" spans="1:26" ht="12.75">
      <c r="A270" s="57">
        <v>20</v>
      </c>
      <c r="B270" s="54" t="s">
        <v>329</v>
      </c>
      <c r="C270" s="116">
        <v>44119220</v>
      </c>
      <c r="D270" s="76" t="s">
        <v>51</v>
      </c>
      <c r="E270" s="98">
        <v>23354.826</v>
      </c>
      <c r="F270" s="98">
        <v>25219.179</v>
      </c>
      <c r="G270" s="56">
        <f t="shared" si="29"/>
        <v>0.07982731277895194</v>
      </c>
      <c r="H270" s="55">
        <v>20600.299</v>
      </c>
      <c r="I270" s="55">
        <v>23454.768</v>
      </c>
      <c r="J270" s="56">
        <f t="shared" si="30"/>
        <v>0.13856444510829677</v>
      </c>
      <c r="K270" s="54">
        <v>13</v>
      </c>
      <c r="L270" s="115">
        <f t="shared" si="28"/>
        <v>0.006872161299965856</v>
      </c>
      <c r="M270" s="71">
        <v>0.9991100995290484</v>
      </c>
      <c r="N270" s="58"/>
      <c r="O270" s="58"/>
      <c r="P270" s="58"/>
      <c r="Q270" s="58"/>
      <c r="R270" s="92"/>
      <c r="S270" s="92"/>
      <c r="T270" s="92"/>
      <c r="U270" s="92"/>
      <c r="V270" s="58"/>
      <c r="W270" s="58"/>
      <c r="X270" s="58"/>
      <c r="Y270" s="58"/>
      <c r="Z270" s="58"/>
    </row>
    <row r="271" spans="1:26" ht="12.75">
      <c r="A271" s="57"/>
      <c r="B271" s="54" t="s">
        <v>130</v>
      </c>
      <c r="C271" s="74"/>
      <c r="E271" s="98"/>
      <c r="F271" s="98"/>
      <c r="G271" s="56"/>
      <c r="H271" s="55">
        <f>+H272-SUM(H251:H270)</f>
        <v>320255.38100000005</v>
      </c>
      <c r="I271" s="55">
        <f>+I272-SUM(I251:I270)</f>
        <v>304113.8269999991</v>
      </c>
      <c r="J271" s="56">
        <f>+(I271-H271)/H271</f>
        <v>-0.05040213204099429</v>
      </c>
      <c r="L271" s="115">
        <f t="shared" si="28"/>
        <v>0.08910423981571275</v>
      </c>
      <c r="M271" s="71"/>
      <c r="N271" s="58"/>
      <c r="O271" s="58"/>
      <c r="P271" s="58"/>
      <c r="Q271" s="58"/>
      <c r="R271" s="92"/>
      <c r="S271" s="92"/>
      <c r="T271" s="92"/>
      <c r="U271" s="92"/>
      <c r="V271" s="58"/>
      <c r="W271" s="58"/>
      <c r="X271" s="58"/>
      <c r="Y271" s="58"/>
      <c r="Z271" s="58"/>
    </row>
    <row r="272" spans="2:26" s="59" customFormat="1" ht="12.75">
      <c r="B272" s="69" t="s">
        <v>133</v>
      </c>
      <c r="C272" s="69"/>
      <c r="D272" s="69"/>
      <c r="E272" s="94"/>
      <c r="F272" s="70"/>
      <c r="G272" s="70"/>
      <c r="H272" s="70">
        <f>+'Exportacion_regional '!C16</f>
        <v>3683442.507</v>
      </c>
      <c r="I272" s="70">
        <f>+'Exportacion_regional '!D16</f>
        <v>3413011.857</v>
      </c>
      <c r="J272" s="95">
        <f>+(I272-H272)/H272</f>
        <v>-0.0734179098726463</v>
      </c>
      <c r="K272" s="70"/>
      <c r="L272" s="95">
        <f>SUM(L251:L271)</f>
        <v>0.9999999999999998</v>
      </c>
      <c r="M272" s="96"/>
      <c r="N272" s="58"/>
      <c r="O272" s="58"/>
      <c r="P272" s="58"/>
      <c r="Q272" s="58"/>
      <c r="R272" s="92"/>
      <c r="S272" s="92"/>
      <c r="T272" s="92"/>
      <c r="U272" s="92"/>
      <c r="V272" s="58"/>
      <c r="W272" s="58"/>
      <c r="X272" s="58"/>
      <c r="Y272" s="58"/>
      <c r="Z272" s="58"/>
    </row>
    <row r="273" spans="5:21" s="58" customFormat="1" ht="12.75">
      <c r="E273" s="97"/>
      <c r="F273" s="92"/>
      <c r="G273" s="92"/>
      <c r="H273" s="92"/>
      <c r="I273" s="97"/>
      <c r="J273" s="92"/>
      <c r="K273" s="92"/>
      <c r="L273" s="92"/>
      <c r="M273" s="93"/>
      <c r="R273" s="92"/>
      <c r="S273" s="92"/>
      <c r="T273" s="92"/>
      <c r="U273" s="92"/>
    </row>
    <row r="274" spans="2:21" s="58" customFormat="1" ht="21" customHeight="1">
      <c r="B274" s="231" t="s">
        <v>252</v>
      </c>
      <c r="C274" s="231"/>
      <c r="D274" s="231"/>
      <c r="E274" s="231"/>
      <c r="F274" s="231"/>
      <c r="G274" s="231"/>
      <c r="H274" s="231"/>
      <c r="I274" s="231"/>
      <c r="J274" s="231"/>
      <c r="K274" s="231"/>
      <c r="L274" s="231"/>
      <c r="M274" s="231"/>
      <c r="R274" s="92"/>
      <c r="S274" s="92"/>
      <c r="T274" s="92"/>
      <c r="U274" s="92"/>
    </row>
    <row r="275" spans="13:26" ht="12.75">
      <c r="M275" s="93"/>
      <c r="N275" s="58"/>
      <c r="O275" s="58"/>
      <c r="P275" s="58"/>
      <c r="Q275" s="58"/>
      <c r="R275" s="92"/>
      <c r="S275" s="92"/>
      <c r="T275" s="92"/>
      <c r="U275" s="92"/>
      <c r="V275" s="58"/>
      <c r="W275" s="58"/>
      <c r="X275" s="58"/>
      <c r="Y275" s="58"/>
      <c r="Z275" s="58"/>
    </row>
    <row r="276" spans="2:26" s="79" customFormat="1" ht="15.75" customHeight="1">
      <c r="B276" s="234" t="s">
        <v>122</v>
      </c>
      <c r="C276" s="234"/>
      <c r="D276" s="234"/>
      <c r="E276" s="234"/>
      <c r="F276" s="234"/>
      <c r="G276" s="234"/>
      <c r="H276" s="234"/>
      <c r="I276" s="234"/>
      <c r="J276" s="234"/>
      <c r="K276" s="234"/>
      <c r="L276" s="234"/>
      <c r="M276" s="234"/>
      <c r="N276" s="58"/>
      <c r="O276" s="58"/>
      <c r="P276" s="58"/>
      <c r="Q276" s="58"/>
      <c r="R276" s="92"/>
      <c r="S276" s="92"/>
      <c r="T276" s="92"/>
      <c r="U276" s="92"/>
      <c r="V276" s="58"/>
      <c r="W276" s="58"/>
      <c r="X276" s="58"/>
      <c r="Y276" s="58"/>
      <c r="Z276" s="58"/>
    </row>
    <row r="277" spans="2:26" s="79" customFormat="1" ht="15.75" customHeight="1">
      <c r="B277" s="235" t="s">
        <v>44</v>
      </c>
      <c r="C277" s="235"/>
      <c r="D277" s="235"/>
      <c r="E277" s="235"/>
      <c r="F277" s="235"/>
      <c r="G277" s="235"/>
      <c r="H277" s="235"/>
      <c r="I277" s="235"/>
      <c r="J277" s="235"/>
      <c r="K277" s="235"/>
      <c r="L277" s="235"/>
      <c r="M277" s="235"/>
      <c r="N277" s="55"/>
      <c r="O277" s="58"/>
      <c r="P277" s="58"/>
      <c r="Q277" s="58"/>
      <c r="R277" s="92"/>
      <c r="S277" s="58"/>
      <c r="T277" s="92"/>
      <c r="U277" s="92"/>
      <c r="V277" s="58"/>
      <c r="W277" s="58"/>
      <c r="X277" s="58"/>
      <c r="Y277" s="58"/>
      <c r="Z277" s="58"/>
    </row>
    <row r="278" spans="2:26" s="80" customFormat="1" ht="15.75" customHeight="1">
      <c r="B278" s="235" t="s">
        <v>37</v>
      </c>
      <c r="C278" s="235"/>
      <c r="D278" s="235"/>
      <c r="E278" s="235"/>
      <c r="F278" s="235"/>
      <c r="G278" s="235"/>
      <c r="H278" s="235"/>
      <c r="I278" s="235"/>
      <c r="J278" s="235"/>
      <c r="K278" s="235"/>
      <c r="L278" s="235"/>
      <c r="M278" s="235"/>
      <c r="N278" s="58"/>
      <c r="O278" s="58"/>
      <c r="P278" s="58"/>
      <c r="Q278" s="58"/>
      <c r="R278" s="92"/>
      <c r="S278" s="92"/>
      <c r="T278" s="92"/>
      <c r="U278" s="92"/>
      <c r="V278" s="58"/>
      <c r="W278" s="58"/>
      <c r="X278" s="58"/>
      <c r="Y278" s="58"/>
      <c r="Z278" s="58"/>
    </row>
    <row r="279" spans="2:26" s="80" customFormat="1" ht="15.75" customHeight="1">
      <c r="B279" s="81"/>
      <c r="C279" s="81"/>
      <c r="D279" s="81"/>
      <c r="E279" s="81"/>
      <c r="F279" s="81"/>
      <c r="G279" s="81"/>
      <c r="H279" s="81"/>
      <c r="I279" s="81"/>
      <c r="J279" s="81"/>
      <c r="K279" s="81"/>
      <c r="L279" s="81"/>
      <c r="M279" s="81"/>
      <c r="N279" s="58"/>
      <c r="O279" s="58"/>
      <c r="P279" s="58"/>
      <c r="Q279" s="58"/>
      <c r="R279" s="92"/>
      <c r="S279" s="92"/>
      <c r="T279" s="92"/>
      <c r="U279" s="92"/>
      <c r="V279" s="58"/>
      <c r="W279" s="58"/>
      <c r="X279" s="58"/>
      <c r="Y279" s="58"/>
      <c r="Z279" s="58"/>
    </row>
    <row r="280" spans="2:21" s="58" customFormat="1" ht="30.75" customHeight="1">
      <c r="B280" s="82" t="s">
        <v>185</v>
      </c>
      <c r="C280" s="82" t="s">
        <v>152</v>
      </c>
      <c r="D280" s="82" t="s">
        <v>50</v>
      </c>
      <c r="E280" s="233" t="s">
        <v>143</v>
      </c>
      <c r="F280" s="233"/>
      <c r="G280" s="233"/>
      <c r="H280" s="233" t="s">
        <v>144</v>
      </c>
      <c r="I280" s="233"/>
      <c r="J280" s="233"/>
      <c r="K280" s="233"/>
      <c r="L280" s="233"/>
      <c r="M280" s="233"/>
      <c r="R280" s="92"/>
      <c r="S280" s="92"/>
      <c r="T280" s="92"/>
      <c r="U280" s="92"/>
    </row>
    <row r="281" spans="2:21" s="58" customFormat="1" ht="15.75" customHeight="1">
      <c r="B281" s="84"/>
      <c r="C281" s="84"/>
      <c r="D281" s="84"/>
      <c r="E281" s="232" t="str">
        <f>+E249</f>
        <v>ene-oct</v>
      </c>
      <c r="F281" s="232"/>
      <c r="G281" s="84" t="s">
        <v>98</v>
      </c>
      <c r="H281" s="232" t="str">
        <f>+E281</f>
        <v>ene-oct</v>
      </c>
      <c r="I281" s="232"/>
      <c r="J281" s="84" t="s">
        <v>98</v>
      </c>
      <c r="K281" s="85"/>
      <c r="L281" s="114" t="s">
        <v>182</v>
      </c>
      <c r="M281" s="86" t="s">
        <v>145</v>
      </c>
      <c r="R281" s="92"/>
      <c r="S281" s="92"/>
      <c r="T281" s="92"/>
      <c r="U281" s="92"/>
    </row>
    <row r="282" spans="2:21" s="58" customFormat="1" ht="15.75">
      <c r="B282" s="87"/>
      <c r="C282" s="87"/>
      <c r="D282" s="87"/>
      <c r="E282" s="88">
        <f aca="true" t="shared" si="31" ref="E282:J282">+E250</f>
        <v>2011</v>
      </c>
      <c r="F282" s="88">
        <f t="shared" si="31"/>
        <v>2012</v>
      </c>
      <c r="G282" s="89" t="str">
        <f t="shared" si="31"/>
        <v>12/11</v>
      </c>
      <c r="H282" s="88">
        <f t="shared" si="31"/>
        <v>2011</v>
      </c>
      <c r="I282" s="88">
        <f t="shared" si="31"/>
        <v>2012</v>
      </c>
      <c r="J282" s="89" t="str">
        <f t="shared" si="31"/>
        <v>12/11</v>
      </c>
      <c r="K282" s="87"/>
      <c r="L282" s="166">
        <f>+M282</f>
        <v>2012</v>
      </c>
      <c r="M282" s="166">
        <f>+M250</f>
        <v>2012</v>
      </c>
      <c r="R282" s="92"/>
      <c r="S282" s="92"/>
      <c r="T282" s="92"/>
      <c r="U282" s="92"/>
    </row>
    <row r="283" spans="1:26" s="57" customFormat="1" ht="12.75">
      <c r="A283" s="57">
        <v>1</v>
      </c>
      <c r="B283" s="54" t="s">
        <v>83</v>
      </c>
      <c r="C283" s="116">
        <v>47032100</v>
      </c>
      <c r="D283" s="76" t="s">
        <v>51</v>
      </c>
      <c r="E283" s="55">
        <v>360470.842</v>
      </c>
      <c r="F283" s="55">
        <v>372360.626</v>
      </c>
      <c r="G283" s="56">
        <f>+(F283-E283)/E283</f>
        <v>0.032984038137542304</v>
      </c>
      <c r="H283" s="55">
        <v>279259.373</v>
      </c>
      <c r="I283" s="55">
        <v>218127.907</v>
      </c>
      <c r="J283" s="56">
        <f>+(I283-H283)/H283</f>
        <v>-0.21890569094703227</v>
      </c>
      <c r="K283" s="54">
        <v>11</v>
      </c>
      <c r="L283" s="115">
        <f aca="true" t="shared" si="32" ref="L283:L303">+I283/$I$304</f>
        <v>0.5505474119976171</v>
      </c>
      <c r="M283" s="71">
        <v>0.22814124622497556</v>
      </c>
      <c r="N283" s="58"/>
      <c r="O283" s="58"/>
      <c r="P283" s="58"/>
      <c r="Q283" s="58"/>
      <c r="R283" s="92"/>
      <c r="S283" s="92"/>
      <c r="T283" s="92"/>
      <c r="U283" s="92"/>
      <c r="V283" s="58"/>
      <c r="W283" s="58"/>
      <c r="X283" s="58"/>
      <c r="Y283" s="58"/>
      <c r="Z283" s="58"/>
    </row>
    <row r="284" spans="1:26" s="57" customFormat="1" ht="12.75">
      <c r="A284" s="57">
        <v>2</v>
      </c>
      <c r="B284" s="54" t="s">
        <v>55</v>
      </c>
      <c r="C284" s="116" t="s">
        <v>336</v>
      </c>
      <c r="D284" s="76" t="s">
        <v>51</v>
      </c>
      <c r="E284" s="55">
        <v>32262.991</v>
      </c>
      <c r="F284" s="55">
        <v>40020.267</v>
      </c>
      <c r="G284" s="56">
        <f>+(F284-E284)/E284</f>
        <v>0.24043883594053625</v>
      </c>
      <c r="H284" s="55">
        <v>31917.307</v>
      </c>
      <c r="I284" s="55">
        <v>40914.04</v>
      </c>
      <c r="J284" s="56">
        <f>+(I284-H284)/H284</f>
        <v>0.2818763187006974</v>
      </c>
      <c r="K284" s="54">
        <v>5</v>
      </c>
      <c r="L284" s="115">
        <f t="shared" si="32"/>
        <v>0.10326564420923448</v>
      </c>
      <c r="M284" s="71">
        <v>0.06510974834599217</v>
      </c>
      <c r="N284" s="58"/>
      <c r="O284" s="58"/>
      <c r="P284" s="58"/>
      <c r="Q284" s="58"/>
      <c r="R284" s="92"/>
      <c r="S284" s="92"/>
      <c r="T284" s="92"/>
      <c r="U284" s="92"/>
      <c r="V284" s="58"/>
      <c r="W284" s="58"/>
      <c r="X284" s="58"/>
      <c r="Y284" s="58"/>
      <c r="Z284" s="58"/>
    </row>
    <row r="285" spans="1:26" s="57" customFormat="1" ht="12.75">
      <c r="A285" s="57">
        <v>3</v>
      </c>
      <c r="B285" s="54" t="s">
        <v>52</v>
      </c>
      <c r="C285" s="116" t="s">
        <v>353</v>
      </c>
      <c r="D285" s="76" t="s">
        <v>51</v>
      </c>
      <c r="E285" s="55">
        <v>3618.124</v>
      </c>
      <c r="F285" s="55">
        <v>4807.661</v>
      </c>
      <c r="G285" s="56">
        <f aca="true" t="shared" si="33" ref="G285:G302">+(F285-E285)/E285</f>
        <v>0.3287717612773914</v>
      </c>
      <c r="H285" s="55">
        <v>23453.641</v>
      </c>
      <c r="I285" s="55">
        <v>28865.972</v>
      </c>
      <c r="J285" s="56">
        <f aca="true" t="shared" si="34" ref="J285:J302">+(I285-H285)/H285</f>
        <v>0.23076719729785247</v>
      </c>
      <c r="K285" s="54">
        <v>14</v>
      </c>
      <c r="L285" s="115">
        <f t="shared" si="32"/>
        <v>0.07285673070431874</v>
      </c>
      <c r="M285" s="71">
        <v>0.10446776484858755</v>
      </c>
      <c r="N285" s="58"/>
      <c r="O285" s="58"/>
      <c r="P285" s="58"/>
      <c r="Q285" s="58"/>
      <c r="R285" s="92"/>
      <c r="S285" s="92"/>
      <c r="T285" s="92"/>
      <c r="U285" s="92"/>
      <c r="V285" s="58"/>
      <c r="W285" s="58"/>
      <c r="X285" s="58"/>
      <c r="Y285" s="58"/>
      <c r="Z285" s="58"/>
    </row>
    <row r="286" spans="1:26" s="57" customFormat="1" ht="12.75">
      <c r="A286" s="57">
        <v>4</v>
      </c>
      <c r="B286" s="54" t="s">
        <v>61</v>
      </c>
      <c r="C286" s="116">
        <v>44123910</v>
      </c>
      <c r="D286" s="76" t="s">
        <v>66</v>
      </c>
      <c r="E286" s="55">
        <v>60.414</v>
      </c>
      <c r="F286" s="55">
        <v>48.199</v>
      </c>
      <c r="G286" s="56">
        <f t="shared" si="33"/>
        <v>-0.20218823451517864</v>
      </c>
      <c r="H286" s="55">
        <v>23476.068</v>
      </c>
      <c r="I286" s="55">
        <v>18844.631</v>
      </c>
      <c r="J286" s="56">
        <f t="shared" si="34"/>
        <v>-0.197283335522797</v>
      </c>
      <c r="K286" s="54">
        <v>9</v>
      </c>
      <c r="L286" s="115">
        <f t="shared" si="32"/>
        <v>0.04756320715579079</v>
      </c>
      <c r="M286" s="71">
        <v>0.08089819489389959</v>
      </c>
      <c r="N286" s="58"/>
      <c r="O286" s="58"/>
      <c r="P286" s="58"/>
      <c r="Q286" s="58"/>
      <c r="R286" s="92"/>
      <c r="S286" s="92"/>
      <c r="T286" s="92"/>
      <c r="U286" s="92"/>
      <c r="V286" s="58"/>
      <c r="W286" s="58"/>
      <c r="X286" s="58"/>
      <c r="Y286" s="58"/>
      <c r="Z286" s="58"/>
    </row>
    <row r="287" spans="1:26" s="57" customFormat="1" ht="12.75">
      <c r="A287" s="57">
        <v>5</v>
      </c>
      <c r="B287" s="54" t="s">
        <v>279</v>
      </c>
      <c r="C287" s="116">
        <v>10049000</v>
      </c>
      <c r="D287" s="76" t="s">
        <v>51</v>
      </c>
      <c r="E287" s="55">
        <v>0</v>
      </c>
      <c r="F287" s="55">
        <v>59963.19</v>
      </c>
      <c r="G287" s="56"/>
      <c r="H287" s="55">
        <v>0</v>
      </c>
      <c r="I287" s="55">
        <v>15669.182</v>
      </c>
      <c r="J287" s="56"/>
      <c r="K287" s="54">
        <v>10</v>
      </c>
      <c r="L287" s="115">
        <f t="shared" si="32"/>
        <v>0.03954848197493431</v>
      </c>
      <c r="M287" s="71">
        <v>0.9806120314798528</v>
      </c>
      <c r="N287" s="58"/>
      <c r="O287" s="58"/>
      <c r="P287" s="58"/>
      <c r="Q287" s="58"/>
      <c r="R287" s="92"/>
      <c r="S287" s="92"/>
      <c r="T287" s="92"/>
      <c r="U287" s="92"/>
      <c r="V287" s="58"/>
      <c r="W287" s="58"/>
      <c r="X287" s="58"/>
      <c r="Y287" s="58"/>
      <c r="Z287" s="58"/>
    </row>
    <row r="288" spans="1:26" s="57" customFormat="1" ht="12.75">
      <c r="A288" s="57">
        <v>6</v>
      </c>
      <c r="B288" s="54" t="s">
        <v>72</v>
      </c>
      <c r="C288" s="116">
        <v>44012200</v>
      </c>
      <c r="D288" s="76" t="s">
        <v>51</v>
      </c>
      <c r="E288" s="55">
        <v>181635.75</v>
      </c>
      <c r="F288" s="55">
        <v>132560.89</v>
      </c>
      <c r="G288" s="56">
        <f t="shared" si="33"/>
        <v>-0.270182824691725</v>
      </c>
      <c r="H288" s="55">
        <v>15068.286</v>
      </c>
      <c r="I288" s="55">
        <v>11477.137</v>
      </c>
      <c r="J288" s="56">
        <f t="shared" si="34"/>
        <v>-0.23832498268217098</v>
      </c>
      <c r="K288" s="54">
        <v>13</v>
      </c>
      <c r="L288" s="115">
        <f t="shared" si="32"/>
        <v>0.02896790309592113</v>
      </c>
      <c r="M288" s="71">
        <v>0.03708007829518374</v>
      </c>
      <c r="N288" s="58"/>
      <c r="O288" s="58"/>
      <c r="P288" s="58"/>
      <c r="Q288" s="58"/>
      <c r="R288" s="92"/>
      <c r="S288" s="58"/>
      <c r="T288" s="92"/>
      <c r="U288" s="92"/>
      <c r="V288" s="58"/>
      <c r="W288" s="58"/>
      <c r="X288" s="58"/>
      <c r="Y288" s="58"/>
      <c r="Z288" s="58"/>
    </row>
    <row r="289" spans="1:26" s="57" customFormat="1" ht="12.75">
      <c r="A289" s="57">
        <v>7</v>
      </c>
      <c r="B289" s="54" t="s">
        <v>243</v>
      </c>
      <c r="C289" s="116">
        <v>12051000</v>
      </c>
      <c r="D289" s="76" t="s">
        <v>51</v>
      </c>
      <c r="E289" s="55">
        <v>2360.025</v>
      </c>
      <c r="F289" s="55">
        <v>3464.969</v>
      </c>
      <c r="G289" s="56">
        <f t="shared" si="33"/>
        <v>0.46819165051217676</v>
      </c>
      <c r="H289" s="55">
        <v>5510.85</v>
      </c>
      <c r="I289" s="55">
        <v>9631.243</v>
      </c>
      <c r="J289" s="56">
        <f t="shared" si="34"/>
        <v>0.7476873803496737</v>
      </c>
      <c r="K289" s="54">
        <v>18</v>
      </c>
      <c r="L289" s="115">
        <f t="shared" si="32"/>
        <v>0.02430892947581515</v>
      </c>
      <c r="M289" s="71">
        <v>0.46906222795284175</v>
      </c>
      <c r="N289" s="58"/>
      <c r="O289" s="58"/>
      <c r="P289" s="58"/>
      <c r="Q289" s="58"/>
      <c r="R289" s="92"/>
      <c r="S289" s="92"/>
      <c r="T289" s="92"/>
      <c r="U289" s="92"/>
      <c r="V289" s="58"/>
      <c r="W289" s="58"/>
      <c r="X289" s="58"/>
      <c r="Y289" s="58"/>
      <c r="Z289" s="58"/>
    </row>
    <row r="290" spans="1:26" s="57" customFormat="1" ht="12.75">
      <c r="A290" s="57">
        <v>8</v>
      </c>
      <c r="B290" s="54" t="s">
        <v>183</v>
      </c>
      <c r="C290" s="116">
        <v>15141100</v>
      </c>
      <c r="D290" s="76" t="s">
        <v>51</v>
      </c>
      <c r="E290" s="55">
        <v>3418.15</v>
      </c>
      <c r="F290" s="55">
        <v>4601.26</v>
      </c>
      <c r="G290" s="56">
        <f t="shared" si="33"/>
        <v>0.3461258282989337</v>
      </c>
      <c r="H290" s="55">
        <v>4447.07</v>
      </c>
      <c r="I290" s="55">
        <v>5719.197</v>
      </c>
      <c r="J290" s="56">
        <f t="shared" si="34"/>
        <v>0.28605958529998415</v>
      </c>
      <c r="K290" s="54">
        <v>7</v>
      </c>
      <c r="L290" s="115">
        <f t="shared" si="32"/>
        <v>0.014435058541383867</v>
      </c>
      <c r="M290" s="71">
        <v>0.9125192401859695</v>
      </c>
      <c r="N290" s="58"/>
      <c r="O290" s="58"/>
      <c r="P290" s="58"/>
      <c r="Q290" s="58"/>
      <c r="R290" s="92"/>
      <c r="S290" s="92"/>
      <c r="T290" s="92"/>
      <c r="U290" s="92"/>
      <c r="V290" s="58"/>
      <c r="W290" s="58"/>
      <c r="X290" s="58"/>
      <c r="Y290" s="58"/>
      <c r="Z290" s="58"/>
    </row>
    <row r="291" spans="1:26" s="57" customFormat="1" ht="12.75">
      <c r="A291" s="57">
        <v>9</v>
      </c>
      <c r="B291" s="54" t="s">
        <v>249</v>
      </c>
      <c r="C291" s="116" t="s">
        <v>370</v>
      </c>
      <c r="D291" s="76" t="s">
        <v>51</v>
      </c>
      <c r="E291" s="55">
        <v>176.45</v>
      </c>
      <c r="F291" s="55">
        <v>555.109</v>
      </c>
      <c r="G291" s="56">
        <f t="shared" si="33"/>
        <v>2.145984698214792</v>
      </c>
      <c r="H291" s="55">
        <v>1877.362</v>
      </c>
      <c r="I291" s="55">
        <v>5593.212</v>
      </c>
      <c r="J291" s="56">
        <f t="shared" si="34"/>
        <v>1.979293284939186</v>
      </c>
      <c r="K291" s="54">
        <v>19</v>
      </c>
      <c r="L291" s="115">
        <f t="shared" si="32"/>
        <v>0.01411707669002672</v>
      </c>
      <c r="M291" s="71">
        <v>0.579191463623381</v>
      </c>
      <c r="N291" s="58"/>
      <c r="O291" s="58"/>
      <c r="P291" s="58"/>
      <c r="Q291" s="58"/>
      <c r="R291" s="92"/>
      <c r="S291" s="92"/>
      <c r="T291" s="92"/>
      <c r="U291" s="92"/>
      <c r="V291" s="58"/>
      <c r="W291" s="58"/>
      <c r="X291" s="58"/>
      <c r="Y291" s="58"/>
      <c r="Z291" s="58"/>
    </row>
    <row r="292" spans="1:21" s="58" customFormat="1" ht="12.75">
      <c r="A292" s="57">
        <v>10</v>
      </c>
      <c r="B292" s="54" t="s">
        <v>89</v>
      </c>
      <c r="C292" s="116">
        <v>12149000</v>
      </c>
      <c r="D292" s="76" t="s">
        <v>51</v>
      </c>
      <c r="E292" s="55">
        <v>8977.55</v>
      </c>
      <c r="F292" s="55">
        <v>9251.9</v>
      </c>
      <c r="G292" s="56">
        <f t="shared" si="33"/>
        <v>0.03055956246414672</v>
      </c>
      <c r="H292" s="55">
        <v>6569.642</v>
      </c>
      <c r="I292" s="55">
        <v>5473.78</v>
      </c>
      <c r="J292" s="56">
        <f t="shared" si="34"/>
        <v>-0.16680695843091603</v>
      </c>
      <c r="K292" s="54">
        <v>8</v>
      </c>
      <c r="L292" s="115">
        <f t="shared" si="32"/>
        <v>0.01381563438759955</v>
      </c>
      <c r="M292" s="71">
        <v>0.7197022937126599</v>
      </c>
      <c r="R292" s="92"/>
      <c r="S292" s="92"/>
      <c r="T292" s="92"/>
      <c r="U292" s="92"/>
    </row>
    <row r="293" spans="1:21" s="58" customFormat="1" ht="12.75">
      <c r="A293" s="57">
        <v>11</v>
      </c>
      <c r="B293" s="54" t="s">
        <v>87</v>
      </c>
      <c r="C293" s="116" t="s">
        <v>371</v>
      </c>
      <c r="D293" s="76" t="s">
        <v>51</v>
      </c>
      <c r="E293" s="55">
        <v>0</v>
      </c>
      <c r="F293" s="55">
        <v>800.162</v>
      </c>
      <c r="G293" s="56"/>
      <c r="H293" s="55">
        <v>0</v>
      </c>
      <c r="I293" s="55">
        <v>4600.072</v>
      </c>
      <c r="J293" s="56"/>
      <c r="K293" s="54">
        <v>16</v>
      </c>
      <c r="L293" s="115">
        <f t="shared" si="32"/>
        <v>0.011610425137406663</v>
      </c>
      <c r="M293" s="71">
        <v>0.13912764280540937</v>
      </c>
      <c r="R293" s="92"/>
      <c r="S293" s="92"/>
      <c r="T293" s="92"/>
      <c r="U293" s="92"/>
    </row>
    <row r="294" spans="1:21" s="58" customFormat="1" ht="12.75">
      <c r="A294" s="57">
        <v>12</v>
      </c>
      <c r="B294" s="76" t="s">
        <v>63</v>
      </c>
      <c r="C294" s="116">
        <v>22042110</v>
      </c>
      <c r="D294" s="76" t="s">
        <v>64</v>
      </c>
      <c r="E294" s="55">
        <v>83.695</v>
      </c>
      <c r="F294" s="55">
        <v>1095.804</v>
      </c>
      <c r="G294" s="56">
        <f t="shared" si="33"/>
        <v>12.092825138897188</v>
      </c>
      <c r="H294" s="55">
        <v>326.369</v>
      </c>
      <c r="I294" s="55">
        <v>3290.432</v>
      </c>
      <c r="J294" s="56">
        <f t="shared" si="34"/>
        <v>9.081937929153808</v>
      </c>
      <c r="K294" s="54">
        <v>15</v>
      </c>
      <c r="L294" s="115">
        <f t="shared" si="32"/>
        <v>0.008304938358731619</v>
      </c>
      <c r="M294" s="71">
        <v>0.003009897104781201</v>
      </c>
      <c r="R294" s="92"/>
      <c r="S294" s="92"/>
      <c r="T294" s="92"/>
      <c r="U294" s="92"/>
    </row>
    <row r="295" spans="1:21" s="58" customFormat="1" ht="12.75">
      <c r="A295" s="57">
        <v>13</v>
      </c>
      <c r="B295" s="54" t="s">
        <v>267</v>
      </c>
      <c r="C295" s="116" t="s">
        <v>360</v>
      </c>
      <c r="D295" s="76" t="s">
        <v>51</v>
      </c>
      <c r="E295" s="55">
        <v>0</v>
      </c>
      <c r="F295" s="55">
        <v>318.806</v>
      </c>
      <c r="G295" s="56"/>
      <c r="H295" s="55">
        <v>0</v>
      </c>
      <c r="I295" s="55">
        <v>1747.834</v>
      </c>
      <c r="J295" s="56"/>
      <c r="K295" s="54">
        <v>1</v>
      </c>
      <c r="L295" s="115">
        <f t="shared" si="32"/>
        <v>0.004411473518156681</v>
      </c>
      <c r="M295" s="71">
        <v>0.008318211002827827</v>
      </c>
      <c r="R295" s="92"/>
      <c r="S295" s="92"/>
      <c r="T295" s="92"/>
      <c r="U295" s="92"/>
    </row>
    <row r="296" spans="1:21" s="58" customFormat="1" ht="12.75">
      <c r="A296" s="57">
        <v>14</v>
      </c>
      <c r="B296" s="54" t="s">
        <v>280</v>
      </c>
      <c r="C296" s="116">
        <v>12092210</v>
      </c>
      <c r="D296" s="76" t="s">
        <v>51</v>
      </c>
      <c r="E296" s="55">
        <v>0</v>
      </c>
      <c r="F296" s="55">
        <v>460.475</v>
      </c>
      <c r="G296" s="56"/>
      <c r="H296" s="55">
        <v>0</v>
      </c>
      <c r="I296" s="55">
        <v>1648.21</v>
      </c>
      <c r="J296" s="56"/>
      <c r="K296" s="54">
        <v>12</v>
      </c>
      <c r="L296" s="115">
        <f t="shared" si="32"/>
        <v>0.004160025933447354</v>
      </c>
      <c r="M296" s="71">
        <v>0.9163273963105844</v>
      </c>
      <c r="R296" s="92"/>
      <c r="T296" s="92"/>
      <c r="U296" s="92"/>
    </row>
    <row r="297" spans="1:21" s="58" customFormat="1" ht="12.75">
      <c r="A297" s="57">
        <v>15</v>
      </c>
      <c r="B297" s="54" t="s">
        <v>317</v>
      </c>
      <c r="C297" s="116">
        <v>33012400</v>
      </c>
      <c r="D297" s="76" t="s">
        <v>51</v>
      </c>
      <c r="E297" s="55">
        <v>28.25</v>
      </c>
      <c r="F297" s="55">
        <v>30.724</v>
      </c>
      <c r="G297" s="56">
        <f t="shared" si="33"/>
        <v>0.08757522123893806</v>
      </c>
      <c r="H297" s="55">
        <v>1125.2</v>
      </c>
      <c r="I297" s="55">
        <v>1531.159</v>
      </c>
      <c r="J297" s="56">
        <f t="shared" si="34"/>
        <v>0.36078830430145753</v>
      </c>
      <c r="K297" s="54">
        <v>6</v>
      </c>
      <c r="L297" s="115">
        <f t="shared" si="32"/>
        <v>0.0038645931939688006</v>
      </c>
      <c r="M297" s="71">
        <v>0.9997381754550917</v>
      </c>
      <c r="R297" s="92"/>
      <c r="S297" s="92"/>
      <c r="T297" s="92"/>
      <c r="U297" s="92"/>
    </row>
    <row r="298" spans="1:21" s="58" customFormat="1" ht="12.75">
      <c r="A298" s="57">
        <v>16</v>
      </c>
      <c r="B298" s="54" t="s">
        <v>393</v>
      </c>
      <c r="C298" s="116" t="s">
        <v>396</v>
      </c>
      <c r="D298" s="76" t="s">
        <v>51</v>
      </c>
      <c r="E298" s="55">
        <v>481.88</v>
      </c>
      <c r="F298" s="55">
        <v>1396.38</v>
      </c>
      <c r="G298" s="56">
        <f t="shared" si="33"/>
        <v>1.8977753797625967</v>
      </c>
      <c r="H298" s="55">
        <v>477.136</v>
      </c>
      <c r="I298" s="55">
        <v>1268.985</v>
      </c>
      <c r="J298" s="56">
        <f t="shared" si="34"/>
        <v>1.6595876228161361</v>
      </c>
      <c r="K298" s="54">
        <v>17</v>
      </c>
      <c r="L298" s="115">
        <f t="shared" si="32"/>
        <v>0.003202874942607853</v>
      </c>
      <c r="M298" s="71">
        <v>0.8832723364743583</v>
      </c>
      <c r="R298" s="92"/>
      <c r="S298" s="92"/>
      <c r="T298" s="92"/>
      <c r="U298" s="92"/>
    </row>
    <row r="299" spans="1:21" s="58" customFormat="1" ht="12.75">
      <c r="A299" s="57">
        <v>17</v>
      </c>
      <c r="B299" s="54" t="s">
        <v>88</v>
      </c>
      <c r="C299" s="116" t="s">
        <v>372</v>
      </c>
      <c r="D299" s="76" t="s">
        <v>51</v>
      </c>
      <c r="E299" s="55">
        <v>15</v>
      </c>
      <c r="F299" s="55">
        <v>300</v>
      </c>
      <c r="G299" s="56">
        <f t="shared" si="33"/>
        <v>19</v>
      </c>
      <c r="H299" s="55">
        <v>65.67</v>
      </c>
      <c r="I299" s="55">
        <v>1234.71</v>
      </c>
      <c r="J299" s="56">
        <f t="shared" si="34"/>
        <v>17.80173595248972</v>
      </c>
      <c r="K299" s="54">
        <v>20</v>
      </c>
      <c r="L299" s="115">
        <f t="shared" si="32"/>
        <v>0.003116366009359719</v>
      </c>
      <c r="M299" s="71">
        <v>0.02550820455964089</v>
      </c>
      <c r="R299" s="92"/>
      <c r="S299" s="92"/>
      <c r="T299" s="92"/>
      <c r="U299" s="92"/>
    </row>
    <row r="300" spans="1:21" s="58" customFormat="1" ht="12.75">
      <c r="A300" s="57">
        <v>18</v>
      </c>
      <c r="B300" s="54" t="s">
        <v>281</v>
      </c>
      <c r="C300" s="116" t="s">
        <v>373</v>
      </c>
      <c r="D300" s="76" t="s">
        <v>51</v>
      </c>
      <c r="E300" s="55">
        <v>46</v>
      </c>
      <c r="F300" s="55">
        <v>896</v>
      </c>
      <c r="G300" s="56">
        <f t="shared" si="33"/>
        <v>18.47826086956522</v>
      </c>
      <c r="H300" s="55">
        <v>59.037</v>
      </c>
      <c r="I300" s="55">
        <v>1221.904</v>
      </c>
      <c r="J300" s="56">
        <f t="shared" si="34"/>
        <v>19.697257651980962</v>
      </c>
      <c r="K300" s="54">
        <v>2</v>
      </c>
      <c r="L300" s="115">
        <f t="shared" si="32"/>
        <v>0.0030840441012874907</v>
      </c>
      <c r="M300" s="71">
        <v>0.9860060068783759</v>
      </c>
      <c r="R300" s="92"/>
      <c r="S300" s="92"/>
      <c r="T300" s="92"/>
      <c r="U300" s="92"/>
    </row>
    <row r="301" spans="1:26" s="59" customFormat="1" ht="12.75">
      <c r="A301" s="57">
        <v>19</v>
      </c>
      <c r="B301" s="54" t="s">
        <v>394</v>
      </c>
      <c r="C301" s="116">
        <v>11029000</v>
      </c>
      <c r="D301" s="76" t="s">
        <v>51</v>
      </c>
      <c r="E301" s="55">
        <v>845.02</v>
      </c>
      <c r="F301" s="55">
        <v>1875.165</v>
      </c>
      <c r="G301" s="56">
        <f t="shared" si="33"/>
        <v>1.2190776549667464</v>
      </c>
      <c r="H301" s="55">
        <v>418.695</v>
      </c>
      <c r="I301" s="55">
        <v>1150.009</v>
      </c>
      <c r="J301" s="56">
        <f t="shared" si="34"/>
        <v>1.7466509034022382</v>
      </c>
      <c r="K301" s="54">
        <v>4</v>
      </c>
      <c r="L301" s="115">
        <f t="shared" si="32"/>
        <v>0.0029025835686580337</v>
      </c>
      <c r="M301" s="71">
        <v>0.6415445370678743</v>
      </c>
      <c r="N301" s="58"/>
      <c r="O301" s="58"/>
      <c r="P301" s="58"/>
      <c r="Q301" s="58"/>
      <c r="R301" s="92"/>
      <c r="S301" s="92"/>
      <c r="T301" s="92"/>
      <c r="U301" s="92"/>
      <c r="V301" s="58"/>
      <c r="W301" s="58"/>
      <c r="X301" s="58"/>
      <c r="Y301" s="58"/>
      <c r="Z301" s="58"/>
    </row>
    <row r="302" spans="1:26" ht="12.75">
      <c r="A302" s="57">
        <v>20</v>
      </c>
      <c r="B302" s="54" t="s">
        <v>155</v>
      </c>
      <c r="C302" s="116">
        <v>44101200</v>
      </c>
      <c r="D302" s="76" t="s">
        <v>51</v>
      </c>
      <c r="E302" s="55">
        <v>6765.412</v>
      </c>
      <c r="F302" s="55">
        <v>2185.029</v>
      </c>
      <c r="G302" s="56">
        <f t="shared" si="33"/>
        <v>-0.6770294255545708</v>
      </c>
      <c r="H302" s="55">
        <v>2558.888</v>
      </c>
      <c r="I302" s="55">
        <v>1065.194</v>
      </c>
      <c r="J302" s="56">
        <f t="shared" si="34"/>
        <v>-0.5837277755024839</v>
      </c>
      <c r="K302" s="54">
        <v>3</v>
      </c>
      <c r="L302" s="115">
        <f t="shared" si="32"/>
        <v>0.002688513395837011</v>
      </c>
      <c r="M302" s="71">
        <v>0.3903503901876822</v>
      </c>
      <c r="N302" s="58"/>
      <c r="O302" s="58"/>
      <c r="P302" s="58"/>
      <c r="Q302" s="58"/>
      <c r="R302" s="92"/>
      <c r="S302" s="92"/>
      <c r="T302" s="92"/>
      <c r="U302" s="92"/>
      <c r="V302" s="58"/>
      <c r="W302" s="58"/>
      <c r="X302" s="58"/>
      <c r="Y302" s="58"/>
      <c r="Z302" s="58"/>
    </row>
    <row r="303" spans="1:26" ht="12.75">
      <c r="A303" s="57"/>
      <c r="B303" s="54" t="s">
        <v>130</v>
      </c>
      <c r="C303" s="116"/>
      <c r="G303" s="56"/>
      <c r="H303" s="55">
        <f>+H304-SUM(H283:H302)</f>
        <v>47891.2589999999</v>
      </c>
      <c r="I303" s="55">
        <f>+I304-SUM(I283:I302)</f>
        <v>17127.04700000008</v>
      </c>
      <c r="J303" s="56">
        <f>+(I303-H303)/H303</f>
        <v>-0.6423763467984812</v>
      </c>
      <c r="L303" s="115">
        <f t="shared" si="32"/>
        <v>0.043228083607897066</v>
      </c>
      <c r="M303" s="71"/>
      <c r="N303" s="58"/>
      <c r="O303" s="58"/>
      <c r="P303" s="58"/>
      <c r="Q303" s="58"/>
      <c r="R303" s="92"/>
      <c r="S303" s="92"/>
      <c r="T303" s="92"/>
      <c r="U303" s="92"/>
      <c r="V303" s="58"/>
      <c r="W303" s="58"/>
      <c r="X303" s="58"/>
      <c r="Y303" s="58"/>
      <c r="Z303" s="58"/>
    </row>
    <row r="304" spans="2:26" s="59" customFormat="1" ht="13.5" customHeight="1">
      <c r="B304" s="69" t="s">
        <v>133</v>
      </c>
      <c r="C304" s="69"/>
      <c r="D304" s="69"/>
      <c r="E304" s="94"/>
      <c r="F304" s="70"/>
      <c r="G304" s="70"/>
      <c r="H304" s="70">
        <f>+'Exportacion_regional '!C17</f>
        <v>444501.853</v>
      </c>
      <c r="I304" s="70">
        <f>+'Exportacion_regional '!D17</f>
        <v>396201.857</v>
      </c>
      <c r="J304" s="95">
        <f>+(I304-H304)/H304</f>
        <v>-0.10866095534589365</v>
      </c>
      <c r="K304" s="70"/>
      <c r="L304" s="95">
        <f>SUM(L283:L303)</f>
        <v>1</v>
      </c>
      <c r="M304" s="96"/>
      <c r="N304" s="58"/>
      <c r="O304" s="58"/>
      <c r="P304" s="58"/>
      <c r="Q304" s="58"/>
      <c r="R304" s="92"/>
      <c r="S304" s="92"/>
      <c r="T304" s="92"/>
      <c r="U304" s="92"/>
      <c r="V304" s="58"/>
      <c r="W304" s="58"/>
      <c r="X304" s="58"/>
      <c r="Y304" s="58"/>
      <c r="Z304" s="58"/>
    </row>
    <row r="305" spans="5:21" s="58" customFormat="1" ht="12.75">
      <c r="E305" s="97"/>
      <c r="F305" s="92"/>
      <c r="G305" s="92"/>
      <c r="H305" s="92"/>
      <c r="I305" s="97"/>
      <c r="J305" s="92"/>
      <c r="K305" s="92"/>
      <c r="L305" s="92"/>
      <c r="M305" s="93"/>
      <c r="R305" s="92"/>
      <c r="S305" s="92"/>
      <c r="T305" s="92"/>
      <c r="U305" s="92"/>
    </row>
    <row r="306" spans="2:21" s="58" customFormat="1" ht="21" customHeight="1">
      <c r="B306" s="231" t="s">
        <v>252</v>
      </c>
      <c r="C306" s="231"/>
      <c r="D306" s="231"/>
      <c r="E306" s="231"/>
      <c r="F306" s="231"/>
      <c r="G306" s="231"/>
      <c r="H306" s="231"/>
      <c r="I306" s="231"/>
      <c r="J306" s="231"/>
      <c r="K306" s="231"/>
      <c r="L306" s="231"/>
      <c r="M306" s="231"/>
      <c r="R306" s="92"/>
      <c r="S306" s="92"/>
      <c r="T306" s="92"/>
      <c r="U306" s="92"/>
    </row>
    <row r="307" spans="13:26" ht="12.75">
      <c r="M307" s="93"/>
      <c r="N307" s="58"/>
      <c r="O307" s="58"/>
      <c r="P307" s="58"/>
      <c r="Q307" s="58"/>
      <c r="R307" s="92"/>
      <c r="S307" s="92"/>
      <c r="T307" s="92"/>
      <c r="U307" s="92"/>
      <c r="V307" s="58"/>
      <c r="W307" s="58"/>
      <c r="X307" s="58"/>
      <c r="Y307" s="58"/>
      <c r="Z307" s="58"/>
    </row>
    <row r="308" spans="2:26" s="79" customFormat="1" ht="15.75" customHeight="1">
      <c r="B308" s="234" t="s">
        <v>49</v>
      </c>
      <c r="C308" s="234"/>
      <c r="D308" s="234"/>
      <c r="E308" s="234"/>
      <c r="F308" s="234"/>
      <c r="G308" s="234"/>
      <c r="H308" s="234"/>
      <c r="I308" s="234"/>
      <c r="J308" s="234"/>
      <c r="K308" s="234"/>
      <c r="L308" s="234"/>
      <c r="M308" s="234"/>
      <c r="N308" s="58"/>
      <c r="O308" s="58"/>
      <c r="P308" s="58"/>
      <c r="Q308" s="58"/>
      <c r="R308" s="92"/>
      <c r="S308" s="92"/>
      <c r="T308" s="92"/>
      <c r="U308" s="92"/>
      <c r="V308" s="58"/>
      <c r="W308" s="58"/>
      <c r="X308" s="58"/>
      <c r="Y308" s="58"/>
      <c r="Z308" s="58"/>
    </row>
    <row r="309" spans="2:26" s="79" customFormat="1" ht="15.75" customHeight="1">
      <c r="B309" s="235" t="s">
        <v>44</v>
      </c>
      <c r="C309" s="235"/>
      <c r="D309" s="235"/>
      <c r="E309" s="235"/>
      <c r="F309" s="235"/>
      <c r="G309" s="235"/>
      <c r="H309" s="235"/>
      <c r="I309" s="235"/>
      <c r="J309" s="235"/>
      <c r="K309" s="235"/>
      <c r="L309" s="235"/>
      <c r="M309" s="235"/>
      <c r="N309" s="58"/>
      <c r="O309" s="58"/>
      <c r="P309" s="58"/>
      <c r="Q309" s="58"/>
      <c r="R309" s="92"/>
      <c r="S309" s="92"/>
      <c r="T309" s="92"/>
      <c r="U309" s="92"/>
      <c r="V309" s="58"/>
      <c r="W309" s="58"/>
      <c r="X309" s="58"/>
      <c r="Y309" s="58"/>
      <c r="Z309" s="58"/>
    </row>
    <row r="310" spans="2:26" s="80" customFormat="1" ht="15.75" customHeight="1">
      <c r="B310" s="235" t="s">
        <v>38</v>
      </c>
      <c r="C310" s="235"/>
      <c r="D310" s="235"/>
      <c r="E310" s="235"/>
      <c r="F310" s="235"/>
      <c r="G310" s="235"/>
      <c r="H310" s="235"/>
      <c r="I310" s="235"/>
      <c r="J310" s="235"/>
      <c r="K310" s="235"/>
      <c r="L310" s="235"/>
      <c r="M310" s="235"/>
      <c r="N310" s="58"/>
      <c r="O310" s="58"/>
      <c r="P310" s="58"/>
      <c r="Q310" s="58"/>
      <c r="R310" s="92"/>
      <c r="S310" s="92"/>
      <c r="T310" s="92"/>
      <c r="U310" s="92"/>
      <c r="V310" s="58"/>
      <c r="W310" s="58"/>
      <c r="X310" s="58"/>
      <c r="Y310" s="58"/>
      <c r="Z310" s="58"/>
    </row>
    <row r="311" spans="2:26" s="80" customFormat="1" ht="15.75" customHeight="1">
      <c r="B311" s="81"/>
      <c r="C311" s="81"/>
      <c r="D311" s="81"/>
      <c r="E311" s="81"/>
      <c r="F311" s="81"/>
      <c r="G311" s="81"/>
      <c r="H311" s="81"/>
      <c r="I311" s="81"/>
      <c r="J311" s="81"/>
      <c r="K311" s="81"/>
      <c r="L311" s="81"/>
      <c r="M311" s="81"/>
      <c r="N311" s="58"/>
      <c r="O311" s="58"/>
      <c r="P311" s="58"/>
      <c r="Q311" s="58"/>
      <c r="R311" s="92"/>
      <c r="S311" s="92"/>
      <c r="T311" s="92"/>
      <c r="U311" s="92"/>
      <c r="V311" s="58"/>
      <c r="W311" s="58"/>
      <c r="X311" s="58"/>
      <c r="Y311" s="58"/>
      <c r="Z311" s="58"/>
    </row>
    <row r="312" spans="2:21" s="58" customFormat="1" ht="30.75" customHeight="1">
      <c r="B312" s="82" t="s">
        <v>185</v>
      </c>
      <c r="C312" s="82" t="s">
        <v>152</v>
      </c>
      <c r="D312" s="82" t="s">
        <v>50</v>
      </c>
      <c r="E312" s="233" t="s">
        <v>143</v>
      </c>
      <c r="F312" s="233"/>
      <c r="G312" s="233"/>
      <c r="H312" s="233" t="s">
        <v>144</v>
      </c>
      <c r="I312" s="233"/>
      <c r="J312" s="233"/>
      <c r="K312" s="233"/>
      <c r="L312" s="233"/>
      <c r="M312" s="233"/>
      <c r="R312" s="92"/>
      <c r="S312" s="92"/>
      <c r="T312" s="92"/>
      <c r="U312" s="92"/>
    </row>
    <row r="313" spans="2:21" s="58" customFormat="1" ht="15.75" customHeight="1">
      <c r="B313" s="84"/>
      <c r="C313" s="84"/>
      <c r="D313" s="84"/>
      <c r="E313" s="232" t="str">
        <f>+E249</f>
        <v>ene-oct</v>
      </c>
      <c r="F313" s="232"/>
      <c r="G313" s="84" t="s">
        <v>98</v>
      </c>
      <c r="H313" s="232" t="str">
        <f>+E313</f>
        <v>ene-oct</v>
      </c>
      <c r="I313" s="232"/>
      <c r="J313" s="84" t="s">
        <v>98</v>
      </c>
      <c r="K313" s="85"/>
      <c r="L313" s="114" t="s">
        <v>182</v>
      </c>
      <c r="M313" s="86" t="s">
        <v>145</v>
      </c>
      <c r="T313" s="92"/>
      <c r="U313" s="92"/>
    </row>
    <row r="314" spans="2:21" s="58" customFormat="1" ht="15.75">
      <c r="B314" s="87"/>
      <c r="C314" s="87"/>
      <c r="D314" s="87"/>
      <c r="E314" s="88">
        <f aca="true" t="shared" si="35" ref="E314:J314">+E282</f>
        <v>2011</v>
      </c>
      <c r="F314" s="88">
        <f t="shared" si="35"/>
        <v>2012</v>
      </c>
      <c r="G314" s="89" t="str">
        <f t="shared" si="35"/>
        <v>12/11</v>
      </c>
      <c r="H314" s="88">
        <f t="shared" si="35"/>
        <v>2011</v>
      </c>
      <c r="I314" s="88">
        <f t="shared" si="35"/>
        <v>2012</v>
      </c>
      <c r="J314" s="89" t="str">
        <f t="shared" si="35"/>
        <v>12/11</v>
      </c>
      <c r="K314" s="87"/>
      <c r="L314" s="166">
        <f>+M314</f>
        <v>2012</v>
      </c>
      <c r="M314" s="166">
        <f>+M250</f>
        <v>2012</v>
      </c>
      <c r="R314" s="92"/>
      <c r="T314" s="92"/>
      <c r="U314" s="92"/>
    </row>
    <row r="315" spans="1:21" s="58" customFormat="1" ht="12.75">
      <c r="A315" s="57"/>
      <c r="B315" s="54" t="s">
        <v>83</v>
      </c>
      <c r="C315" s="116">
        <v>47032100</v>
      </c>
      <c r="D315" s="76" t="s">
        <v>51</v>
      </c>
      <c r="E315" s="55">
        <v>246901.514</v>
      </c>
      <c r="F315" s="55">
        <v>289644.589</v>
      </c>
      <c r="G315" s="56">
        <f>+(F315-E315)/E315</f>
        <v>0.17311791372814336</v>
      </c>
      <c r="H315" s="55">
        <v>190641.632</v>
      </c>
      <c r="I315" s="55">
        <v>175282.795</v>
      </c>
      <c r="J315" s="56">
        <f>+(I315-H315)/H315</f>
        <v>-0.08056391900799506</v>
      </c>
      <c r="K315" s="54"/>
      <c r="L315" s="115">
        <f aca="true" t="shared" si="36" ref="L315:L329">+I315/$I$330</f>
        <v>0.4952080947603212</v>
      </c>
      <c r="M315" s="71">
        <v>0.18332929446344026</v>
      </c>
      <c r="R315" s="92"/>
      <c r="T315" s="92"/>
      <c r="U315" s="92"/>
    </row>
    <row r="316" spans="1:21" s="58" customFormat="1" ht="12.75">
      <c r="A316" s="57"/>
      <c r="B316" s="54" t="s">
        <v>85</v>
      </c>
      <c r="C316" s="116">
        <v>47032900</v>
      </c>
      <c r="D316" s="76" t="s">
        <v>51</v>
      </c>
      <c r="E316" s="55">
        <v>83964.323</v>
      </c>
      <c r="F316" s="55">
        <v>150353.786</v>
      </c>
      <c r="G316" s="56">
        <f>+(F316-E316)/E316</f>
        <v>0.7906865752969864</v>
      </c>
      <c r="H316" s="55">
        <v>49024.651</v>
      </c>
      <c r="I316" s="55">
        <v>84608.206</v>
      </c>
      <c r="J316" s="56">
        <f>+(I316-H316)/H316</f>
        <v>0.7258298483348715</v>
      </c>
      <c r="K316" s="54"/>
      <c r="L316" s="115">
        <f t="shared" si="36"/>
        <v>0.23903468959602553</v>
      </c>
      <c r="M316" s="71">
        <v>0.08963946572982805</v>
      </c>
      <c r="R316" s="92"/>
      <c r="S316" s="92"/>
      <c r="T316" s="92"/>
      <c r="U316" s="92"/>
    </row>
    <row r="317" spans="1:21" s="58" customFormat="1" ht="12.75">
      <c r="A317" s="57"/>
      <c r="B317" s="54" t="s">
        <v>72</v>
      </c>
      <c r="C317" s="116">
        <v>44012200</v>
      </c>
      <c r="D317" s="76" t="s">
        <v>51</v>
      </c>
      <c r="E317" s="55">
        <v>304852.37</v>
      </c>
      <c r="F317" s="55">
        <v>300743.7</v>
      </c>
      <c r="G317" s="56">
        <f>+(F317-E317)/E317</f>
        <v>-0.013477572767434887</v>
      </c>
      <c r="H317" s="55">
        <v>21326.248</v>
      </c>
      <c r="I317" s="55">
        <v>22491.996</v>
      </c>
      <c r="J317" s="56">
        <f>+(I317-H317)/H317</f>
        <v>0.05466259231347209</v>
      </c>
      <c r="K317" s="54"/>
      <c r="L317" s="115">
        <f t="shared" si="36"/>
        <v>0.06354427704394355</v>
      </c>
      <c r="M317" s="71">
        <v>0.07266663913613294</v>
      </c>
      <c r="R317" s="92"/>
      <c r="S317" s="92"/>
      <c r="T317" s="92"/>
      <c r="U317" s="92"/>
    </row>
    <row r="318" spans="1:21" s="58" customFormat="1" ht="12.75">
      <c r="A318" s="57"/>
      <c r="B318" s="76" t="s">
        <v>87</v>
      </c>
      <c r="C318" s="116" t="s">
        <v>371</v>
      </c>
      <c r="D318" s="76" t="s">
        <v>51</v>
      </c>
      <c r="E318" s="55">
        <v>4257.248</v>
      </c>
      <c r="F318" s="55">
        <v>3322.179</v>
      </c>
      <c r="G318" s="56">
        <f>+(F318-E318)/E318</f>
        <v>-0.21964165583024517</v>
      </c>
      <c r="H318" s="55">
        <v>18982.94</v>
      </c>
      <c r="I318" s="55">
        <v>15182.473</v>
      </c>
      <c r="J318" s="56">
        <f>+(I318-H318)/H318</f>
        <v>-0.20020434137177903</v>
      </c>
      <c r="K318" s="54"/>
      <c r="L318" s="115">
        <f t="shared" si="36"/>
        <v>0.04289344843046357</v>
      </c>
      <c r="M318" s="71">
        <v>0.45918883018499973</v>
      </c>
      <c r="R318" s="92"/>
      <c r="T318" s="92"/>
      <c r="U318" s="92"/>
    </row>
    <row r="319" spans="1:21" s="58" customFormat="1" ht="12.75">
      <c r="A319" s="57"/>
      <c r="B319" s="54" t="s">
        <v>67</v>
      </c>
      <c r="C319" s="116">
        <v>20098000</v>
      </c>
      <c r="D319" s="76" t="s">
        <v>51</v>
      </c>
      <c r="E319" s="55">
        <v>2839.417</v>
      </c>
      <c r="F319" s="55">
        <v>1893.384</v>
      </c>
      <c r="G319" s="56">
        <f>+(F319-E319)/E319</f>
        <v>-0.33317860673511496</v>
      </c>
      <c r="H319" s="55">
        <v>16690.7</v>
      </c>
      <c r="I319" s="55">
        <v>13411.44</v>
      </c>
      <c r="J319" s="56">
        <f>+(I319-H319)/H319</f>
        <v>-0.1964722869622005</v>
      </c>
      <c r="K319" s="54"/>
      <c r="L319" s="115">
        <f t="shared" si="36"/>
        <v>0.03788993466467922</v>
      </c>
      <c r="M319" s="71">
        <v>0.2628764102143236</v>
      </c>
      <c r="R319" s="92"/>
      <c r="S319" s="92"/>
      <c r="T319" s="92"/>
      <c r="U319" s="92"/>
    </row>
    <row r="320" spans="1:21" s="58" customFormat="1" ht="12.75">
      <c r="A320" s="57"/>
      <c r="B320" s="54" t="s">
        <v>88</v>
      </c>
      <c r="C320" s="116" t="s">
        <v>372</v>
      </c>
      <c r="D320" s="76" t="s">
        <v>51</v>
      </c>
      <c r="E320" s="55">
        <v>1369</v>
      </c>
      <c r="F320" s="55">
        <v>3029</v>
      </c>
      <c r="G320" s="56">
        <f aca="true" t="shared" si="37" ref="G320:G328">+(F320-E320)/E320</f>
        <v>1.2125639152666179</v>
      </c>
      <c r="H320" s="55">
        <v>4912.476</v>
      </c>
      <c r="I320" s="55">
        <v>11236.262</v>
      </c>
      <c r="J320" s="56">
        <f aca="true" t="shared" si="38" ref="J320:J329">+(I320-H320)/H320</f>
        <v>1.287290970988968</v>
      </c>
      <c r="K320" s="54"/>
      <c r="L320" s="115">
        <f t="shared" si="36"/>
        <v>0.03174463242241086</v>
      </c>
      <c r="M320" s="71">
        <v>0.23213294585912456</v>
      </c>
      <c r="R320" s="92"/>
      <c r="S320" s="92"/>
      <c r="T320" s="92"/>
      <c r="U320" s="92"/>
    </row>
    <row r="321" spans="1:21" s="58" customFormat="1" ht="12.75">
      <c r="A321" s="57"/>
      <c r="B321" s="54" t="s">
        <v>283</v>
      </c>
      <c r="C321" s="116">
        <v>20089300</v>
      </c>
      <c r="D321" s="76" t="s">
        <v>51</v>
      </c>
      <c r="E321" s="55">
        <v>0</v>
      </c>
      <c r="F321" s="55">
        <v>2316.064</v>
      </c>
      <c r="G321" s="56"/>
      <c r="H321" s="55">
        <v>0</v>
      </c>
      <c r="I321" s="55">
        <v>9056.936</v>
      </c>
      <c r="J321" s="56"/>
      <c r="K321" s="54"/>
      <c r="L321" s="115">
        <f t="shared" si="36"/>
        <v>0.02558761127083901</v>
      </c>
      <c r="M321" s="71">
        <v>0.9498926761572002</v>
      </c>
      <c r="R321" s="92"/>
      <c r="T321" s="92"/>
      <c r="U321" s="92"/>
    </row>
    <row r="322" spans="1:21" s="58" customFormat="1" ht="12.75">
      <c r="A322" s="57"/>
      <c r="B322" s="54" t="s">
        <v>92</v>
      </c>
      <c r="C322" s="116" t="s">
        <v>375</v>
      </c>
      <c r="D322" s="76" t="s">
        <v>51</v>
      </c>
      <c r="E322" s="55">
        <v>4355.75</v>
      </c>
      <c r="F322" s="55">
        <v>5581.5</v>
      </c>
      <c r="G322" s="56">
        <f t="shared" si="37"/>
        <v>0.281409630947598</v>
      </c>
      <c r="H322" s="55">
        <v>5787.132</v>
      </c>
      <c r="I322" s="55">
        <v>7893.847</v>
      </c>
      <c r="J322" s="56">
        <f t="shared" si="38"/>
        <v>0.36403437834146524</v>
      </c>
      <c r="K322" s="54"/>
      <c r="L322" s="115">
        <f t="shared" si="36"/>
        <v>0.022301657919132772</v>
      </c>
      <c r="M322" s="71">
        <v>0.731251113942878</v>
      </c>
      <c r="R322" s="92"/>
      <c r="S322" s="92"/>
      <c r="T322" s="92"/>
      <c r="U322" s="92"/>
    </row>
    <row r="323" spans="1:21" s="58" customFormat="1" ht="12.75">
      <c r="A323" s="57"/>
      <c r="B323" s="54" t="s">
        <v>306</v>
      </c>
      <c r="C323" s="116" t="s">
        <v>376</v>
      </c>
      <c r="D323" s="76" t="s">
        <v>51</v>
      </c>
      <c r="E323" s="55">
        <v>0</v>
      </c>
      <c r="F323" s="55">
        <v>734.4</v>
      </c>
      <c r="G323" s="56"/>
      <c r="H323" s="55">
        <v>0</v>
      </c>
      <c r="I323" s="55">
        <v>2592.172</v>
      </c>
      <c r="J323" s="56"/>
      <c r="K323" s="54"/>
      <c r="L323" s="115">
        <f t="shared" si="36"/>
        <v>0.007323391650681125</v>
      </c>
      <c r="M323" s="71">
        <v>0.17988692303293655</v>
      </c>
      <c r="R323" s="92"/>
      <c r="T323" s="92"/>
      <c r="U323" s="92"/>
    </row>
    <row r="324" spans="1:21" s="58" customFormat="1" ht="12.75">
      <c r="A324" s="57"/>
      <c r="B324" s="54" t="s">
        <v>61</v>
      </c>
      <c r="C324" s="116">
        <v>44123910</v>
      </c>
      <c r="D324" s="76" t="s">
        <v>66</v>
      </c>
      <c r="E324" s="55">
        <v>0.202</v>
      </c>
      <c r="F324" s="55">
        <v>28.821</v>
      </c>
      <c r="G324" s="56">
        <f t="shared" si="37"/>
        <v>141.67821782178217</v>
      </c>
      <c r="H324" s="55">
        <v>187.612</v>
      </c>
      <c r="I324" s="55">
        <v>2429.51</v>
      </c>
      <c r="J324" s="56">
        <f t="shared" si="38"/>
        <v>11.949651408225488</v>
      </c>
      <c r="K324" s="54"/>
      <c r="L324" s="115">
        <f t="shared" si="36"/>
        <v>0.006863839764200177</v>
      </c>
      <c r="M324" s="71">
        <v>0.010429653596118598</v>
      </c>
      <c r="R324" s="92"/>
      <c r="S324" s="92"/>
      <c r="T324" s="92"/>
      <c r="U324" s="92"/>
    </row>
    <row r="325" spans="1:21" s="58" customFormat="1" ht="12.75">
      <c r="A325" s="57"/>
      <c r="B325" s="54" t="s">
        <v>284</v>
      </c>
      <c r="C325" s="116">
        <v>21021000</v>
      </c>
      <c r="D325" s="76" t="s">
        <v>51</v>
      </c>
      <c r="E325" s="55">
        <v>16</v>
      </c>
      <c r="F325" s="55">
        <v>807.324</v>
      </c>
      <c r="G325" s="56">
        <f t="shared" si="37"/>
        <v>49.45775</v>
      </c>
      <c r="H325" s="55">
        <v>41.6</v>
      </c>
      <c r="I325" s="55">
        <v>2262.217</v>
      </c>
      <c r="J325" s="56">
        <f t="shared" si="38"/>
        <v>53.38021634615385</v>
      </c>
      <c r="K325" s="54"/>
      <c r="L325" s="115">
        <f t="shared" si="36"/>
        <v>0.006391204399179107</v>
      </c>
      <c r="M325" s="71">
        <v>0.44229364542479194</v>
      </c>
      <c r="R325" s="92"/>
      <c r="T325" s="92"/>
      <c r="U325" s="92"/>
    </row>
    <row r="326" spans="1:21" s="58" customFormat="1" ht="12.75">
      <c r="A326" s="57"/>
      <c r="B326" s="54" t="s">
        <v>184</v>
      </c>
      <c r="C326" s="116" t="s">
        <v>374</v>
      </c>
      <c r="D326" s="76" t="s">
        <v>51</v>
      </c>
      <c r="E326" s="55">
        <v>299.35</v>
      </c>
      <c r="F326" s="55">
        <v>325</v>
      </c>
      <c r="G326" s="56">
        <f t="shared" si="37"/>
        <v>0.08568565224653407</v>
      </c>
      <c r="H326" s="55">
        <v>1450.313</v>
      </c>
      <c r="I326" s="55">
        <v>1452.5</v>
      </c>
      <c r="J326" s="56">
        <f t="shared" si="38"/>
        <v>0.0015079503527858455</v>
      </c>
      <c r="K326" s="54"/>
      <c r="L326" s="115">
        <f t="shared" si="36"/>
        <v>0.004103595892793508</v>
      </c>
      <c r="M326" s="71">
        <v>0.17491414455121665</v>
      </c>
      <c r="R326" s="92"/>
      <c r="S326" s="92"/>
      <c r="T326" s="92"/>
      <c r="U326" s="92"/>
    </row>
    <row r="327" spans="1:21" s="58" customFormat="1" ht="12.75">
      <c r="A327" s="57"/>
      <c r="B327" s="76" t="s">
        <v>155</v>
      </c>
      <c r="C327" s="116">
        <v>44101200</v>
      </c>
      <c r="D327" s="76" t="s">
        <v>51</v>
      </c>
      <c r="E327" s="55">
        <v>4656.967</v>
      </c>
      <c r="F327" s="55">
        <v>2515.347</v>
      </c>
      <c r="G327" s="56">
        <f t="shared" si="37"/>
        <v>-0.4598744204113964</v>
      </c>
      <c r="H327" s="55">
        <v>2272.686</v>
      </c>
      <c r="I327" s="55">
        <v>1351.2</v>
      </c>
      <c r="J327" s="56">
        <f t="shared" si="38"/>
        <v>-0.4054612031754497</v>
      </c>
      <c r="K327" s="54"/>
      <c r="L327" s="115">
        <f t="shared" si="36"/>
        <v>0.0038174036284630555</v>
      </c>
      <c r="M327" s="71">
        <v>0.49515998702733605</v>
      </c>
      <c r="R327" s="92"/>
      <c r="T327" s="92"/>
      <c r="U327" s="92"/>
    </row>
    <row r="328" spans="1:21" s="58" customFormat="1" ht="12.75">
      <c r="A328" s="57"/>
      <c r="B328" s="76" t="s">
        <v>244</v>
      </c>
      <c r="C328" s="116" t="s">
        <v>377</v>
      </c>
      <c r="D328" s="76" t="s">
        <v>51</v>
      </c>
      <c r="E328" s="55">
        <v>150</v>
      </c>
      <c r="F328" s="55">
        <v>250</v>
      </c>
      <c r="G328" s="56">
        <f t="shared" si="37"/>
        <v>0.6666666666666666</v>
      </c>
      <c r="H328" s="55">
        <v>623.593</v>
      </c>
      <c r="I328" s="55">
        <v>982.5</v>
      </c>
      <c r="J328" s="56">
        <f t="shared" si="38"/>
        <v>0.575546871116257</v>
      </c>
      <c r="K328" s="54"/>
      <c r="L328" s="115">
        <f t="shared" si="36"/>
        <v>0.0027757541925436295</v>
      </c>
      <c r="M328" s="71">
        <v>0.06337526808705962</v>
      </c>
      <c r="R328" s="92"/>
      <c r="S328" s="92"/>
      <c r="T328" s="92"/>
      <c r="U328" s="92"/>
    </row>
    <row r="329" spans="2:21" s="58" customFormat="1" ht="15.75">
      <c r="B329" t="s">
        <v>130</v>
      </c>
      <c r="C329"/>
      <c r="D329"/>
      <c r="E329" s="55"/>
      <c r="F329" s="55"/>
      <c r="G329" s="56"/>
      <c r="H329" s="55">
        <f>+H330-SUM(H315:H328)</f>
        <v>12251.372000000032</v>
      </c>
      <c r="I329" s="55">
        <f>+I330-SUM(I315:I328)</f>
        <v>3723.8009999999194</v>
      </c>
      <c r="J329" s="56">
        <f t="shared" si="38"/>
        <v>-0.6960502872657928</v>
      </c>
      <c r="K329" s="84"/>
      <c r="L329" s="172">
        <f t="shared" si="36"/>
        <v>0.0105204643643236</v>
      </c>
      <c r="M329" s="71"/>
      <c r="N329" s="92"/>
      <c r="R329" s="92"/>
      <c r="S329" s="92"/>
      <c r="T329" s="92"/>
      <c r="U329" s="92"/>
    </row>
    <row r="330" spans="2:26" s="59" customFormat="1" ht="12.75">
      <c r="B330" s="69" t="s">
        <v>133</v>
      </c>
      <c r="C330" s="69"/>
      <c r="D330" s="69"/>
      <c r="E330" s="94"/>
      <c r="F330" s="70"/>
      <c r="G330" s="70"/>
      <c r="H330" s="70">
        <f>+'Exportacion_regional '!C18</f>
        <v>324192.955</v>
      </c>
      <c r="I330" s="70">
        <f>+'Exportacion_regional '!D18</f>
        <v>353957.855</v>
      </c>
      <c r="J330" s="95">
        <f>+(I330-H330)/H330</f>
        <v>0.0918122974017124</v>
      </c>
      <c r="K330" s="70"/>
      <c r="L330" s="173">
        <f>SUM(L315:L329)</f>
        <v>0.9999999999999998</v>
      </c>
      <c r="M330" s="96"/>
      <c r="N330" s="58"/>
      <c r="O330" s="58"/>
      <c r="P330" s="58"/>
      <c r="Q330" s="58"/>
      <c r="R330" s="92"/>
      <c r="S330" s="58"/>
      <c r="T330" s="92"/>
      <c r="U330" s="58"/>
      <c r="V330" s="58"/>
      <c r="W330" s="58"/>
      <c r="X330" s="58"/>
      <c r="Y330" s="58"/>
      <c r="Z330" s="58"/>
    </row>
    <row r="331" spans="5:21" s="58" customFormat="1" ht="12.75">
      <c r="E331" s="97"/>
      <c r="F331" s="92"/>
      <c r="G331" s="92"/>
      <c r="H331" s="92"/>
      <c r="I331" s="97"/>
      <c r="J331" s="92"/>
      <c r="K331" s="92"/>
      <c r="L331" s="92"/>
      <c r="M331" s="93"/>
      <c r="R331" s="92"/>
      <c r="S331" s="92"/>
      <c r="T331" s="92"/>
      <c r="U331" s="92"/>
    </row>
    <row r="332" spans="2:20" s="58" customFormat="1" ht="21" customHeight="1">
      <c r="B332" s="231" t="s">
        <v>252</v>
      </c>
      <c r="C332" s="231"/>
      <c r="D332" s="231"/>
      <c r="E332" s="231"/>
      <c r="F332" s="231"/>
      <c r="G332" s="231"/>
      <c r="H332" s="231"/>
      <c r="I332" s="231"/>
      <c r="J332" s="231"/>
      <c r="K332" s="231"/>
      <c r="L332" s="231"/>
      <c r="M332" s="231"/>
      <c r="T332" s="92"/>
    </row>
    <row r="333" spans="13:26" ht="12.75">
      <c r="M333" s="93"/>
      <c r="N333" s="58"/>
      <c r="O333" s="58"/>
      <c r="P333" s="58"/>
      <c r="Q333" s="58"/>
      <c r="R333" s="92"/>
      <c r="S333" s="92"/>
      <c r="T333" s="92"/>
      <c r="U333" s="92"/>
      <c r="V333" s="58"/>
      <c r="W333" s="58"/>
      <c r="X333" s="58"/>
      <c r="Y333" s="58"/>
      <c r="Z333" s="58"/>
    </row>
    <row r="334" spans="2:26" s="79" customFormat="1" ht="15.75" customHeight="1">
      <c r="B334" s="234" t="s">
        <v>139</v>
      </c>
      <c r="C334" s="234"/>
      <c r="D334" s="234"/>
      <c r="E334" s="234"/>
      <c r="F334" s="234"/>
      <c r="G334" s="234"/>
      <c r="H334" s="234"/>
      <c r="I334" s="234"/>
      <c r="J334" s="234"/>
      <c r="K334" s="234"/>
      <c r="L334" s="234"/>
      <c r="M334" s="234"/>
      <c r="N334" s="58"/>
      <c r="O334" s="58"/>
      <c r="P334" s="58"/>
      <c r="Q334" s="58"/>
      <c r="R334" s="92"/>
      <c r="S334" s="92"/>
      <c r="T334" s="92"/>
      <c r="U334" s="92"/>
      <c r="V334" s="58"/>
      <c r="W334" s="58"/>
      <c r="X334" s="58"/>
      <c r="Y334" s="58"/>
      <c r="Z334" s="58"/>
    </row>
    <row r="335" spans="2:26" s="79" customFormat="1" ht="15.75" customHeight="1">
      <c r="B335" s="235" t="s">
        <v>44</v>
      </c>
      <c r="C335" s="235"/>
      <c r="D335" s="235"/>
      <c r="E335" s="235"/>
      <c r="F335" s="235"/>
      <c r="G335" s="235"/>
      <c r="H335" s="235"/>
      <c r="I335" s="235"/>
      <c r="J335" s="235"/>
      <c r="K335" s="235"/>
      <c r="L335" s="235"/>
      <c r="M335" s="235"/>
      <c r="N335" s="58"/>
      <c r="O335" s="58"/>
      <c r="P335" s="58"/>
      <c r="Q335" s="58"/>
      <c r="R335" s="92"/>
      <c r="S335" s="92"/>
      <c r="T335" s="92"/>
      <c r="U335" s="92"/>
      <c r="V335" s="58"/>
      <c r="W335" s="58"/>
      <c r="X335" s="58"/>
      <c r="Y335" s="58"/>
      <c r="Z335" s="58"/>
    </row>
    <row r="336" spans="2:26" s="80" customFormat="1" ht="15.75" customHeight="1">
      <c r="B336" s="235" t="s">
        <v>39</v>
      </c>
      <c r="C336" s="235"/>
      <c r="D336" s="235"/>
      <c r="E336" s="235"/>
      <c r="F336" s="235"/>
      <c r="G336" s="235"/>
      <c r="H336" s="235"/>
      <c r="I336" s="235"/>
      <c r="J336" s="235"/>
      <c r="K336" s="235"/>
      <c r="L336" s="235"/>
      <c r="M336" s="235"/>
      <c r="N336" s="58"/>
      <c r="O336" s="58"/>
      <c r="P336" s="58"/>
      <c r="Q336" s="58"/>
      <c r="R336" s="92"/>
      <c r="S336" s="58"/>
      <c r="T336" s="92"/>
      <c r="U336" s="58"/>
      <c r="V336" s="58"/>
      <c r="W336" s="58"/>
      <c r="X336" s="58"/>
      <c r="Y336" s="58"/>
      <c r="Z336" s="58"/>
    </row>
    <row r="337" spans="2:26" s="80" customFormat="1" ht="15.75" customHeight="1">
      <c r="B337" s="81"/>
      <c r="C337" s="81"/>
      <c r="D337" s="81"/>
      <c r="E337" s="81"/>
      <c r="F337" s="81"/>
      <c r="G337" s="81"/>
      <c r="H337" s="81"/>
      <c r="I337" s="81"/>
      <c r="J337" s="81"/>
      <c r="K337" s="81"/>
      <c r="L337" s="81"/>
      <c r="M337" s="81"/>
      <c r="N337" s="58"/>
      <c r="O337" s="58"/>
      <c r="P337" s="58"/>
      <c r="Q337" s="58"/>
      <c r="R337" s="92"/>
      <c r="S337" s="92"/>
      <c r="T337" s="92"/>
      <c r="U337" s="92"/>
      <c r="V337" s="58"/>
      <c r="W337" s="58"/>
      <c r="X337" s="58"/>
      <c r="Y337" s="58"/>
      <c r="Z337" s="58"/>
    </row>
    <row r="338" spans="2:21" s="58" customFormat="1" ht="30.75" customHeight="1">
      <c r="B338" s="82" t="s">
        <v>185</v>
      </c>
      <c r="C338" s="82" t="s">
        <v>152</v>
      </c>
      <c r="D338" s="82" t="s">
        <v>50</v>
      </c>
      <c r="E338" s="233" t="s">
        <v>143</v>
      </c>
      <c r="F338" s="233"/>
      <c r="G338" s="233"/>
      <c r="H338" s="233" t="s">
        <v>144</v>
      </c>
      <c r="I338" s="233"/>
      <c r="J338" s="233"/>
      <c r="K338" s="233"/>
      <c r="L338" s="233"/>
      <c r="M338" s="233"/>
      <c r="R338" s="92"/>
      <c r="S338" s="92"/>
      <c r="T338" s="92"/>
      <c r="U338" s="92"/>
    </row>
    <row r="339" spans="2:21" s="58" customFormat="1" ht="15.75" customHeight="1">
      <c r="B339" s="84"/>
      <c r="C339" s="84"/>
      <c r="D339" s="84"/>
      <c r="E339" s="232" t="str">
        <f>+E281</f>
        <v>ene-oct</v>
      </c>
      <c r="F339" s="232"/>
      <c r="G339" s="84" t="s">
        <v>98</v>
      </c>
      <c r="H339" s="232" t="str">
        <f>+E339</f>
        <v>ene-oct</v>
      </c>
      <c r="I339" s="232"/>
      <c r="J339" s="84" t="s">
        <v>98</v>
      </c>
      <c r="K339" s="85"/>
      <c r="L339" s="114" t="s">
        <v>182</v>
      </c>
      <c r="M339" s="86" t="s">
        <v>145</v>
      </c>
      <c r="R339" s="92"/>
      <c r="S339" s="92"/>
      <c r="T339" s="92"/>
      <c r="U339" s="92"/>
    </row>
    <row r="340" spans="2:21" s="58" customFormat="1" ht="15.75">
      <c r="B340" s="87"/>
      <c r="C340" s="87"/>
      <c r="D340" s="87"/>
      <c r="E340" s="88">
        <f aca="true" t="shared" si="39" ref="E340:J340">+E314</f>
        <v>2011</v>
      </c>
      <c r="F340" s="88">
        <f t="shared" si="39"/>
        <v>2012</v>
      </c>
      <c r="G340" s="89" t="str">
        <f t="shared" si="39"/>
        <v>12/11</v>
      </c>
      <c r="H340" s="88">
        <f t="shared" si="39"/>
        <v>2011</v>
      </c>
      <c r="I340" s="88">
        <f t="shared" si="39"/>
        <v>2012</v>
      </c>
      <c r="J340" s="89" t="str">
        <f t="shared" si="39"/>
        <v>12/11</v>
      </c>
      <c r="K340" s="87"/>
      <c r="L340" s="166">
        <f>+M340</f>
        <v>2012</v>
      </c>
      <c r="M340" s="166">
        <f>+M282</f>
        <v>2012</v>
      </c>
      <c r="R340" s="92"/>
      <c r="S340" s="92"/>
      <c r="T340" s="92"/>
      <c r="U340" s="92"/>
    </row>
    <row r="341" spans="1:26" s="57" customFormat="1" ht="12.75">
      <c r="A341" s="57">
        <v>1</v>
      </c>
      <c r="B341" s="54" t="s">
        <v>72</v>
      </c>
      <c r="C341" s="116">
        <v>44012200</v>
      </c>
      <c r="D341" s="76" t="s">
        <v>51</v>
      </c>
      <c r="E341" s="55">
        <v>710666.02</v>
      </c>
      <c r="F341" s="55">
        <v>845588.88</v>
      </c>
      <c r="G341" s="56">
        <f>+(F341-E341)/E341</f>
        <v>0.18985410333816155</v>
      </c>
      <c r="H341" s="55">
        <v>46397.109</v>
      </c>
      <c r="I341" s="55">
        <v>64343.49</v>
      </c>
      <c r="J341" s="56">
        <f>+(I341-H341)/H341</f>
        <v>0.38679955253246495</v>
      </c>
      <c r="K341" s="54">
        <v>16</v>
      </c>
      <c r="L341" s="115">
        <f aca="true" t="shared" si="40" ref="L341:L361">+I341/$I$362</f>
        <v>0.2965404073104924</v>
      </c>
      <c r="M341" s="71">
        <v>0.20787951272040855</v>
      </c>
      <c r="N341" s="58"/>
      <c r="O341" s="58"/>
      <c r="P341" s="58"/>
      <c r="Q341" s="58"/>
      <c r="R341" s="92"/>
      <c r="S341" s="92"/>
      <c r="T341" s="92"/>
      <c r="U341" s="92"/>
      <c r="V341" s="58"/>
      <c r="W341" s="58"/>
      <c r="X341" s="58"/>
      <c r="Y341" s="58"/>
      <c r="Z341" s="58"/>
    </row>
    <row r="342" spans="1:26" s="57" customFormat="1" ht="12.75">
      <c r="A342" s="57">
        <v>2</v>
      </c>
      <c r="B342" s="54" t="s">
        <v>88</v>
      </c>
      <c r="C342" s="116" t="s">
        <v>372</v>
      </c>
      <c r="D342" s="76" t="s">
        <v>51</v>
      </c>
      <c r="E342" s="55">
        <v>8356.3</v>
      </c>
      <c r="F342" s="55">
        <v>7919.25</v>
      </c>
      <c r="G342" s="56">
        <f>+(F342-E342)/E342</f>
        <v>-0.05230185608463068</v>
      </c>
      <c r="H342" s="55">
        <v>32684.567</v>
      </c>
      <c r="I342" s="55">
        <v>33378.544</v>
      </c>
      <c r="J342" s="56">
        <f>+(I342-H342)/H342</f>
        <v>0.021232559085148737</v>
      </c>
      <c r="K342" s="54">
        <v>8</v>
      </c>
      <c r="L342" s="115">
        <f t="shared" si="40"/>
        <v>0.15383198880245993</v>
      </c>
      <c r="M342" s="71">
        <v>0.6895762796567405</v>
      </c>
      <c r="N342" s="58"/>
      <c r="O342" s="58"/>
      <c r="P342" s="58"/>
      <c r="Q342" s="58"/>
      <c r="R342" s="92"/>
      <c r="S342" s="58"/>
      <c r="T342" s="92"/>
      <c r="U342" s="58"/>
      <c r="V342" s="58"/>
      <c r="W342" s="58"/>
      <c r="X342" s="58"/>
      <c r="Y342" s="58"/>
      <c r="Z342" s="58"/>
    </row>
    <row r="343" spans="1:26" s="57" customFormat="1" ht="12.75">
      <c r="A343" s="57">
        <v>3</v>
      </c>
      <c r="B343" s="54" t="s">
        <v>245</v>
      </c>
      <c r="C343" s="116" t="s">
        <v>378</v>
      </c>
      <c r="D343" s="76" t="s">
        <v>50</v>
      </c>
      <c r="E343" s="55">
        <v>9287.459</v>
      </c>
      <c r="F343" s="55">
        <v>85617.624</v>
      </c>
      <c r="G343" s="56">
        <f>+(F343-E343)/E343</f>
        <v>8.218627398516643</v>
      </c>
      <c r="H343" s="55">
        <v>29131.479</v>
      </c>
      <c r="I343" s="55">
        <v>25366.207</v>
      </c>
      <c r="J343" s="56">
        <f>+(I343-H343)/H343</f>
        <v>-0.129250972805054</v>
      </c>
      <c r="K343" s="54">
        <v>13</v>
      </c>
      <c r="L343" s="115">
        <f t="shared" si="40"/>
        <v>0.11690546092079034</v>
      </c>
      <c r="M343" s="71">
        <v>0.9428198162858138</v>
      </c>
      <c r="N343" s="58"/>
      <c r="O343" s="58"/>
      <c r="P343" s="58"/>
      <c r="Q343" s="58"/>
      <c r="R343" s="92"/>
      <c r="S343" s="92"/>
      <c r="T343" s="92"/>
      <c r="U343" s="92"/>
      <c r="V343" s="58"/>
      <c r="W343" s="58"/>
      <c r="X343" s="58"/>
      <c r="Y343" s="58"/>
      <c r="Z343" s="58"/>
    </row>
    <row r="344" spans="1:26" s="57" customFormat="1" ht="12.75">
      <c r="A344" s="57">
        <v>4</v>
      </c>
      <c r="B344" s="54" t="s">
        <v>244</v>
      </c>
      <c r="C344" s="116" t="s">
        <v>377</v>
      </c>
      <c r="D344" s="76" t="s">
        <v>51</v>
      </c>
      <c r="E344" s="98">
        <v>1581.25</v>
      </c>
      <c r="F344" s="55">
        <v>4083</v>
      </c>
      <c r="G344" s="56">
        <f>+(F344-E344)/E344</f>
        <v>1.5821343873517786</v>
      </c>
      <c r="H344" s="55">
        <v>5576.836</v>
      </c>
      <c r="I344" s="55">
        <v>14520.363</v>
      </c>
      <c r="J344" s="56">
        <f>+(I344-H344)/H344</f>
        <v>1.6036919500591371</v>
      </c>
      <c r="K344" s="54">
        <v>11</v>
      </c>
      <c r="L344" s="115">
        <f t="shared" si="40"/>
        <v>0.06692012444951624</v>
      </c>
      <c r="M344" s="71">
        <v>0.9366227967902506</v>
      </c>
      <c r="N344" s="58"/>
      <c r="O344" s="58"/>
      <c r="P344" s="58"/>
      <c r="Q344" s="58"/>
      <c r="R344" s="92"/>
      <c r="S344" s="92"/>
      <c r="T344" s="92"/>
      <c r="U344" s="92"/>
      <c r="V344" s="58"/>
      <c r="W344" s="58"/>
      <c r="X344" s="58"/>
      <c r="Y344" s="58"/>
      <c r="Z344" s="58"/>
    </row>
    <row r="345" spans="1:26" s="57" customFormat="1" ht="12.75">
      <c r="A345" s="57">
        <v>5</v>
      </c>
      <c r="B345" s="54" t="s">
        <v>52</v>
      </c>
      <c r="C345" s="116" t="s">
        <v>353</v>
      </c>
      <c r="D345" s="76" t="s">
        <v>51</v>
      </c>
      <c r="E345" s="55">
        <v>4519.086</v>
      </c>
      <c r="F345" s="55">
        <v>2053.88</v>
      </c>
      <c r="G345" s="56">
        <f>+(F345-E345)/E345</f>
        <v>-0.5455098663756344</v>
      </c>
      <c r="H345" s="55">
        <v>23124.71</v>
      </c>
      <c r="I345" s="55">
        <v>11405.246</v>
      </c>
      <c r="J345" s="56">
        <f>+(I345-H345)/H345</f>
        <v>-0.5067939879029835</v>
      </c>
      <c r="K345" s="54">
        <v>7</v>
      </c>
      <c r="L345" s="115">
        <f t="shared" si="40"/>
        <v>0.05256345738032494</v>
      </c>
      <c r="M345" s="71">
        <v>0.041276301285412924</v>
      </c>
      <c r="N345" s="58"/>
      <c r="O345" s="58"/>
      <c r="P345" s="58"/>
      <c r="Q345" s="58"/>
      <c r="R345" s="92"/>
      <c r="S345" s="58"/>
      <c r="T345" s="92"/>
      <c r="U345" s="58"/>
      <c r="V345" s="58"/>
      <c r="W345" s="58"/>
      <c r="X345" s="58"/>
      <c r="Y345" s="58"/>
      <c r="Z345" s="58"/>
    </row>
    <row r="346" spans="1:26" s="57" customFormat="1" ht="12.75">
      <c r="A346" s="57">
        <v>6</v>
      </c>
      <c r="B346" s="76" t="s">
        <v>90</v>
      </c>
      <c r="C346" s="116">
        <v>14049020</v>
      </c>
      <c r="D346" s="76" t="s">
        <v>51</v>
      </c>
      <c r="E346" s="55">
        <v>2672.739</v>
      </c>
      <c r="F346" s="55">
        <v>2365.707</v>
      </c>
      <c r="G346" s="56">
        <f aca="true" t="shared" si="41" ref="G346:G360">+(F346-E346)/E346</f>
        <v>-0.11487541432216171</v>
      </c>
      <c r="H346" s="55">
        <v>8670.128</v>
      </c>
      <c r="I346" s="55">
        <v>8209.712</v>
      </c>
      <c r="J346" s="56">
        <f aca="true" t="shared" si="42" ref="J346:J360">+(I346-H346)/H346</f>
        <v>-0.05310371427042381</v>
      </c>
      <c r="K346" s="54">
        <v>19</v>
      </c>
      <c r="L346" s="115">
        <f t="shared" si="40"/>
        <v>0.03783617177715783</v>
      </c>
      <c r="M346" s="71">
        <v>0.761632276974464</v>
      </c>
      <c r="N346" s="58"/>
      <c r="O346" s="58"/>
      <c r="P346" s="58"/>
      <c r="Q346" s="58"/>
      <c r="R346" s="92"/>
      <c r="S346" s="92"/>
      <c r="T346" s="92"/>
      <c r="U346" s="92"/>
      <c r="V346" s="58"/>
      <c r="W346" s="58"/>
      <c r="X346" s="58"/>
      <c r="Y346" s="58"/>
      <c r="Z346" s="58"/>
    </row>
    <row r="347" spans="1:26" s="57" customFormat="1" ht="12.75">
      <c r="A347" s="57">
        <v>7</v>
      </c>
      <c r="B347" s="54" t="s">
        <v>67</v>
      </c>
      <c r="C347" s="116">
        <v>20098000</v>
      </c>
      <c r="D347" s="76" t="s">
        <v>51</v>
      </c>
      <c r="E347" s="55">
        <v>1066.483</v>
      </c>
      <c r="F347" s="55">
        <v>1115.417</v>
      </c>
      <c r="G347" s="56">
        <f t="shared" si="41"/>
        <v>0.045883525569558985</v>
      </c>
      <c r="H347" s="55">
        <v>7558.06</v>
      </c>
      <c r="I347" s="55">
        <v>7772.716</v>
      </c>
      <c r="J347" s="56">
        <f t="shared" si="42"/>
        <v>0.028400938865264357</v>
      </c>
      <c r="K347" s="54">
        <v>5</v>
      </c>
      <c r="L347" s="115">
        <f t="shared" si="40"/>
        <v>0.03582218447505383</v>
      </c>
      <c r="M347" s="71">
        <v>0.1523522962258666</v>
      </c>
      <c r="N347" s="58"/>
      <c r="O347" s="58"/>
      <c r="P347" s="58"/>
      <c r="Q347" s="58"/>
      <c r="R347" s="58"/>
      <c r="S347" s="58"/>
      <c r="T347" s="92"/>
      <c r="U347" s="58"/>
      <c r="V347" s="58"/>
      <c r="W347" s="58"/>
      <c r="X347" s="58"/>
      <c r="Y347" s="58"/>
      <c r="Z347" s="58"/>
    </row>
    <row r="348" spans="1:26" s="57" customFormat="1" ht="12.75">
      <c r="A348" s="57">
        <v>8</v>
      </c>
      <c r="B348" s="54" t="s">
        <v>93</v>
      </c>
      <c r="C348" s="116">
        <v>16025000</v>
      </c>
      <c r="D348" s="76" t="s">
        <v>51</v>
      </c>
      <c r="E348" s="55">
        <v>1156.235</v>
      </c>
      <c r="F348" s="55">
        <v>1096.38</v>
      </c>
      <c r="G348" s="56">
        <f t="shared" si="41"/>
        <v>-0.05176715806042872</v>
      </c>
      <c r="H348" s="55">
        <v>5637.13</v>
      </c>
      <c r="I348" s="55">
        <v>5787.013</v>
      </c>
      <c r="J348" s="56">
        <f t="shared" si="42"/>
        <v>0.026588529978907673</v>
      </c>
      <c r="K348" s="54">
        <v>3</v>
      </c>
      <c r="L348" s="115">
        <f t="shared" si="40"/>
        <v>0.026670657624121952</v>
      </c>
      <c r="M348" s="71">
        <v>0.8989495657339276</v>
      </c>
      <c r="N348" s="58"/>
      <c r="O348" s="58"/>
      <c r="P348" s="58"/>
      <c r="Q348" s="58"/>
      <c r="R348" s="92"/>
      <c r="S348" s="58"/>
      <c r="T348" s="92"/>
      <c r="U348" s="92"/>
      <c r="V348" s="58"/>
      <c r="W348" s="58"/>
      <c r="X348" s="58"/>
      <c r="Y348" s="58"/>
      <c r="Z348" s="58"/>
    </row>
    <row r="349" spans="1:26" s="57" customFormat="1" ht="12.75">
      <c r="A349" s="57">
        <v>9</v>
      </c>
      <c r="B349" s="54" t="s">
        <v>91</v>
      </c>
      <c r="C349" s="116">
        <v>23099090</v>
      </c>
      <c r="D349" s="76" t="s">
        <v>51</v>
      </c>
      <c r="E349" s="55">
        <v>9710.535</v>
      </c>
      <c r="F349" s="55">
        <v>3839.98</v>
      </c>
      <c r="G349" s="56">
        <f t="shared" si="41"/>
        <v>-0.6045552587988201</v>
      </c>
      <c r="H349" s="55">
        <v>15017.885</v>
      </c>
      <c r="I349" s="55">
        <v>5030.527</v>
      </c>
      <c r="J349" s="56">
        <f t="shared" si="42"/>
        <v>-0.6650309281233676</v>
      </c>
      <c r="K349" s="54">
        <v>15</v>
      </c>
      <c r="L349" s="115">
        <f t="shared" si="40"/>
        <v>0.023184233953837903</v>
      </c>
      <c r="M349" s="71">
        <v>0.1974549041403879</v>
      </c>
      <c r="N349" s="58"/>
      <c r="O349" s="58"/>
      <c r="P349" s="58"/>
      <c r="Q349" s="58"/>
      <c r="R349" s="92"/>
      <c r="S349" s="92"/>
      <c r="T349" s="92"/>
      <c r="U349" s="92"/>
      <c r="V349" s="58"/>
      <c r="W349" s="58"/>
      <c r="X349" s="58"/>
      <c r="Y349" s="58"/>
      <c r="Z349" s="58"/>
    </row>
    <row r="350" spans="1:21" s="58" customFormat="1" ht="12.75">
      <c r="A350" s="57">
        <v>10</v>
      </c>
      <c r="B350" s="54" t="s">
        <v>274</v>
      </c>
      <c r="C350" s="116" t="s">
        <v>366</v>
      </c>
      <c r="D350" s="76" t="s">
        <v>51</v>
      </c>
      <c r="E350" s="55">
        <v>0</v>
      </c>
      <c r="F350" s="55">
        <v>1566.04</v>
      </c>
      <c r="G350" s="56"/>
      <c r="H350" s="55">
        <v>0</v>
      </c>
      <c r="I350" s="55">
        <v>4130.273</v>
      </c>
      <c r="J350" s="56"/>
      <c r="K350" s="54">
        <v>2</v>
      </c>
      <c r="L350" s="115">
        <f t="shared" si="40"/>
        <v>0.01903522543964478</v>
      </c>
      <c r="M350" s="71">
        <v>0.06111210434321947</v>
      </c>
      <c r="R350" s="92"/>
      <c r="S350" s="92"/>
      <c r="T350" s="92"/>
      <c r="U350" s="92"/>
    </row>
    <row r="351" spans="1:20" s="58" customFormat="1" ht="12.75">
      <c r="A351" s="57">
        <v>11</v>
      </c>
      <c r="B351" s="54" t="s">
        <v>87</v>
      </c>
      <c r="C351" s="116" t="s">
        <v>371</v>
      </c>
      <c r="D351" s="76" t="s">
        <v>51</v>
      </c>
      <c r="E351" s="55">
        <v>1983.234</v>
      </c>
      <c r="F351" s="55">
        <v>762.727</v>
      </c>
      <c r="G351" s="56">
        <f t="shared" si="41"/>
        <v>-0.615412503012756</v>
      </c>
      <c r="H351" s="55">
        <v>9119.453</v>
      </c>
      <c r="I351" s="55">
        <v>3633.112</v>
      </c>
      <c r="J351" s="56">
        <f t="shared" si="42"/>
        <v>-0.6016085613906886</v>
      </c>
      <c r="K351" s="54">
        <v>6</v>
      </c>
      <c r="L351" s="115">
        <f t="shared" si="40"/>
        <v>0.016743955173781182</v>
      </c>
      <c r="M351" s="71">
        <v>0.10988226023593684</v>
      </c>
      <c r="R351" s="92"/>
      <c r="T351" s="92"/>
    </row>
    <row r="352" spans="1:21" s="58" customFormat="1" ht="12.75">
      <c r="A352" s="57">
        <v>12</v>
      </c>
      <c r="B352" s="54" t="s">
        <v>92</v>
      </c>
      <c r="C352" s="116" t="s">
        <v>375</v>
      </c>
      <c r="D352" s="76" t="s">
        <v>51</v>
      </c>
      <c r="E352" s="55">
        <v>3412</v>
      </c>
      <c r="F352" s="55">
        <v>1753.1</v>
      </c>
      <c r="G352" s="56">
        <f t="shared" si="41"/>
        <v>-0.4861957796014068</v>
      </c>
      <c r="H352" s="55">
        <v>3846.08</v>
      </c>
      <c r="I352" s="55">
        <v>2509.671</v>
      </c>
      <c r="J352" s="56">
        <f t="shared" si="42"/>
        <v>-0.34747301148182047</v>
      </c>
      <c r="K352" s="54">
        <v>4</v>
      </c>
      <c r="L352" s="115">
        <f t="shared" si="40"/>
        <v>0.011566342773065787</v>
      </c>
      <c r="M352" s="71">
        <v>0.23248483462881106</v>
      </c>
      <c r="R352" s="92"/>
      <c r="S352" s="92"/>
      <c r="T352" s="92"/>
      <c r="U352" s="92"/>
    </row>
    <row r="353" spans="1:21" s="58" customFormat="1" ht="12.75">
      <c r="A353" s="57">
        <v>13</v>
      </c>
      <c r="B353" s="54" t="s">
        <v>276</v>
      </c>
      <c r="C353" s="116">
        <v>44071012</v>
      </c>
      <c r="D353" s="76" t="s">
        <v>66</v>
      </c>
      <c r="E353" s="55">
        <v>10.604</v>
      </c>
      <c r="F353" s="55">
        <v>7.723</v>
      </c>
      <c r="G353" s="56"/>
      <c r="H353" s="55">
        <v>2524.434</v>
      </c>
      <c r="I353" s="55">
        <v>1819.448</v>
      </c>
      <c r="J353" s="56"/>
      <c r="K353" s="54">
        <v>17</v>
      </c>
      <c r="L353" s="115">
        <f t="shared" si="40"/>
        <v>0.008385305972682874</v>
      </c>
      <c r="M353" s="71">
        <v>0.00462224017573012</v>
      </c>
      <c r="R353" s="92"/>
      <c r="T353" s="92"/>
      <c r="U353" s="92"/>
    </row>
    <row r="354" spans="1:21" s="58" customFormat="1" ht="12.75">
      <c r="A354" s="57">
        <v>14</v>
      </c>
      <c r="B354" s="54" t="s">
        <v>153</v>
      </c>
      <c r="C354" s="116" t="s">
        <v>365</v>
      </c>
      <c r="D354" s="76" t="s">
        <v>51</v>
      </c>
      <c r="E354" s="55">
        <v>761.31</v>
      </c>
      <c r="F354" s="55">
        <v>522.855</v>
      </c>
      <c r="G354" s="56">
        <f t="shared" si="41"/>
        <v>-0.3132166922804113</v>
      </c>
      <c r="H354" s="55">
        <v>2451.062</v>
      </c>
      <c r="I354" s="55">
        <v>1692.604</v>
      </c>
      <c r="J354" s="56">
        <f t="shared" si="42"/>
        <v>-0.3094405608670853</v>
      </c>
      <c r="K354" s="54">
        <v>10</v>
      </c>
      <c r="L354" s="115">
        <f t="shared" si="40"/>
        <v>0.007800718916169588</v>
      </c>
      <c r="M354" s="71">
        <v>0.014297247434137537</v>
      </c>
      <c r="R354" s="92"/>
      <c r="S354" s="92"/>
      <c r="T354" s="92"/>
      <c r="U354" s="92"/>
    </row>
    <row r="355" spans="1:20" s="58" customFormat="1" ht="12.75">
      <c r="A355" s="57">
        <v>15</v>
      </c>
      <c r="B355" s="54" t="s">
        <v>270</v>
      </c>
      <c r="C355" s="116" t="s">
        <v>358</v>
      </c>
      <c r="D355" s="76" t="s">
        <v>51</v>
      </c>
      <c r="E355" s="55">
        <v>0</v>
      </c>
      <c r="F355" s="55">
        <v>811.122</v>
      </c>
      <c r="G355" s="56"/>
      <c r="H355" s="55">
        <v>0</v>
      </c>
      <c r="I355" s="55">
        <v>1672.593</v>
      </c>
      <c r="J355" s="56"/>
      <c r="K355" s="54">
        <v>9</v>
      </c>
      <c r="L355" s="115">
        <f t="shared" si="40"/>
        <v>0.007708494044769385</v>
      </c>
      <c r="M355" s="71">
        <v>0.01510592239260605</v>
      </c>
      <c r="T355" s="92"/>
    </row>
    <row r="356" spans="1:21" s="58" customFormat="1" ht="12.75">
      <c r="A356" s="57">
        <v>16</v>
      </c>
      <c r="B356" s="54" t="s">
        <v>334</v>
      </c>
      <c r="C356" s="116">
        <v>11041200</v>
      </c>
      <c r="D356" s="76" t="s">
        <v>51</v>
      </c>
      <c r="E356" s="55">
        <v>0</v>
      </c>
      <c r="F356" s="55">
        <v>2328.5</v>
      </c>
      <c r="G356" s="56"/>
      <c r="H356" s="55">
        <v>0</v>
      </c>
      <c r="I356" s="55">
        <v>1421.921</v>
      </c>
      <c r="J356" s="56"/>
      <c r="K356" s="54">
        <v>1</v>
      </c>
      <c r="L356" s="115">
        <f t="shared" si="40"/>
        <v>0.006553219797423837</v>
      </c>
      <c r="M356" s="71">
        <v>0.996589539994407</v>
      </c>
      <c r="R356" s="92"/>
      <c r="S356" s="92"/>
      <c r="T356" s="92"/>
      <c r="U356" s="92"/>
    </row>
    <row r="357" spans="1:20" s="58" customFormat="1" ht="12.75">
      <c r="A357" s="57">
        <v>17</v>
      </c>
      <c r="B357" s="54" t="s">
        <v>285</v>
      </c>
      <c r="C357" s="116">
        <v>41015000</v>
      </c>
      <c r="D357" s="76" t="s">
        <v>51</v>
      </c>
      <c r="E357" s="55">
        <v>759.349</v>
      </c>
      <c r="F357" s="55">
        <v>864.325</v>
      </c>
      <c r="G357" s="56">
        <f t="shared" si="41"/>
        <v>0.1382447333176181</v>
      </c>
      <c r="H357" s="55">
        <v>1227.294</v>
      </c>
      <c r="I357" s="55">
        <v>1416.807</v>
      </c>
      <c r="J357" s="56">
        <f t="shared" si="42"/>
        <v>0.1544153234677265</v>
      </c>
      <c r="K357" s="54">
        <v>14</v>
      </c>
      <c r="L357" s="115">
        <f t="shared" si="40"/>
        <v>0.006529650860721991</v>
      </c>
      <c r="M357" s="71">
        <v>0.506397490042233</v>
      </c>
      <c r="R357" s="92"/>
      <c r="T357" s="92"/>
    </row>
    <row r="358" spans="1:21" s="58" customFormat="1" ht="12.75">
      <c r="A358" s="57">
        <v>18</v>
      </c>
      <c r="B358" s="54" t="s">
        <v>249</v>
      </c>
      <c r="C358" s="116" t="s">
        <v>370</v>
      </c>
      <c r="D358" s="76" t="s">
        <v>51</v>
      </c>
      <c r="E358" s="55">
        <v>297.89</v>
      </c>
      <c r="F358" s="55">
        <v>122.852</v>
      </c>
      <c r="G358" s="56">
        <f t="shared" si="41"/>
        <v>-0.5875927355735339</v>
      </c>
      <c r="H358" s="55">
        <v>3461.719</v>
      </c>
      <c r="I358" s="55">
        <v>1380.283</v>
      </c>
      <c r="J358" s="56">
        <f t="shared" si="42"/>
        <v>-0.601272373638646</v>
      </c>
      <c r="K358" s="54"/>
      <c r="L358" s="115">
        <f t="shared" si="40"/>
        <v>0.0063613223812346575</v>
      </c>
      <c r="M358" s="71">
        <v>0.14293184863804037</v>
      </c>
      <c r="T358" s="92"/>
      <c r="U358" s="92"/>
    </row>
    <row r="359" spans="1:26" s="59" customFormat="1" ht="12.75">
      <c r="A359" s="57">
        <v>19</v>
      </c>
      <c r="B359" s="54" t="s">
        <v>290</v>
      </c>
      <c r="C359" s="116">
        <v>10051000</v>
      </c>
      <c r="D359" s="76" t="s">
        <v>51</v>
      </c>
      <c r="E359" s="55">
        <v>0</v>
      </c>
      <c r="F359" s="55">
        <v>542.449</v>
      </c>
      <c r="G359" s="56"/>
      <c r="H359" s="55">
        <v>0</v>
      </c>
      <c r="I359" s="55">
        <v>1199.205</v>
      </c>
      <c r="J359" s="56"/>
      <c r="K359" s="54">
        <v>18</v>
      </c>
      <c r="L359" s="115">
        <f t="shared" si="40"/>
        <v>0.005526786612737031</v>
      </c>
      <c r="M359" s="71">
        <v>0.0047313302514321465</v>
      </c>
      <c r="N359" s="58"/>
      <c r="O359" s="58"/>
      <c r="P359" s="58"/>
      <c r="Q359" s="58"/>
      <c r="R359" s="58"/>
      <c r="S359" s="58"/>
      <c r="T359" s="92"/>
      <c r="U359" s="58"/>
      <c r="V359" s="58"/>
      <c r="W359" s="58"/>
      <c r="X359" s="58"/>
      <c r="Y359" s="58"/>
      <c r="Z359" s="58"/>
    </row>
    <row r="360" spans="1:26" ht="12.75">
      <c r="A360" s="57">
        <v>20</v>
      </c>
      <c r="B360" s="54" t="s">
        <v>241</v>
      </c>
      <c r="C360" s="116" t="s">
        <v>382</v>
      </c>
      <c r="D360" s="76" t="s">
        <v>51</v>
      </c>
      <c r="E360" s="55">
        <v>527</v>
      </c>
      <c r="F360" s="55">
        <v>408.434</v>
      </c>
      <c r="G360" s="56">
        <f t="shared" si="41"/>
        <v>-0.22498292220113847</v>
      </c>
      <c r="H360" s="55">
        <v>1155.302</v>
      </c>
      <c r="I360" s="55">
        <v>1150.704</v>
      </c>
      <c r="J360" s="56">
        <f t="shared" si="42"/>
        <v>-0.003979911746019618</v>
      </c>
      <c r="K360" s="54">
        <v>12</v>
      </c>
      <c r="L360" s="115">
        <f t="shared" si="40"/>
        <v>0.0053032596281894695</v>
      </c>
      <c r="M360" s="71">
        <v>0.05760094860278265</v>
      </c>
      <c r="N360" s="58"/>
      <c r="O360" s="58"/>
      <c r="P360" s="58"/>
      <c r="Q360" s="58"/>
      <c r="R360" s="92"/>
      <c r="S360" s="92"/>
      <c r="T360" s="92"/>
      <c r="U360" s="92"/>
      <c r="V360" s="58"/>
      <c r="W360" s="58"/>
      <c r="X360" s="58"/>
      <c r="Y360" s="58"/>
      <c r="Z360" s="58"/>
    </row>
    <row r="361" spans="1:26" ht="12.75">
      <c r="A361" s="57"/>
      <c r="B361" s="54" t="s">
        <v>130</v>
      </c>
      <c r="C361" s="116"/>
      <c r="G361" s="56"/>
      <c r="H361" s="55">
        <f>+H362-SUM(H341:H360)</f>
        <v>104240.82299999997</v>
      </c>
      <c r="I361" s="55">
        <f>+I362-SUM(I341:I360)</f>
        <v>19140.07500000004</v>
      </c>
      <c r="J361" s="56">
        <f>+(I361-H361)/H361</f>
        <v>-0.8163859949570809</v>
      </c>
      <c r="L361" s="115">
        <f t="shared" si="40"/>
        <v>0.08821103170582424</v>
      </c>
      <c r="M361" s="71"/>
      <c r="N361" s="58"/>
      <c r="O361" s="58"/>
      <c r="P361" s="58"/>
      <c r="Q361" s="58"/>
      <c r="R361" s="92"/>
      <c r="S361" s="92"/>
      <c r="T361" s="92"/>
      <c r="U361" s="92"/>
      <c r="V361" s="58"/>
      <c r="W361" s="58"/>
      <c r="X361" s="58"/>
      <c r="Y361" s="58"/>
      <c r="Z361" s="58"/>
    </row>
    <row r="362" spans="2:26" s="59" customFormat="1" ht="12.75">
      <c r="B362" s="69" t="s">
        <v>133</v>
      </c>
      <c r="C362" s="69"/>
      <c r="D362" s="69"/>
      <c r="E362" s="94"/>
      <c r="F362" s="70"/>
      <c r="G362" s="70"/>
      <c r="H362" s="70">
        <f>+'Exportacion_regional '!C19</f>
        <v>301824.071</v>
      </c>
      <c r="I362" s="70">
        <f>+'Exportacion_regional '!D19</f>
        <v>216980.514</v>
      </c>
      <c r="J362" s="95">
        <f>+(I362-H362)/H362</f>
        <v>-0.2811026858093104</v>
      </c>
      <c r="K362" s="70"/>
      <c r="L362" s="95">
        <f>SUM(L341:L361)</f>
        <v>1</v>
      </c>
      <c r="M362" s="96"/>
      <c r="N362" s="58"/>
      <c r="O362" s="58"/>
      <c r="P362" s="58"/>
      <c r="Q362" s="58"/>
      <c r="R362" s="58"/>
      <c r="S362" s="58"/>
      <c r="T362" s="58"/>
      <c r="U362" s="58"/>
      <c r="V362" s="58"/>
      <c r="W362" s="58"/>
      <c r="X362" s="58"/>
      <c r="Y362" s="58"/>
      <c r="Z362" s="58"/>
    </row>
    <row r="363" spans="5:21" s="58" customFormat="1" ht="12.75">
      <c r="E363" s="97"/>
      <c r="F363" s="92"/>
      <c r="G363" s="92"/>
      <c r="H363" s="92"/>
      <c r="I363" s="97"/>
      <c r="J363" s="92"/>
      <c r="K363" s="92"/>
      <c r="L363" s="92"/>
      <c r="M363" s="93"/>
      <c r="T363" s="92"/>
      <c r="U363" s="92"/>
    </row>
    <row r="364" spans="2:21" s="58" customFormat="1" ht="21" customHeight="1">
      <c r="B364" s="231" t="s">
        <v>252</v>
      </c>
      <c r="C364" s="231"/>
      <c r="D364" s="231"/>
      <c r="E364" s="231"/>
      <c r="F364" s="231"/>
      <c r="G364" s="231"/>
      <c r="H364" s="231"/>
      <c r="I364" s="231"/>
      <c r="J364" s="231"/>
      <c r="K364" s="231"/>
      <c r="L364" s="231"/>
      <c r="M364" s="231"/>
      <c r="T364" s="92"/>
      <c r="U364" s="92"/>
    </row>
    <row r="365" spans="13:26" ht="12.75">
      <c r="M365" s="93"/>
      <c r="N365" s="58"/>
      <c r="O365" s="58"/>
      <c r="P365" s="58"/>
      <c r="Q365" s="58"/>
      <c r="R365" s="92"/>
      <c r="S365" s="58"/>
      <c r="T365" s="92"/>
      <c r="U365" s="58"/>
      <c r="V365" s="58"/>
      <c r="W365" s="58"/>
      <c r="X365" s="58"/>
      <c r="Y365" s="58"/>
      <c r="Z365" s="58"/>
    </row>
    <row r="366" spans="2:26" s="79" customFormat="1" ht="15.75" customHeight="1">
      <c r="B366" s="234" t="s">
        <v>148</v>
      </c>
      <c r="C366" s="234"/>
      <c r="D366" s="234"/>
      <c r="E366" s="234"/>
      <c r="F366" s="234"/>
      <c r="G366" s="234"/>
      <c r="H366" s="234"/>
      <c r="I366" s="234"/>
      <c r="J366" s="234"/>
      <c r="K366" s="234"/>
      <c r="L366" s="234"/>
      <c r="M366" s="234"/>
      <c r="N366" s="58"/>
      <c r="O366" s="58"/>
      <c r="P366" s="58"/>
      <c r="Q366" s="58"/>
      <c r="R366" s="92"/>
      <c r="S366" s="58"/>
      <c r="T366" s="92"/>
      <c r="U366" s="58"/>
      <c r="V366" s="58"/>
      <c r="W366" s="58"/>
      <c r="X366" s="58"/>
      <c r="Y366" s="58"/>
      <c r="Z366" s="58"/>
    </row>
    <row r="367" spans="2:26" s="79" customFormat="1" ht="15.75" customHeight="1">
      <c r="B367" s="235" t="s">
        <v>44</v>
      </c>
      <c r="C367" s="235"/>
      <c r="D367" s="235"/>
      <c r="E367" s="235"/>
      <c r="F367" s="235"/>
      <c r="G367" s="235"/>
      <c r="H367" s="235"/>
      <c r="I367" s="235"/>
      <c r="J367" s="235"/>
      <c r="K367" s="235"/>
      <c r="L367" s="235"/>
      <c r="M367" s="235"/>
      <c r="N367" s="58"/>
      <c r="O367" s="58"/>
      <c r="P367" s="58"/>
      <c r="Q367" s="58"/>
      <c r="R367" s="92"/>
      <c r="S367" s="58"/>
      <c r="T367" s="92"/>
      <c r="U367" s="58"/>
      <c r="V367" s="58"/>
      <c r="W367" s="58"/>
      <c r="X367" s="58"/>
      <c r="Y367" s="58"/>
      <c r="Z367" s="58"/>
    </row>
    <row r="368" spans="2:26" s="80" customFormat="1" ht="15.75" customHeight="1">
      <c r="B368" s="235" t="s">
        <v>242</v>
      </c>
      <c r="C368" s="235"/>
      <c r="D368" s="235"/>
      <c r="E368" s="235"/>
      <c r="F368" s="235"/>
      <c r="G368" s="235"/>
      <c r="H368" s="235"/>
      <c r="I368" s="235"/>
      <c r="J368" s="235"/>
      <c r="K368" s="235"/>
      <c r="L368" s="235"/>
      <c r="M368" s="235"/>
      <c r="N368" s="58"/>
      <c r="O368" s="58"/>
      <c r="P368" s="58"/>
      <c r="Q368" s="58"/>
      <c r="R368" s="92"/>
      <c r="S368" s="92"/>
      <c r="T368" s="92"/>
      <c r="U368" s="92"/>
      <c r="V368" s="58"/>
      <c r="W368" s="58"/>
      <c r="X368" s="58"/>
      <c r="Y368" s="58"/>
      <c r="Z368" s="58"/>
    </row>
    <row r="369" spans="2:26" s="80" customFormat="1" ht="15.75" customHeight="1">
      <c r="B369" s="81"/>
      <c r="C369" s="81"/>
      <c r="D369" s="81"/>
      <c r="E369" s="81"/>
      <c r="F369" s="81"/>
      <c r="G369" s="81"/>
      <c r="H369" s="81"/>
      <c r="I369" s="81"/>
      <c r="J369" s="81"/>
      <c r="K369" s="81"/>
      <c r="L369" s="81"/>
      <c r="M369" s="81"/>
      <c r="N369" s="58"/>
      <c r="O369" s="58"/>
      <c r="P369" s="58"/>
      <c r="Q369" s="58"/>
      <c r="R369" s="92"/>
      <c r="S369" s="92"/>
      <c r="T369" s="92"/>
      <c r="U369" s="92"/>
      <c r="V369" s="58"/>
      <c r="W369" s="58"/>
      <c r="X369" s="58"/>
      <c r="Y369" s="58"/>
      <c r="Z369" s="58"/>
    </row>
    <row r="370" spans="2:21" s="58" customFormat="1" ht="30.75" customHeight="1">
      <c r="B370" s="82" t="s">
        <v>185</v>
      </c>
      <c r="C370" s="82" t="s">
        <v>152</v>
      </c>
      <c r="D370" s="82" t="s">
        <v>50</v>
      </c>
      <c r="E370" s="233" t="s">
        <v>143</v>
      </c>
      <c r="F370" s="233"/>
      <c r="G370" s="233"/>
      <c r="H370" s="233" t="s">
        <v>144</v>
      </c>
      <c r="I370" s="233"/>
      <c r="J370" s="233"/>
      <c r="K370" s="233"/>
      <c r="L370" s="233"/>
      <c r="M370" s="233"/>
      <c r="R370" s="92"/>
      <c r="S370" s="92"/>
      <c r="T370" s="92"/>
      <c r="U370" s="92"/>
    </row>
    <row r="371" spans="2:20" s="58" customFormat="1" ht="15.75" customHeight="1">
      <c r="B371" s="84"/>
      <c r="C371" s="84"/>
      <c r="D371" s="84"/>
      <c r="E371" s="232" t="str">
        <f>+E339</f>
        <v>ene-oct</v>
      </c>
      <c r="F371" s="232"/>
      <c r="G371" s="84" t="s">
        <v>98</v>
      </c>
      <c r="H371" s="232" t="str">
        <f>+E371</f>
        <v>ene-oct</v>
      </c>
      <c r="I371" s="232"/>
      <c r="J371" s="84" t="s">
        <v>98</v>
      </c>
      <c r="K371" s="85"/>
      <c r="L371" s="114" t="s">
        <v>182</v>
      </c>
      <c r="M371" s="86" t="s">
        <v>145</v>
      </c>
      <c r="R371" s="92"/>
      <c r="T371" s="92"/>
    </row>
    <row r="372" spans="2:21" s="58" customFormat="1" ht="15.75">
      <c r="B372" s="87"/>
      <c r="C372" s="87"/>
      <c r="D372" s="87"/>
      <c r="E372" s="88">
        <f aca="true" t="shared" si="43" ref="E372:J372">+E340</f>
        <v>2011</v>
      </c>
      <c r="F372" s="88">
        <f t="shared" si="43"/>
        <v>2012</v>
      </c>
      <c r="G372" s="89" t="str">
        <f t="shared" si="43"/>
        <v>12/11</v>
      </c>
      <c r="H372" s="88">
        <f t="shared" si="43"/>
        <v>2011</v>
      </c>
      <c r="I372" s="88">
        <f t="shared" si="43"/>
        <v>2012</v>
      </c>
      <c r="J372" s="89" t="str">
        <f t="shared" si="43"/>
        <v>12/11</v>
      </c>
      <c r="K372" s="87"/>
      <c r="L372" s="166">
        <f>+M372</f>
        <v>2012</v>
      </c>
      <c r="M372" s="166">
        <f>+M340</f>
        <v>2012</v>
      </c>
      <c r="R372" s="92"/>
      <c r="S372" s="92"/>
      <c r="T372" s="92"/>
      <c r="U372" s="92"/>
    </row>
    <row r="373" spans="1:26" s="57" customFormat="1" ht="12.75">
      <c r="A373" s="57">
        <v>1</v>
      </c>
      <c r="B373" s="54" t="s">
        <v>91</v>
      </c>
      <c r="C373" s="116">
        <v>23099090</v>
      </c>
      <c r="D373" s="76" t="s">
        <v>51</v>
      </c>
      <c r="E373" s="127">
        <v>1455.205</v>
      </c>
      <c r="F373" s="127">
        <v>7356.795</v>
      </c>
      <c r="G373" s="56">
        <f>+(F373-E373)/E373</f>
        <v>4.055504207310998</v>
      </c>
      <c r="H373" s="55">
        <v>2351.316</v>
      </c>
      <c r="I373" s="55">
        <v>11448.107</v>
      </c>
      <c r="J373" s="56">
        <f>+(I373-H373)/H373</f>
        <v>3.8688083609348984</v>
      </c>
      <c r="K373" s="54">
        <v>1</v>
      </c>
      <c r="L373" s="115">
        <f aca="true" t="shared" si="44" ref="L373:L378">+I373/$I$379</f>
        <v>0.8932057931438045</v>
      </c>
      <c r="M373" s="71">
        <v>0.44935349124930724</v>
      </c>
      <c r="N373" s="58"/>
      <c r="O373" s="58"/>
      <c r="P373" s="58"/>
      <c r="Q373" s="58"/>
      <c r="R373" s="92"/>
      <c r="S373" s="92"/>
      <c r="T373" s="92"/>
      <c r="U373" s="92"/>
      <c r="V373" s="58"/>
      <c r="W373" s="58"/>
      <c r="X373" s="58"/>
      <c r="Y373" s="58"/>
      <c r="Z373" s="58"/>
    </row>
    <row r="374" spans="2:26" s="57" customFormat="1" ht="12.75">
      <c r="B374" s="76" t="s">
        <v>95</v>
      </c>
      <c r="C374" s="116">
        <v>51011100</v>
      </c>
      <c r="D374" s="76" t="s">
        <v>51</v>
      </c>
      <c r="E374" s="127">
        <v>408.128</v>
      </c>
      <c r="F374" s="127">
        <v>304.275</v>
      </c>
      <c r="G374" s="56">
        <f>+(F374-E374)/E374</f>
        <v>-0.25446183550258744</v>
      </c>
      <c r="H374" s="55">
        <v>1450.918</v>
      </c>
      <c r="I374" s="55">
        <v>818.817</v>
      </c>
      <c r="J374" s="56">
        <f>+(I374-H374)/H374</f>
        <v>-0.43565590887975747</v>
      </c>
      <c r="K374" s="54"/>
      <c r="L374" s="115">
        <f t="shared" si="44"/>
        <v>0.0638858536109621</v>
      </c>
      <c r="M374" s="71">
        <v>0.06852511374865765</v>
      </c>
      <c r="N374" s="58"/>
      <c r="O374" s="58"/>
      <c r="P374" s="58"/>
      <c r="Q374" s="58"/>
      <c r="R374" s="92"/>
      <c r="S374" s="92"/>
      <c r="T374" s="92"/>
      <c r="U374" s="92"/>
      <c r="V374" s="58"/>
      <c r="W374" s="58"/>
      <c r="X374" s="58"/>
      <c r="Y374" s="58"/>
      <c r="Z374" s="58"/>
    </row>
    <row r="375" spans="2:26" s="57" customFormat="1" ht="12.75">
      <c r="B375" s="54" t="s">
        <v>267</v>
      </c>
      <c r="C375" s="116" t="s">
        <v>360</v>
      </c>
      <c r="D375" s="76" t="s">
        <v>51</v>
      </c>
      <c r="E375" s="127">
        <v>0</v>
      </c>
      <c r="F375" s="127">
        <v>29.6</v>
      </c>
      <c r="G375" s="56"/>
      <c r="H375" s="55">
        <v>0</v>
      </c>
      <c r="I375" s="55">
        <v>218.795</v>
      </c>
      <c r="J375" s="56"/>
      <c r="K375" s="54"/>
      <c r="L375" s="115">
        <f t="shared" si="44"/>
        <v>0.017070853854781295</v>
      </c>
      <c r="M375" s="71">
        <v>0.0010412790781983382</v>
      </c>
      <c r="N375" s="58"/>
      <c r="O375" s="58"/>
      <c r="P375" s="58"/>
      <c r="Q375" s="58"/>
      <c r="R375" s="92"/>
      <c r="S375" s="92"/>
      <c r="T375" s="92"/>
      <c r="U375" s="92"/>
      <c r="V375" s="58"/>
      <c r="W375" s="58"/>
      <c r="X375" s="58"/>
      <c r="Y375" s="58"/>
      <c r="Z375" s="58"/>
    </row>
    <row r="376" spans="2:26" s="57" customFormat="1" ht="12.75">
      <c r="B376" s="54" t="s">
        <v>293</v>
      </c>
      <c r="C376" s="116" t="s">
        <v>379</v>
      </c>
      <c r="D376" s="76" t="s">
        <v>51</v>
      </c>
      <c r="E376" s="127">
        <v>0</v>
      </c>
      <c r="F376" s="127">
        <v>30.965</v>
      </c>
      <c r="G376" s="56"/>
      <c r="H376" s="55">
        <v>0</v>
      </c>
      <c r="I376" s="55">
        <v>150.474</v>
      </c>
      <c r="J376" s="56"/>
      <c r="K376" s="54"/>
      <c r="L376" s="115">
        <f t="shared" si="44"/>
        <v>0.011740303311064513</v>
      </c>
      <c r="M376" s="71">
        <v>0.1695424380020957</v>
      </c>
      <c r="N376" s="58"/>
      <c r="O376" s="58"/>
      <c r="P376" s="58"/>
      <c r="Q376" s="58"/>
      <c r="R376" s="92"/>
      <c r="S376" s="92"/>
      <c r="T376" s="92"/>
      <c r="U376" s="92"/>
      <c r="V376" s="58"/>
      <c r="W376" s="58"/>
      <c r="X376" s="58"/>
      <c r="Y376" s="58"/>
      <c r="Z376" s="58"/>
    </row>
    <row r="377" spans="2:26" s="57" customFormat="1" ht="12.75">
      <c r="B377" s="54" t="s">
        <v>282</v>
      </c>
      <c r="C377" s="116" t="s">
        <v>380</v>
      </c>
      <c r="D377" s="76" t="s">
        <v>51</v>
      </c>
      <c r="E377" s="184">
        <v>0</v>
      </c>
      <c r="F377" s="127">
        <v>16.589</v>
      </c>
      <c r="G377" s="56"/>
      <c r="H377" s="184">
        <v>0</v>
      </c>
      <c r="I377" s="55">
        <v>89.012</v>
      </c>
      <c r="J377" s="56"/>
      <c r="K377" s="54"/>
      <c r="L377" s="115">
        <f t="shared" si="44"/>
        <v>0.0069449066172526455</v>
      </c>
      <c r="M377" s="71">
        <v>0.0038736070548283904</v>
      </c>
      <c r="N377" s="58"/>
      <c r="O377" s="58"/>
      <c r="P377" s="58"/>
      <c r="Q377" s="58"/>
      <c r="R377" s="92"/>
      <c r="S377" s="92"/>
      <c r="T377" s="92"/>
      <c r="U377" s="92"/>
      <c r="V377" s="58"/>
      <c r="W377" s="58"/>
      <c r="X377" s="58"/>
      <c r="Y377" s="58"/>
      <c r="Z377" s="58"/>
    </row>
    <row r="378" spans="2:26" s="57" customFormat="1" ht="12.75">
      <c r="B378" s="54" t="s">
        <v>130</v>
      </c>
      <c r="C378" s="116"/>
      <c r="D378" s="54"/>
      <c r="E378" s="55"/>
      <c r="F378" s="55"/>
      <c r="G378" s="56"/>
      <c r="H378" s="55">
        <f>+H379-SUM(H373:H377)</f>
        <v>1470.2110000000002</v>
      </c>
      <c r="I378" s="55">
        <f>+I379-SUM(I373:I377)</f>
        <v>91.67000000000007</v>
      </c>
      <c r="J378" s="56">
        <f>+(I378-H378)/H378</f>
        <v>-0.9376484055689965</v>
      </c>
      <c r="K378" s="54"/>
      <c r="L378" s="115">
        <f t="shared" si="44"/>
        <v>0.007152289462134887</v>
      </c>
      <c r="M378" s="71">
        <v>6.498969120267186E-05</v>
      </c>
      <c r="N378" s="58"/>
      <c r="O378" s="58"/>
      <c r="P378" s="58"/>
      <c r="Q378" s="58"/>
      <c r="R378" s="92"/>
      <c r="S378" s="92"/>
      <c r="T378" s="92"/>
      <c r="U378" s="92"/>
      <c r="V378" s="58"/>
      <c r="W378" s="58"/>
      <c r="X378" s="58"/>
      <c r="Y378" s="58"/>
      <c r="Z378" s="58"/>
    </row>
    <row r="379" spans="2:26" s="59" customFormat="1" ht="12.75">
      <c r="B379" s="69" t="s">
        <v>133</v>
      </c>
      <c r="C379" s="69"/>
      <c r="D379" s="69"/>
      <c r="E379" s="94"/>
      <c r="F379" s="70"/>
      <c r="G379" s="70"/>
      <c r="H379" s="70">
        <f>+'Exportacion_regional '!C20</f>
        <v>5272.445</v>
      </c>
      <c r="I379" s="70">
        <f>+'Exportacion_regional '!D20</f>
        <v>12816.875</v>
      </c>
      <c r="J379" s="95">
        <f>+(I379-H379)/H379</f>
        <v>1.4309167758032566</v>
      </c>
      <c r="K379" s="70"/>
      <c r="L379" s="95">
        <f>SUM(L373:L378)</f>
        <v>0.9999999999999999</v>
      </c>
      <c r="M379" s="96"/>
      <c r="N379" s="58"/>
      <c r="O379" s="58"/>
      <c r="P379" s="58"/>
      <c r="Q379" s="58"/>
      <c r="R379" s="58"/>
      <c r="S379" s="58"/>
      <c r="T379" s="92"/>
      <c r="U379" s="58"/>
      <c r="V379" s="58"/>
      <c r="W379" s="58"/>
      <c r="X379" s="58"/>
      <c r="Y379" s="58"/>
      <c r="Z379" s="58"/>
    </row>
    <row r="380" spans="2:26" s="59" customFormat="1" ht="12.75">
      <c r="B380" s="26"/>
      <c r="C380" s="26"/>
      <c r="D380" s="26"/>
      <c r="E380" s="99"/>
      <c r="F380" s="100"/>
      <c r="G380" s="100"/>
      <c r="H380" s="101"/>
      <c r="I380" s="99"/>
      <c r="J380" s="100"/>
      <c r="K380" s="100"/>
      <c r="L380" s="100"/>
      <c r="M380" s="93"/>
      <c r="N380" s="58"/>
      <c r="O380" s="58"/>
      <c r="P380" s="58"/>
      <c r="Q380" s="58"/>
      <c r="R380" s="58"/>
      <c r="S380" s="58"/>
      <c r="T380" s="92"/>
      <c r="U380" s="92"/>
      <c r="V380" s="58"/>
      <c r="W380" s="58"/>
      <c r="X380" s="58"/>
      <c r="Y380" s="58"/>
      <c r="Z380" s="58"/>
    </row>
    <row r="381" spans="2:20" s="58" customFormat="1" ht="21" customHeight="1">
      <c r="B381" s="231" t="s">
        <v>252</v>
      </c>
      <c r="C381" s="231"/>
      <c r="D381" s="231"/>
      <c r="E381" s="231"/>
      <c r="F381" s="231"/>
      <c r="G381" s="231"/>
      <c r="H381" s="231"/>
      <c r="I381" s="231"/>
      <c r="J381" s="231"/>
      <c r="K381" s="231"/>
      <c r="L381" s="231"/>
      <c r="M381" s="231"/>
      <c r="R381" s="92"/>
      <c r="T381" s="92"/>
    </row>
    <row r="382" spans="13:26" ht="12.75">
      <c r="M382" s="93"/>
      <c r="N382" s="58"/>
      <c r="O382" s="58"/>
      <c r="P382" s="58"/>
      <c r="Q382" s="58"/>
      <c r="R382" s="92"/>
      <c r="S382" s="92"/>
      <c r="T382" s="92"/>
      <c r="U382" s="92"/>
      <c r="V382" s="58"/>
      <c r="W382" s="58"/>
      <c r="X382" s="58"/>
      <c r="Y382" s="58"/>
      <c r="Z382" s="58"/>
    </row>
    <row r="383" spans="2:26" s="79" customFormat="1" ht="15.75" customHeight="1">
      <c r="B383" s="234" t="s">
        <v>149</v>
      </c>
      <c r="C383" s="234"/>
      <c r="D383" s="234"/>
      <c r="E383" s="234"/>
      <c r="F383" s="234"/>
      <c r="G383" s="234"/>
      <c r="H383" s="234"/>
      <c r="I383" s="234"/>
      <c r="J383" s="234"/>
      <c r="K383" s="234"/>
      <c r="L383" s="234"/>
      <c r="M383" s="234"/>
      <c r="N383" s="58"/>
      <c r="O383" s="58"/>
      <c r="P383" s="58"/>
      <c r="Q383" s="58"/>
      <c r="R383" s="92"/>
      <c r="S383" s="92"/>
      <c r="T383" s="92"/>
      <c r="U383" s="92"/>
      <c r="V383" s="58"/>
      <c r="W383" s="58"/>
      <c r="X383" s="58"/>
      <c r="Y383" s="58"/>
      <c r="Z383" s="58"/>
    </row>
    <row r="384" spans="2:26" s="79" customFormat="1" ht="15.75" customHeight="1">
      <c r="B384" s="235" t="s">
        <v>44</v>
      </c>
      <c r="C384" s="235"/>
      <c r="D384" s="235"/>
      <c r="E384" s="235"/>
      <c r="F384" s="235"/>
      <c r="G384" s="235"/>
      <c r="H384" s="235"/>
      <c r="I384" s="235"/>
      <c r="J384" s="235"/>
      <c r="K384" s="235"/>
      <c r="L384" s="235"/>
      <c r="M384" s="235"/>
      <c r="N384" s="58"/>
      <c r="O384" s="113"/>
      <c r="P384" s="58"/>
      <c r="Q384" s="58"/>
      <c r="R384" s="58"/>
      <c r="S384" s="58"/>
      <c r="T384" s="92"/>
      <c r="U384" s="58"/>
      <c r="V384" s="58"/>
      <c r="W384" s="58"/>
      <c r="X384" s="58"/>
      <c r="Y384" s="58"/>
      <c r="Z384" s="58"/>
    </row>
    <row r="385" spans="2:26" s="80" customFormat="1" ht="15.75" customHeight="1">
      <c r="B385" s="235" t="s">
        <v>40</v>
      </c>
      <c r="C385" s="235"/>
      <c r="D385" s="235"/>
      <c r="E385" s="235"/>
      <c r="F385" s="235"/>
      <c r="G385" s="235"/>
      <c r="H385" s="235"/>
      <c r="I385" s="235"/>
      <c r="J385" s="235"/>
      <c r="K385" s="235"/>
      <c r="L385" s="235"/>
      <c r="M385" s="235"/>
      <c r="N385" s="58"/>
      <c r="O385" s="58"/>
      <c r="P385" s="58"/>
      <c r="Q385" s="58"/>
      <c r="R385" s="92"/>
      <c r="S385" s="58"/>
      <c r="T385" s="92"/>
      <c r="U385" s="58"/>
      <c r="V385" s="58"/>
      <c r="W385" s="58"/>
      <c r="X385" s="58"/>
      <c r="Y385" s="58"/>
      <c r="Z385" s="58"/>
    </row>
    <row r="386" spans="2:26" s="80" customFormat="1" ht="15.75" customHeight="1">
      <c r="B386" s="81"/>
      <c r="C386" s="81"/>
      <c r="D386" s="81"/>
      <c r="E386" s="81"/>
      <c r="F386" s="81"/>
      <c r="G386" s="81"/>
      <c r="H386" s="81"/>
      <c r="I386" s="81"/>
      <c r="J386" s="81"/>
      <c r="K386" s="81"/>
      <c r="L386" s="81"/>
      <c r="M386" s="81"/>
      <c r="N386" s="58"/>
      <c r="O386" s="58"/>
      <c r="P386" s="58"/>
      <c r="Q386" s="58"/>
      <c r="R386" s="92"/>
      <c r="S386" s="92"/>
      <c r="T386" s="92"/>
      <c r="U386" s="92"/>
      <c r="V386" s="58"/>
      <c r="W386" s="58"/>
      <c r="X386" s="58"/>
      <c r="Y386" s="58"/>
      <c r="Z386" s="58"/>
    </row>
    <row r="387" spans="2:20" s="58" customFormat="1" ht="30.75" customHeight="1">
      <c r="B387" s="82" t="s">
        <v>185</v>
      </c>
      <c r="C387" s="82" t="s">
        <v>152</v>
      </c>
      <c r="D387" s="82" t="s">
        <v>50</v>
      </c>
      <c r="E387" s="233" t="s">
        <v>143</v>
      </c>
      <c r="F387" s="233"/>
      <c r="G387" s="233"/>
      <c r="H387" s="233" t="s">
        <v>144</v>
      </c>
      <c r="I387" s="233"/>
      <c r="J387" s="233"/>
      <c r="K387" s="233"/>
      <c r="L387" s="233"/>
      <c r="M387" s="233"/>
      <c r="R387" s="92"/>
      <c r="T387" s="92"/>
    </row>
    <row r="388" spans="2:21" s="58" customFormat="1" ht="15.75" customHeight="1">
      <c r="B388" s="84"/>
      <c r="C388" s="84"/>
      <c r="D388" s="84"/>
      <c r="E388" s="232" t="str">
        <f>+E371</f>
        <v>ene-oct</v>
      </c>
      <c r="F388" s="232"/>
      <c r="G388" s="84" t="s">
        <v>98</v>
      </c>
      <c r="H388" s="232" t="str">
        <f>+E388</f>
        <v>ene-oct</v>
      </c>
      <c r="I388" s="232"/>
      <c r="J388" s="84" t="s">
        <v>98</v>
      </c>
      <c r="K388" s="85"/>
      <c r="L388" s="114" t="s">
        <v>182</v>
      </c>
      <c r="M388" s="86" t="s">
        <v>145</v>
      </c>
      <c r="R388" s="92"/>
      <c r="S388" s="92"/>
      <c r="T388" s="92"/>
      <c r="U388" s="92"/>
    </row>
    <row r="389" spans="2:20" s="58" customFormat="1" ht="15.75">
      <c r="B389" s="87"/>
      <c r="C389" s="87"/>
      <c r="D389" s="87"/>
      <c r="E389" s="88">
        <f aca="true" t="shared" si="45" ref="E389:J389">+E372</f>
        <v>2011</v>
      </c>
      <c r="F389" s="88">
        <f t="shared" si="45"/>
        <v>2012</v>
      </c>
      <c r="G389" s="89" t="str">
        <f t="shared" si="45"/>
        <v>12/11</v>
      </c>
      <c r="H389" s="88">
        <f t="shared" si="45"/>
        <v>2011</v>
      </c>
      <c r="I389" s="88">
        <f t="shared" si="45"/>
        <v>2012</v>
      </c>
      <c r="J389" s="89" t="str">
        <f t="shared" si="45"/>
        <v>12/11</v>
      </c>
      <c r="K389" s="87"/>
      <c r="L389" s="88">
        <f>+F389</f>
        <v>2012</v>
      </c>
      <c r="M389" s="166">
        <f>+F389</f>
        <v>2012</v>
      </c>
      <c r="R389" s="92"/>
      <c r="T389" s="92"/>
    </row>
    <row r="390" spans="1:26" s="57" customFormat="1" ht="12.75">
      <c r="A390" s="57">
        <v>1</v>
      </c>
      <c r="B390" s="54" t="s">
        <v>282</v>
      </c>
      <c r="C390" s="116" t="s">
        <v>380</v>
      </c>
      <c r="D390" s="76" t="s">
        <v>51</v>
      </c>
      <c r="E390" s="55">
        <v>4231.435</v>
      </c>
      <c r="F390" s="55">
        <v>3394.162</v>
      </c>
      <c r="G390" s="56">
        <f aca="true" t="shared" si="46" ref="G390:G406">+(F390-E390)/E390</f>
        <v>-0.19786975340516882</v>
      </c>
      <c r="H390" s="184">
        <v>29061.238</v>
      </c>
      <c r="I390" s="184">
        <v>20857.023</v>
      </c>
      <c r="J390" s="56">
        <f aca="true" t="shared" si="47" ref="J390:J406">+(I390-H390)/H390</f>
        <v>-0.2823078287304897</v>
      </c>
      <c r="K390" s="54"/>
      <c r="L390" s="115">
        <f aca="true" t="shared" si="48" ref="L390:L407">+I390/$I$408</f>
        <v>0.34356575695061403</v>
      </c>
      <c r="M390" s="71">
        <v>0.9076519057600998</v>
      </c>
      <c r="N390" s="58"/>
      <c r="O390" s="58"/>
      <c r="P390" s="58"/>
      <c r="Q390" s="58"/>
      <c r="R390" s="92"/>
      <c r="S390" s="92"/>
      <c r="T390" s="92"/>
      <c r="U390" s="92"/>
      <c r="V390" s="58"/>
      <c r="W390" s="58"/>
      <c r="X390" s="58"/>
      <c r="Y390" s="58"/>
      <c r="Z390" s="58"/>
    </row>
    <row r="391" spans="1:26" s="57" customFormat="1" ht="12.75">
      <c r="A391" s="57">
        <v>2</v>
      </c>
      <c r="B391" s="54" t="s">
        <v>96</v>
      </c>
      <c r="C391" s="116">
        <v>51052910</v>
      </c>
      <c r="D391" s="76" t="s">
        <v>51</v>
      </c>
      <c r="E391" s="55">
        <v>1854.17</v>
      </c>
      <c r="F391" s="55">
        <v>1566.804</v>
      </c>
      <c r="G391" s="56">
        <f t="shared" si="46"/>
        <v>-0.15498363149010067</v>
      </c>
      <c r="H391" s="184">
        <v>11379.173</v>
      </c>
      <c r="I391" s="184">
        <v>11969.536</v>
      </c>
      <c r="J391" s="56">
        <f t="shared" si="47"/>
        <v>0.051881011036566484</v>
      </c>
      <c r="K391" s="54"/>
      <c r="L391" s="115">
        <f t="shared" si="48"/>
        <v>0.19716728970321531</v>
      </c>
      <c r="M391" s="71">
        <v>0.9999999164545796</v>
      </c>
      <c r="N391" s="92"/>
      <c r="O391" s="58"/>
      <c r="P391" s="58"/>
      <c r="Q391" s="58"/>
      <c r="R391" s="58"/>
      <c r="S391" s="58"/>
      <c r="T391" s="92"/>
      <c r="U391" s="92"/>
      <c r="V391" s="58"/>
      <c r="W391" s="58"/>
      <c r="X391" s="58"/>
      <c r="Y391" s="58"/>
      <c r="Z391" s="58"/>
    </row>
    <row r="392" spans="1:26" s="57" customFormat="1" ht="12.75">
      <c r="A392" s="57">
        <v>3</v>
      </c>
      <c r="B392" s="54" t="s">
        <v>95</v>
      </c>
      <c r="C392" s="116">
        <v>51011100</v>
      </c>
      <c r="D392" s="76" t="s">
        <v>51</v>
      </c>
      <c r="E392" s="55">
        <v>2557.479</v>
      </c>
      <c r="F392" s="55">
        <v>2509.706</v>
      </c>
      <c r="G392" s="56">
        <f t="shared" si="46"/>
        <v>-0.018679723274364984</v>
      </c>
      <c r="H392" s="184">
        <v>10258.388</v>
      </c>
      <c r="I392" s="184">
        <v>10896.616</v>
      </c>
      <c r="J392" s="56">
        <f t="shared" si="47"/>
        <v>0.062215233036613464</v>
      </c>
      <c r="K392" s="54"/>
      <c r="L392" s="115">
        <f t="shared" si="48"/>
        <v>0.17949369496500878</v>
      </c>
      <c r="M392" s="71">
        <v>0.9119154229521894</v>
      </c>
      <c r="N392" s="58"/>
      <c r="O392" s="58"/>
      <c r="P392" s="58"/>
      <c r="Q392" s="58"/>
      <c r="R392" s="92"/>
      <c r="S392" s="58"/>
      <c r="T392" s="92"/>
      <c r="U392" s="58"/>
      <c r="V392" s="58"/>
      <c r="W392" s="58"/>
      <c r="X392" s="58"/>
      <c r="Y392" s="58"/>
      <c r="Z392" s="58"/>
    </row>
    <row r="393" spans="1:26" s="57" customFormat="1" ht="12.75">
      <c r="A393" s="57">
        <v>4</v>
      </c>
      <c r="B393" s="54" t="s">
        <v>286</v>
      </c>
      <c r="C393" s="116" t="s">
        <v>381</v>
      </c>
      <c r="D393" s="76" t="s">
        <v>51</v>
      </c>
      <c r="E393" s="55">
        <v>610.749</v>
      </c>
      <c r="F393" s="55">
        <v>491.519</v>
      </c>
      <c r="G393" s="56">
        <f t="shared" si="46"/>
        <v>-0.19521931268000442</v>
      </c>
      <c r="H393" s="184">
        <v>4904.658</v>
      </c>
      <c r="I393" s="184">
        <v>3233.287</v>
      </c>
      <c r="J393" s="56">
        <f t="shared" si="47"/>
        <v>-0.34077218024172135</v>
      </c>
      <c r="K393" s="54"/>
      <c r="L393" s="115">
        <f t="shared" si="48"/>
        <v>0.05326007913946204</v>
      </c>
      <c r="M393" s="71">
        <v>0.873571656102152</v>
      </c>
      <c r="N393" s="58"/>
      <c r="O393" s="58"/>
      <c r="P393" s="58"/>
      <c r="Q393" s="58"/>
      <c r="R393" s="92"/>
      <c r="S393" s="58"/>
      <c r="T393" s="92"/>
      <c r="U393" s="58"/>
      <c r="V393" s="58"/>
      <c r="W393" s="58"/>
      <c r="X393" s="58"/>
      <c r="Y393" s="58"/>
      <c r="Z393" s="58"/>
    </row>
    <row r="394" spans="1:26" s="57" customFormat="1" ht="12.75">
      <c r="A394" s="57">
        <v>5</v>
      </c>
      <c r="B394" s="54" t="s">
        <v>307</v>
      </c>
      <c r="C394" s="116">
        <v>41021000</v>
      </c>
      <c r="D394" s="76" t="s">
        <v>51</v>
      </c>
      <c r="E394" s="55">
        <v>2051.413</v>
      </c>
      <c r="F394" s="55">
        <v>648.934</v>
      </c>
      <c r="G394" s="56">
        <f t="shared" si="46"/>
        <v>-0.6836648690439224</v>
      </c>
      <c r="H394" s="184">
        <v>7826.923</v>
      </c>
      <c r="I394" s="184">
        <v>2862.96</v>
      </c>
      <c r="J394" s="56">
        <f t="shared" si="47"/>
        <v>-0.634216409181488</v>
      </c>
      <c r="K394" s="54"/>
      <c r="L394" s="115">
        <f t="shared" si="48"/>
        <v>0.04715989523142061</v>
      </c>
      <c r="M394" s="71">
        <v>0.9517895089588481</v>
      </c>
      <c r="N394" s="58"/>
      <c r="O394" s="58"/>
      <c r="P394" s="58"/>
      <c r="Q394" s="58"/>
      <c r="R394" s="58"/>
      <c r="S394" s="58"/>
      <c r="T394" s="92"/>
      <c r="U394" s="92"/>
      <c r="V394" s="58"/>
      <c r="W394" s="58"/>
      <c r="X394" s="58"/>
      <c r="Y394" s="58"/>
      <c r="Z394" s="58"/>
    </row>
    <row r="395" spans="1:26" s="57" customFormat="1" ht="12.75">
      <c r="A395" s="57">
        <v>6</v>
      </c>
      <c r="B395" s="54" t="s">
        <v>241</v>
      </c>
      <c r="C395" s="116" t="s">
        <v>382</v>
      </c>
      <c r="D395" s="76" t="s">
        <v>51</v>
      </c>
      <c r="E395" s="55">
        <v>411.923</v>
      </c>
      <c r="F395" s="55">
        <v>282.024</v>
      </c>
      <c r="G395" s="56">
        <f t="shared" si="46"/>
        <v>-0.31534777130677333</v>
      </c>
      <c r="H395" s="184">
        <v>2744.502</v>
      </c>
      <c r="I395" s="184">
        <v>2569.53</v>
      </c>
      <c r="J395" s="56">
        <f t="shared" si="47"/>
        <v>-0.06375364273737084</v>
      </c>
      <c r="K395" s="54"/>
      <c r="L395" s="115">
        <f t="shared" si="48"/>
        <v>0.04232639142495606</v>
      </c>
      <c r="M395" s="71">
        <v>0.12862331708528701</v>
      </c>
      <c r="N395" s="58"/>
      <c r="O395" s="58"/>
      <c r="P395" s="58"/>
      <c r="Q395" s="58"/>
      <c r="R395" s="92"/>
      <c r="S395" s="58"/>
      <c r="T395" s="92"/>
      <c r="U395" s="58"/>
      <c r="V395" s="58"/>
      <c r="W395" s="58"/>
      <c r="X395" s="58"/>
      <c r="Y395" s="58"/>
      <c r="Z395" s="58"/>
    </row>
    <row r="396" spans="2:26" s="57" customFormat="1" ht="12.75">
      <c r="B396" s="54" t="s">
        <v>94</v>
      </c>
      <c r="C396" s="116">
        <v>44079920</v>
      </c>
      <c r="D396" s="76" t="s">
        <v>66</v>
      </c>
      <c r="E396" s="55">
        <v>110.14</v>
      </c>
      <c r="F396" s="55">
        <v>148.766</v>
      </c>
      <c r="G396" s="56">
        <f t="shared" si="46"/>
        <v>0.350699110223352</v>
      </c>
      <c r="H396" s="184">
        <v>2070.064</v>
      </c>
      <c r="I396" s="184">
        <v>1921.29</v>
      </c>
      <c r="J396" s="56">
        <f t="shared" si="47"/>
        <v>-0.07186927553930694</v>
      </c>
      <c r="K396" s="54"/>
      <c r="L396" s="115">
        <f t="shared" si="48"/>
        <v>0.0316483063365105</v>
      </c>
      <c r="M396" s="71">
        <v>0.9942964667695832</v>
      </c>
      <c r="N396" s="58"/>
      <c r="O396" s="58"/>
      <c r="P396" s="58"/>
      <c r="Q396" s="58"/>
      <c r="R396" s="92"/>
      <c r="S396" s="58"/>
      <c r="T396" s="92"/>
      <c r="U396" s="58"/>
      <c r="V396" s="58"/>
      <c r="W396" s="58"/>
      <c r="X396" s="58"/>
      <c r="Y396" s="58"/>
      <c r="Z396" s="58"/>
    </row>
    <row r="397" spans="2:26" s="57" customFormat="1" ht="12.75">
      <c r="B397" s="54" t="s">
        <v>324</v>
      </c>
      <c r="C397" s="116" t="s">
        <v>384</v>
      </c>
      <c r="D397" s="76" t="s">
        <v>51</v>
      </c>
      <c r="E397" s="55">
        <v>160.33</v>
      </c>
      <c r="F397" s="55">
        <v>173.359</v>
      </c>
      <c r="G397" s="56">
        <f t="shared" si="46"/>
        <v>0.08126364373479696</v>
      </c>
      <c r="H397" s="184">
        <v>563.684</v>
      </c>
      <c r="I397" s="184">
        <v>706.46</v>
      </c>
      <c r="J397" s="56">
        <f t="shared" si="47"/>
        <v>0.2532908509022787</v>
      </c>
      <c r="K397" s="54"/>
      <c r="L397" s="115">
        <f t="shared" si="48"/>
        <v>0.011637109699468174</v>
      </c>
      <c r="M397" s="71">
        <v>0.8395146819407969</v>
      </c>
      <c r="N397" s="58"/>
      <c r="O397" s="58"/>
      <c r="P397" s="58"/>
      <c r="Q397" s="58"/>
      <c r="R397" s="92"/>
      <c r="S397" s="58"/>
      <c r="T397" s="92"/>
      <c r="U397" s="58"/>
      <c r="V397" s="58"/>
      <c r="W397" s="58"/>
      <c r="X397" s="58"/>
      <c r="Y397" s="58"/>
      <c r="Z397" s="58"/>
    </row>
    <row r="398" spans="2:26" s="57" customFormat="1" ht="12.75">
      <c r="B398" s="54" t="s">
        <v>293</v>
      </c>
      <c r="C398" s="116" t="s">
        <v>379</v>
      </c>
      <c r="D398" s="76" t="s">
        <v>51</v>
      </c>
      <c r="E398" s="55">
        <v>462.995</v>
      </c>
      <c r="F398" s="55">
        <v>190.767</v>
      </c>
      <c r="G398" s="56">
        <f t="shared" si="46"/>
        <v>-0.5879717923519693</v>
      </c>
      <c r="H398" s="184">
        <v>3208.648</v>
      </c>
      <c r="I398" s="184">
        <v>649.729</v>
      </c>
      <c r="J398" s="56">
        <f t="shared" si="47"/>
        <v>-0.7975069250350926</v>
      </c>
      <c r="K398" s="54"/>
      <c r="L398" s="115">
        <f t="shared" si="48"/>
        <v>0.01070261252997446</v>
      </c>
      <c r="M398" s="71">
        <v>0.7320642682500874</v>
      </c>
      <c r="N398" s="58"/>
      <c r="O398" s="58"/>
      <c r="P398" s="58"/>
      <c r="Q398" s="58"/>
      <c r="R398" s="92"/>
      <c r="S398" s="58"/>
      <c r="T398" s="92"/>
      <c r="U398" s="58"/>
      <c r="V398" s="58"/>
      <c r="W398" s="58"/>
      <c r="X398" s="58"/>
      <c r="Y398" s="58"/>
      <c r="Z398" s="58"/>
    </row>
    <row r="399" spans="2:26" s="57" customFormat="1" ht="12.75">
      <c r="B399" s="54" t="s">
        <v>296</v>
      </c>
      <c r="C399" s="116">
        <v>15050000</v>
      </c>
      <c r="D399" s="76" t="s">
        <v>51</v>
      </c>
      <c r="E399" s="55">
        <v>169.121</v>
      </c>
      <c r="F399" s="55">
        <v>129.164</v>
      </c>
      <c r="G399" s="56">
        <f t="shared" si="46"/>
        <v>-0.2362627940941694</v>
      </c>
      <c r="H399" s="184">
        <v>701.029</v>
      </c>
      <c r="I399" s="184">
        <v>613.685</v>
      </c>
      <c r="J399" s="56">
        <f t="shared" si="47"/>
        <v>-0.12459398969229525</v>
      </c>
      <c r="K399" s="54"/>
      <c r="L399" s="115">
        <f t="shared" si="48"/>
        <v>0.01010888042623521</v>
      </c>
      <c r="M399" s="71">
        <v>0.9879692445400364</v>
      </c>
      <c r="N399" s="58"/>
      <c r="O399" s="58"/>
      <c r="P399" s="58"/>
      <c r="Q399" s="58"/>
      <c r="R399" s="92"/>
      <c r="S399" s="58"/>
      <c r="T399" s="92"/>
      <c r="U399" s="58"/>
      <c r="V399" s="58"/>
      <c r="W399" s="58"/>
      <c r="X399" s="58"/>
      <c r="Y399" s="58"/>
      <c r="Z399" s="58"/>
    </row>
    <row r="400" spans="1:26" s="57" customFormat="1" ht="12.75">
      <c r="A400" s="57">
        <v>7</v>
      </c>
      <c r="B400" s="54" t="s">
        <v>297</v>
      </c>
      <c r="C400" s="116" t="s">
        <v>383</v>
      </c>
      <c r="D400" s="76" t="s">
        <v>51</v>
      </c>
      <c r="E400" s="55">
        <v>127.48</v>
      </c>
      <c r="F400" s="55">
        <v>131.106</v>
      </c>
      <c r="G400" s="56">
        <f t="shared" si="46"/>
        <v>0.028443677439598292</v>
      </c>
      <c r="H400" s="184">
        <v>766.019</v>
      </c>
      <c r="I400" s="184">
        <v>586.419</v>
      </c>
      <c r="J400" s="56">
        <f t="shared" si="47"/>
        <v>-0.234458936397139</v>
      </c>
      <c r="K400" s="54"/>
      <c r="L400" s="115">
        <f t="shared" si="48"/>
        <v>0.009659743273295624</v>
      </c>
      <c r="M400" s="71">
        <v>0.16004387418077057</v>
      </c>
      <c r="N400" s="58"/>
      <c r="O400" s="58"/>
      <c r="P400" s="58"/>
      <c r="Q400" s="58"/>
      <c r="R400" s="58"/>
      <c r="S400" s="58"/>
      <c r="T400" s="92"/>
      <c r="U400" s="58"/>
      <c r="V400" s="58"/>
      <c r="W400" s="58"/>
      <c r="X400" s="58"/>
      <c r="Y400" s="58"/>
      <c r="Z400" s="58"/>
    </row>
    <row r="401" spans="1:26" s="57" customFormat="1" ht="12.75">
      <c r="A401" s="57">
        <v>8</v>
      </c>
      <c r="B401" s="54" t="s">
        <v>295</v>
      </c>
      <c r="C401" s="116">
        <v>23011000</v>
      </c>
      <c r="D401" s="76" t="s">
        <v>51</v>
      </c>
      <c r="E401" s="55">
        <v>392.5</v>
      </c>
      <c r="F401" s="55">
        <v>438.6</v>
      </c>
      <c r="G401" s="56">
        <f t="shared" si="46"/>
        <v>0.11745222929936311</v>
      </c>
      <c r="H401" s="184">
        <v>528.734</v>
      </c>
      <c r="I401" s="184">
        <v>557.307</v>
      </c>
      <c r="J401" s="56">
        <f t="shared" si="47"/>
        <v>0.05404040595081833</v>
      </c>
      <c r="K401" s="54"/>
      <c r="L401" s="115">
        <f t="shared" si="48"/>
        <v>0.009180198022933371</v>
      </c>
      <c r="M401" s="71">
        <v>0.21542239537572433</v>
      </c>
      <c r="N401" s="58"/>
      <c r="O401" s="58"/>
      <c r="P401" s="58"/>
      <c r="Q401" s="58"/>
      <c r="R401" s="58"/>
      <c r="S401" s="92"/>
      <c r="T401" s="92"/>
      <c r="U401" s="92"/>
      <c r="V401" s="58"/>
      <c r="W401" s="58"/>
      <c r="X401" s="58"/>
      <c r="Y401" s="58"/>
      <c r="Z401" s="58"/>
    </row>
    <row r="402" spans="1:26" s="57" customFormat="1" ht="12.75">
      <c r="A402" s="57">
        <v>9</v>
      </c>
      <c r="B402" s="54" t="s">
        <v>187</v>
      </c>
      <c r="C402" s="116">
        <v>51031000</v>
      </c>
      <c r="D402" s="76" t="s">
        <v>51</v>
      </c>
      <c r="E402" s="55">
        <v>166.914</v>
      </c>
      <c r="F402" s="55">
        <v>182.326</v>
      </c>
      <c r="G402" s="56">
        <f t="shared" si="46"/>
        <v>0.09233497489725252</v>
      </c>
      <c r="H402" s="184">
        <v>482.617</v>
      </c>
      <c r="I402" s="184">
        <v>520.284</v>
      </c>
      <c r="J402" s="56">
        <f t="shared" si="47"/>
        <v>0.07804739576102784</v>
      </c>
      <c r="K402" s="54"/>
      <c r="L402" s="115">
        <f t="shared" si="48"/>
        <v>0.008570339414656314</v>
      </c>
      <c r="M402" s="71">
        <v>0.9999980779764936</v>
      </c>
      <c r="N402" s="58"/>
      <c r="O402" s="58"/>
      <c r="P402" s="58"/>
      <c r="Q402" s="58"/>
      <c r="R402" s="58"/>
      <c r="S402" s="92"/>
      <c r="T402" s="92"/>
      <c r="U402" s="92"/>
      <c r="V402" s="58"/>
      <c r="W402" s="58"/>
      <c r="X402" s="58"/>
      <c r="Y402" s="58"/>
      <c r="Z402" s="58"/>
    </row>
    <row r="403" spans="1:26" s="57" customFormat="1" ht="12.75">
      <c r="A403" s="57">
        <v>10</v>
      </c>
      <c r="B403" s="76" t="s">
        <v>294</v>
      </c>
      <c r="C403" s="116" t="s">
        <v>385</v>
      </c>
      <c r="D403" s="76" t="s">
        <v>51</v>
      </c>
      <c r="E403" s="55">
        <v>176.043</v>
      </c>
      <c r="F403" s="55">
        <v>273.143</v>
      </c>
      <c r="G403" s="56">
        <f t="shared" si="46"/>
        <v>0.5515697869270574</v>
      </c>
      <c r="H403" s="184">
        <v>403.744</v>
      </c>
      <c r="I403" s="184">
        <v>437.623</v>
      </c>
      <c r="J403" s="56">
        <f t="shared" si="47"/>
        <v>0.08391208290401829</v>
      </c>
      <c r="K403" s="54"/>
      <c r="L403" s="115">
        <f t="shared" si="48"/>
        <v>0.007208712252654588</v>
      </c>
      <c r="M403" s="71">
        <v>0.6657584470509484</v>
      </c>
      <c r="N403" s="58"/>
      <c r="O403" s="58"/>
      <c r="P403" s="58"/>
      <c r="Q403" s="58"/>
      <c r="R403" s="92"/>
      <c r="S403" s="58"/>
      <c r="T403" s="92"/>
      <c r="U403" s="58"/>
      <c r="V403" s="58"/>
      <c r="W403" s="58"/>
      <c r="X403" s="58"/>
      <c r="Y403" s="58"/>
      <c r="Z403" s="58"/>
    </row>
    <row r="404" spans="1:26" s="57" customFormat="1" ht="12.75">
      <c r="A404" s="57">
        <v>11</v>
      </c>
      <c r="B404" s="54" t="s">
        <v>287</v>
      </c>
      <c r="C404" s="73">
        <v>51012100</v>
      </c>
      <c r="D404" s="76" t="s">
        <v>51</v>
      </c>
      <c r="E404" s="55">
        <v>47.755</v>
      </c>
      <c r="F404" s="55">
        <v>118.683</v>
      </c>
      <c r="G404" s="56">
        <f t="shared" si="46"/>
        <v>1.4852476180504657</v>
      </c>
      <c r="H404" s="184">
        <v>157.882</v>
      </c>
      <c r="I404" s="184">
        <v>423.835</v>
      </c>
      <c r="J404" s="56">
        <f t="shared" si="47"/>
        <v>1.684504883393927</v>
      </c>
      <c r="K404" s="54"/>
      <c r="L404" s="115">
        <f t="shared" si="48"/>
        <v>0.006981590450236522</v>
      </c>
      <c r="M404" s="71">
        <v>0.685802725832628</v>
      </c>
      <c r="N404" s="58"/>
      <c r="O404" s="58"/>
      <c r="P404" s="58"/>
      <c r="Q404" s="58"/>
      <c r="R404" s="92"/>
      <c r="S404" s="92"/>
      <c r="T404" s="92"/>
      <c r="U404" s="92"/>
      <c r="V404" s="58"/>
      <c r="W404" s="58"/>
      <c r="X404" s="58"/>
      <c r="Y404" s="58"/>
      <c r="Z404" s="58"/>
    </row>
    <row r="405" spans="1:26" s="57" customFormat="1" ht="12.75">
      <c r="A405" s="57">
        <v>12</v>
      </c>
      <c r="B405" s="54" t="s">
        <v>285</v>
      </c>
      <c r="C405" s="116">
        <v>41015000</v>
      </c>
      <c r="D405" s="76" t="s">
        <v>51</v>
      </c>
      <c r="E405" s="55">
        <v>21.008</v>
      </c>
      <c r="F405" s="55">
        <v>158.115</v>
      </c>
      <c r="G405" s="56">
        <f t="shared" si="46"/>
        <v>6.52641850723534</v>
      </c>
      <c r="H405" s="184">
        <v>37.119</v>
      </c>
      <c r="I405" s="184">
        <v>321.724</v>
      </c>
      <c r="J405" s="56">
        <f t="shared" si="47"/>
        <v>7.667367116571029</v>
      </c>
      <c r="K405" s="54"/>
      <c r="L405" s="115">
        <f t="shared" si="48"/>
        <v>0.0052995746127901065</v>
      </c>
      <c r="M405" s="71">
        <v>0.1149911216463127</v>
      </c>
      <c r="N405" s="58"/>
      <c r="O405" s="58"/>
      <c r="P405" s="58"/>
      <c r="Q405" s="58"/>
      <c r="R405" s="58"/>
      <c r="S405" s="58"/>
      <c r="T405" s="92"/>
      <c r="U405" s="58"/>
      <c r="V405" s="58"/>
      <c r="W405" s="58"/>
      <c r="X405" s="58"/>
      <c r="Y405" s="58"/>
      <c r="Z405" s="58"/>
    </row>
    <row r="406" spans="1:26" s="57" customFormat="1" ht="12.75">
      <c r="A406" s="57">
        <v>13</v>
      </c>
      <c r="B406" s="76" t="s">
        <v>330</v>
      </c>
      <c r="C406" s="116" t="s">
        <v>386</v>
      </c>
      <c r="D406" s="76" t="s">
        <v>51</v>
      </c>
      <c r="E406" s="55">
        <v>28.89</v>
      </c>
      <c r="F406" s="55">
        <v>18.159</v>
      </c>
      <c r="G406" s="56">
        <f t="shared" si="46"/>
        <v>-0.3714434060228453</v>
      </c>
      <c r="H406" s="184">
        <v>314.571</v>
      </c>
      <c r="I406" s="184">
        <v>199.221</v>
      </c>
      <c r="J406" s="56">
        <f t="shared" si="47"/>
        <v>-0.36668987287448623</v>
      </c>
      <c r="K406" s="54"/>
      <c r="L406" s="115">
        <f t="shared" si="48"/>
        <v>0.003281653075103685</v>
      </c>
      <c r="M406" s="71">
        <v>1</v>
      </c>
      <c r="N406" s="58"/>
      <c r="O406" s="58"/>
      <c r="P406" s="58"/>
      <c r="Q406" s="58"/>
      <c r="R406" s="92"/>
      <c r="S406" s="58"/>
      <c r="T406" s="92"/>
      <c r="U406" s="92"/>
      <c r="V406" s="58"/>
      <c r="W406" s="58"/>
      <c r="X406" s="58"/>
      <c r="Y406" s="58"/>
      <c r="Z406" s="58"/>
    </row>
    <row r="407" spans="1:21" s="58" customFormat="1" ht="12.75">
      <c r="A407" s="57"/>
      <c r="B407" s="54" t="s">
        <v>130</v>
      </c>
      <c r="C407" s="116"/>
      <c r="D407" s="54"/>
      <c r="E407" s="55"/>
      <c r="F407" s="55"/>
      <c r="G407" s="56"/>
      <c r="H407" s="55">
        <f>+H408-SUM(H390:H406)</f>
        <v>2481.119000000006</v>
      </c>
      <c r="I407" s="55">
        <f>+I408-SUM(I390:I406)</f>
        <v>1380.9850000000079</v>
      </c>
      <c r="J407" s="56">
        <f>+(I407-H407)/H407</f>
        <v>-0.44340235192265887</v>
      </c>
      <c r="K407" s="54"/>
      <c r="L407" s="115">
        <f t="shared" si="48"/>
        <v>0.022748172491464692</v>
      </c>
      <c r="M407" s="71"/>
      <c r="T407" s="92"/>
      <c r="U407" s="92"/>
    </row>
    <row r="408" spans="2:26" s="59" customFormat="1" ht="12.75">
      <c r="B408" s="69" t="s">
        <v>133</v>
      </c>
      <c r="C408" s="69"/>
      <c r="D408" s="69"/>
      <c r="E408" s="94"/>
      <c r="F408" s="70"/>
      <c r="G408" s="70"/>
      <c r="H408" s="70">
        <f>+'Exportacion_regional '!C21</f>
        <v>77890.112</v>
      </c>
      <c r="I408" s="70">
        <f>+'Exportacion_regional '!D21</f>
        <v>60707.514</v>
      </c>
      <c r="J408" s="95">
        <f>+(I408-H408)/H408</f>
        <v>-0.22060050446454604</v>
      </c>
      <c r="K408" s="70"/>
      <c r="L408" s="95">
        <f>SUM(L390:L407)</f>
        <v>1.0000000000000002</v>
      </c>
      <c r="M408" s="96"/>
      <c r="N408" s="58"/>
      <c r="O408" s="58"/>
      <c r="P408" s="58"/>
      <c r="Q408" s="58"/>
      <c r="R408" s="58"/>
      <c r="S408" s="58"/>
      <c r="T408" s="58"/>
      <c r="U408" s="58"/>
      <c r="V408" s="58"/>
      <c r="W408" s="58"/>
      <c r="X408" s="58"/>
      <c r="Y408" s="58"/>
      <c r="Z408" s="58"/>
    </row>
    <row r="409" spans="2:26" s="59" customFormat="1" ht="12.75">
      <c r="B409" s="26"/>
      <c r="C409" s="26"/>
      <c r="D409" s="26"/>
      <c r="E409" s="99"/>
      <c r="F409" s="100"/>
      <c r="G409" s="100"/>
      <c r="H409" s="101"/>
      <c r="I409" s="99"/>
      <c r="J409" s="100"/>
      <c r="K409" s="100"/>
      <c r="L409" s="100"/>
      <c r="M409" s="93"/>
      <c r="N409" s="58"/>
      <c r="O409" s="58"/>
      <c r="P409" s="58"/>
      <c r="Q409" s="58"/>
      <c r="R409" s="58"/>
      <c r="S409" s="58"/>
      <c r="T409" s="58"/>
      <c r="U409" s="92"/>
      <c r="V409" s="58"/>
      <c r="W409" s="58"/>
      <c r="X409" s="58"/>
      <c r="Y409" s="58"/>
      <c r="Z409" s="58"/>
    </row>
    <row r="410" spans="2:13" s="58" customFormat="1" ht="21" customHeight="1">
      <c r="B410" s="231" t="s">
        <v>252</v>
      </c>
      <c r="C410" s="231"/>
      <c r="D410" s="231"/>
      <c r="E410" s="231"/>
      <c r="F410" s="231"/>
      <c r="G410" s="231"/>
      <c r="H410" s="231"/>
      <c r="I410" s="231"/>
      <c r="J410" s="231"/>
      <c r="K410" s="231"/>
      <c r="L410" s="231"/>
      <c r="M410" s="231"/>
    </row>
    <row r="411" spans="5:26" ht="12.75" customHeight="1" hidden="1">
      <c r="E411" s="55">
        <v>9.975</v>
      </c>
      <c r="F411" s="55">
        <v>6.633</v>
      </c>
      <c r="M411" s="93"/>
      <c r="N411" s="58"/>
      <c r="O411" s="58"/>
      <c r="P411" s="58"/>
      <c r="Q411" s="58"/>
      <c r="R411" s="92"/>
      <c r="S411" s="92"/>
      <c r="T411" s="92"/>
      <c r="U411" s="92"/>
      <c r="V411" s="58"/>
      <c r="W411" s="58"/>
      <c r="X411" s="58"/>
      <c r="Y411" s="58"/>
      <c r="Z411" s="58"/>
    </row>
    <row r="412" spans="5:26" ht="12.75" customHeight="1" hidden="1">
      <c r="E412" s="55">
        <v>14.6</v>
      </c>
      <c r="F412" s="55">
        <v>11.586</v>
      </c>
      <c r="H412" s="92">
        <f>+H408+H379+H362+H304+H272+H240+H208+H176+H144+H112+H80+H60+H41</f>
        <v>12092776.301</v>
      </c>
      <c r="I412" s="92">
        <f>+I408+I379+I362+I304+I272+I240+I208+I176+I144+I112+I80+I60+I41</f>
        <v>11600255.588000001</v>
      </c>
      <c r="M412" s="93"/>
      <c r="N412" s="58"/>
      <c r="O412" s="58"/>
      <c r="P412" s="58"/>
      <c r="Q412" s="58"/>
      <c r="R412" s="92"/>
      <c r="S412" s="92"/>
      <c r="T412" s="92"/>
      <c r="U412" s="92"/>
      <c r="V412" s="58"/>
      <c r="W412" s="58"/>
      <c r="X412" s="58"/>
      <c r="Y412" s="58"/>
      <c r="Z412" s="58"/>
    </row>
    <row r="413" spans="5:26" ht="12.75" customHeight="1" hidden="1">
      <c r="E413" s="55">
        <v>0</v>
      </c>
      <c r="F413" s="55">
        <v>0</v>
      </c>
      <c r="M413" s="93"/>
      <c r="N413" s="58"/>
      <c r="O413" s="58"/>
      <c r="P413" s="58"/>
      <c r="Q413" s="58"/>
      <c r="R413" s="92"/>
      <c r="S413" s="58"/>
      <c r="T413" s="92"/>
      <c r="U413" s="58"/>
      <c r="V413" s="58"/>
      <c r="W413" s="58"/>
      <c r="X413" s="58"/>
      <c r="Y413" s="58"/>
      <c r="Z413" s="58"/>
    </row>
    <row r="414" spans="13:26" ht="12.75">
      <c r="M414" s="93"/>
      <c r="N414" s="58"/>
      <c r="O414" s="58"/>
      <c r="P414" s="58"/>
      <c r="Q414" s="58"/>
      <c r="R414" s="58"/>
      <c r="S414" s="58"/>
      <c r="T414" s="58"/>
      <c r="U414" s="58"/>
      <c r="V414" s="58"/>
      <c r="W414" s="58"/>
      <c r="X414" s="58"/>
      <c r="Y414" s="58"/>
      <c r="Z414" s="58"/>
    </row>
    <row r="415" spans="13:26" ht="12.75">
      <c r="M415" s="93"/>
      <c r="N415" s="58"/>
      <c r="O415" s="58"/>
      <c r="P415" s="58"/>
      <c r="Q415" s="58"/>
      <c r="R415" s="58"/>
      <c r="S415" s="92"/>
      <c r="T415" s="58"/>
      <c r="U415" s="92"/>
      <c r="V415" s="58"/>
      <c r="W415" s="58"/>
      <c r="X415" s="58"/>
      <c r="Y415" s="58"/>
      <c r="Z415" s="58"/>
    </row>
    <row r="416" spans="8:26" ht="12.75" customHeight="1" hidden="1">
      <c r="H416" s="55">
        <f>+H408+H379+H362+H304+H272+H240+H208+H176+H144+H112+H80+H60+H41</f>
        <v>12092776.301</v>
      </c>
      <c r="I416" s="55">
        <f>+I408+I379+I362+I304+I272+I240+I208+I176+I144+I112+I80+I60+I41</f>
        <v>11600255.588000001</v>
      </c>
      <c r="M416" s="93"/>
      <c r="N416" s="58"/>
      <c r="O416" s="58"/>
      <c r="P416" s="58"/>
      <c r="Q416" s="58"/>
      <c r="R416" s="92"/>
      <c r="S416" s="58"/>
      <c r="T416" s="92"/>
      <c r="U416" s="58"/>
      <c r="V416" s="58"/>
      <c r="W416" s="58"/>
      <c r="X416" s="58"/>
      <c r="Y416" s="58"/>
      <c r="Z416" s="58"/>
    </row>
    <row r="417" spans="13:26" ht="12.75">
      <c r="M417" s="93"/>
      <c r="N417" s="58"/>
      <c r="O417" s="58"/>
      <c r="P417" s="58"/>
      <c r="Q417" s="58"/>
      <c r="R417" s="58"/>
      <c r="S417" s="58"/>
      <c r="T417" s="58"/>
      <c r="U417" s="58"/>
      <c r="V417" s="58"/>
      <c r="W417" s="58"/>
      <c r="X417" s="58"/>
      <c r="Y417" s="58"/>
      <c r="Z417" s="58"/>
    </row>
    <row r="418" spans="13:26" ht="12.75">
      <c r="M418" s="93"/>
      <c r="N418" s="58"/>
      <c r="O418" s="58"/>
      <c r="P418" s="58"/>
      <c r="Q418" s="58"/>
      <c r="R418" s="58"/>
      <c r="S418" s="92"/>
      <c r="T418" s="58"/>
      <c r="U418" s="92"/>
      <c r="V418" s="58"/>
      <c r="W418" s="58"/>
      <c r="X418" s="58"/>
      <c r="Y418" s="58"/>
      <c r="Z418" s="58"/>
    </row>
    <row r="419" spans="13:26" ht="12.75">
      <c r="M419" s="93"/>
      <c r="N419" s="58"/>
      <c r="O419" s="58"/>
      <c r="P419" s="58"/>
      <c r="Q419" s="58"/>
      <c r="R419" s="58"/>
      <c r="S419" s="92"/>
      <c r="T419" s="58"/>
      <c r="U419" s="92"/>
      <c r="V419" s="58"/>
      <c r="W419" s="58"/>
      <c r="X419" s="58"/>
      <c r="Y419" s="58"/>
      <c r="Z419" s="58"/>
    </row>
    <row r="420" spans="13:26" ht="12.75">
      <c r="M420" s="93"/>
      <c r="N420" s="58"/>
      <c r="O420" s="58"/>
      <c r="P420" s="58"/>
      <c r="Q420" s="58"/>
      <c r="R420" s="58"/>
      <c r="S420" s="58"/>
      <c r="T420" s="58"/>
      <c r="U420" s="58"/>
      <c r="V420" s="58"/>
      <c r="W420" s="58"/>
      <c r="X420" s="58"/>
      <c r="Y420" s="58"/>
      <c r="Z420" s="58"/>
    </row>
    <row r="421" spans="13:26" ht="12.75">
      <c r="M421" s="93"/>
      <c r="N421" s="58"/>
      <c r="O421" s="58"/>
      <c r="P421" s="58"/>
      <c r="Q421" s="58"/>
      <c r="R421" s="58"/>
      <c r="S421" s="58"/>
      <c r="T421" s="58"/>
      <c r="U421" s="58"/>
      <c r="V421" s="58"/>
      <c r="W421" s="58"/>
      <c r="X421" s="58"/>
      <c r="Y421" s="58"/>
      <c r="Z421" s="58"/>
    </row>
    <row r="422" spans="13:26" ht="12.75">
      <c r="M422" s="93"/>
      <c r="N422" s="58"/>
      <c r="O422" s="58"/>
      <c r="P422" s="58"/>
      <c r="Q422" s="58"/>
      <c r="R422" s="58"/>
      <c r="S422" s="58"/>
      <c r="T422" s="58"/>
      <c r="U422" s="58"/>
      <c r="V422" s="58"/>
      <c r="W422" s="58"/>
      <c r="X422" s="58"/>
      <c r="Y422" s="58"/>
      <c r="Z422" s="58"/>
    </row>
    <row r="423" spans="13:26" ht="12.75">
      <c r="M423" s="93"/>
      <c r="N423" s="58"/>
      <c r="O423" s="58"/>
      <c r="P423" s="58"/>
      <c r="Q423" s="58"/>
      <c r="R423" s="58"/>
      <c r="S423" s="92"/>
      <c r="T423" s="58"/>
      <c r="U423" s="92"/>
      <c r="V423" s="58"/>
      <c r="W423" s="58"/>
      <c r="X423" s="58"/>
      <c r="Y423" s="58"/>
      <c r="Z423" s="58"/>
    </row>
    <row r="424" spans="13:26" ht="12.75">
      <c r="M424" s="93"/>
      <c r="N424" s="58"/>
      <c r="O424" s="58"/>
      <c r="P424" s="58"/>
      <c r="Q424" s="58"/>
      <c r="R424" s="58"/>
      <c r="S424" s="58"/>
      <c r="T424" s="58"/>
      <c r="U424" s="58"/>
      <c r="V424" s="58"/>
      <c r="W424" s="58"/>
      <c r="X424" s="58"/>
      <c r="Y424" s="58"/>
      <c r="Z424" s="58"/>
    </row>
    <row r="425" spans="13:26" ht="12.75">
      <c r="M425" s="93"/>
      <c r="N425" s="58"/>
      <c r="O425" s="58"/>
      <c r="P425" s="58"/>
      <c r="Q425" s="58"/>
      <c r="R425" s="58"/>
      <c r="S425" s="58"/>
      <c r="T425" s="58"/>
      <c r="U425" s="58"/>
      <c r="V425" s="58"/>
      <c r="W425" s="58"/>
      <c r="X425" s="58"/>
      <c r="Y425" s="58"/>
      <c r="Z425" s="58"/>
    </row>
    <row r="426" spans="13:26" ht="12.75">
      <c r="M426" s="93"/>
      <c r="N426" s="58"/>
      <c r="O426" s="58"/>
      <c r="P426" s="58"/>
      <c r="Q426" s="58"/>
      <c r="R426" s="58"/>
      <c r="S426" s="92"/>
      <c r="T426" s="58"/>
      <c r="U426" s="92"/>
      <c r="V426" s="58"/>
      <c r="W426" s="58"/>
      <c r="X426" s="58"/>
      <c r="Y426" s="58"/>
      <c r="Z426" s="58"/>
    </row>
    <row r="427" spans="13:26" ht="12.75">
      <c r="M427" s="93"/>
      <c r="N427" s="58"/>
      <c r="O427" s="58"/>
      <c r="P427" s="58"/>
      <c r="Q427" s="58"/>
      <c r="R427" s="58"/>
      <c r="S427" s="92"/>
      <c r="T427" s="58"/>
      <c r="U427" s="92"/>
      <c r="V427" s="58"/>
      <c r="W427" s="58"/>
      <c r="X427" s="58"/>
      <c r="Y427" s="58"/>
      <c r="Z427" s="58"/>
    </row>
    <row r="428" spans="13:26" ht="12.75">
      <c r="M428" s="93"/>
      <c r="N428" s="58"/>
      <c r="O428" s="58"/>
      <c r="P428" s="58"/>
      <c r="Q428" s="58"/>
      <c r="R428" s="58"/>
      <c r="S428" s="92"/>
      <c r="T428" s="58"/>
      <c r="U428" s="92"/>
      <c r="V428" s="58"/>
      <c r="W428" s="58"/>
      <c r="X428" s="58"/>
      <c r="Y428" s="58"/>
      <c r="Z428" s="58"/>
    </row>
    <row r="429" spans="13:26" ht="12.75">
      <c r="M429" s="93"/>
      <c r="N429" s="58"/>
      <c r="O429" s="58"/>
      <c r="P429" s="58"/>
      <c r="Q429" s="58"/>
      <c r="R429" s="58"/>
      <c r="S429" s="92"/>
      <c r="T429" s="58"/>
      <c r="U429" s="92"/>
      <c r="V429" s="58"/>
      <c r="W429" s="58"/>
      <c r="X429" s="58"/>
      <c r="Y429" s="58"/>
      <c r="Z429" s="58"/>
    </row>
    <row r="430" spans="13:26" ht="12.75">
      <c r="M430" s="93"/>
      <c r="N430" s="58"/>
      <c r="O430" s="58"/>
      <c r="P430" s="58"/>
      <c r="Q430" s="58"/>
      <c r="R430" s="58"/>
      <c r="S430" s="58"/>
      <c r="T430" s="58"/>
      <c r="U430" s="92"/>
      <c r="V430" s="58"/>
      <c r="W430" s="58"/>
      <c r="X430" s="58"/>
      <c r="Y430" s="58"/>
      <c r="Z430" s="58"/>
    </row>
    <row r="431" spans="13:26" ht="12.75">
      <c r="M431" s="93"/>
      <c r="N431" s="58"/>
      <c r="O431" s="58"/>
      <c r="P431" s="58"/>
      <c r="Q431" s="58"/>
      <c r="R431" s="58"/>
      <c r="S431" s="58"/>
      <c r="T431" s="58"/>
      <c r="U431" s="58"/>
      <c r="V431" s="58"/>
      <c r="W431" s="58"/>
      <c r="X431" s="58"/>
      <c r="Y431" s="58"/>
      <c r="Z431" s="58"/>
    </row>
    <row r="432" spans="13:26" ht="12.75">
      <c r="M432" s="93"/>
      <c r="N432" s="58"/>
      <c r="O432" s="58"/>
      <c r="P432" s="58"/>
      <c r="Q432" s="58"/>
      <c r="R432" s="58"/>
      <c r="S432" s="92"/>
      <c r="T432" s="58"/>
      <c r="U432" s="92"/>
      <c r="V432" s="58"/>
      <c r="W432" s="58"/>
      <c r="X432" s="58"/>
      <c r="Y432" s="58"/>
      <c r="Z432" s="58"/>
    </row>
    <row r="433" spans="13:26" ht="12.75">
      <c r="M433" s="93"/>
      <c r="N433" s="58"/>
      <c r="O433" s="58"/>
      <c r="P433" s="58"/>
      <c r="Q433" s="58"/>
      <c r="R433" s="58"/>
      <c r="S433" s="92"/>
      <c r="T433" s="58"/>
      <c r="U433" s="92"/>
      <c r="V433" s="58"/>
      <c r="W433" s="58"/>
      <c r="X433" s="58"/>
      <c r="Y433" s="58"/>
      <c r="Z433" s="58"/>
    </row>
    <row r="434" spans="13:26" ht="12.75">
      <c r="M434" s="93"/>
      <c r="N434" s="58"/>
      <c r="O434" s="58"/>
      <c r="P434" s="58"/>
      <c r="Q434" s="58"/>
      <c r="R434" s="58"/>
      <c r="S434" s="92"/>
      <c r="T434" s="58"/>
      <c r="U434" s="92"/>
      <c r="V434" s="58"/>
      <c r="W434" s="58"/>
      <c r="X434" s="58"/>
      <c r="Y434" s="58"/>
      <c r="Z434" s="58"/>
    </row>
    <row r="435" spans="13:26" ht="12.75">
      <c r="M435" s="93"/>
      <c r="N435" s="58"/>
      <c r="O435" s="58"/>
      <c r="P435" s="58"/>
      <c r="Q435" s="58"/>
      <c r="R435" s="58"/>
      <c r="S435" s="92"/>
      <c r="T435" s="58"/>
      <c r="U435" s="92"/>
      <c r="V435" s="58"/>
      <c r="W435" s="58"/>
      <c r="X435" s="58"/>
      <c r="Y435" s="58"/>
      <c r="Z435" s="58"/>
    </row>
    <row r="436" spans="13:26" ht="12.75">
      <c r="M436" s="93"/>
      <c r="N436" s="58"/>
      <c r="O436" s="58"/>
      <c r="P436" s="58"/>
      <c r="Q436" s="58"/>
      <c r="R436" s="58"/>
      <c r="S436" s="58"/>
      <c r="T436" s="58"/>
      <c r="U436" s="58"/>
      <c r="V436" s="58"/>
      <c r="W436" s="58"/>
      <c r="X436" s="58"/>
      <c r="Y436" s="58"/>
      <c r="Z436" s="58"/>
    </row>
    <row r="437" spans="13:26" ht="12.75">
      <c r="M437" s="93"/>
      <c r="N437" s="58"/>
      <c r="O437" s="58"/>
      <c r="P437" s="58"/>
      <c r="Q437" s="58"/>
      <c r="R437" s="58"/>
      <c r="S437" s="58"/>
      <c r="T437" s="58"/>
      <c r="U437" s="58"/>
      <c r="V437" s="58"/>
      <c r="W437" s="58"/>
      <c r="X437" s="58"/>
      <c r="Y437" s="58"/>
      <c r="Z437" s="58"/>
    </row>
    <row r="438" spans="13:26" ht="12.75">
      <c r="M438" s="93"/>
      <c r="N438" s="58"/>
      <c r="O438" s="58"/>
      <c r="P438" s="58"/>
      <c r="Q438" s="58"/>
      <c r="R438" s="58"/>
      <c r="S438" s="92"/>
      <c r="T438" s="58"/>
      <c r="U438" s="92"/>
      <c r="V438" s="58"/>
      <c r="W438" s="58"/>
      <c r="X438" s="58"/>
      <c r="Y438" s="58"/>
      <c r="Z438" s="58"/>
    </row>
    <row r="439" spans="13:26" ht="12.75">
      <c r="M439" s="93"/>
      <c r="N439" s="58"/>
      <c r="O439" s="58"/>
      <c r="P439" s="58"/>
      <c r="Q439" s="58"/>
      <c r="R439" s="58"/>
      <c r="S439" s="92"/>
      <c r="T439" s="58"/>
      <c r="U439" s="92"/>
      <c r="V439" s="58"/>
      <c r="W439" s="58"/>
      <c r="X439" s="58"/>
      <c r="Y439" s="58"/>
      <c r="Z439" s="58"/>
    </row>
    <row r="440" spans="13:26" ht="12.75">
      <c r="M440" s="93"/>
      <c r="N440" s="58"/>
      <c r="O440" s="58"/>
      <c r="P440" s="58"/>
      <c r="Q440" s="58"/>
      <c r="R440" s="58"/>
      <c r="S440" s="58"/>
      <c r="T440" s="58"/>
      <c r="U440" s="92"/>
      <c r="V440" s="58"/>
      <c r="W440" s="58"/>
      <c r="X440" s="58"/>
      <c r="Y440" s="58"/>
      <c r="Z440" s="58"/>
    </row>
    <row r="441" spans="13:26" ht="12.75">
      <c r="M441" s="93"/>
      <c r="N441" s="58"/>
      <c r="O441" s="58"/>
      <c r="P441" s="58"/>
      <c r="Q441" s="58"/>
      <c r="R441" s="58"/>
      <c r="S441" s="58"/>
      <c r="T441" s="58"/>
      <c r="U441" s="58"/>
      <c r="V441" s="58"/>
      <c r="W441" s="58"/>
      <c r="X441" s="58"/>
      <c r="Y441" s="58"/>
      <c r="Z441" s="58"/>
    </row>
    <row r="442" spans="13:26" ht="12.75">
      <c r="M442" s="93"/>
      <c r="N442" s="58"/>
      <c r="O442" s="58"/>
      <c r="P442" s="58"/>
      <c r="Q442" s="58"/>
      <c r="R442" s="58"/>
      <c r="S442" s="92"/>
      <c r="T442" s="58"/>
      <c r="U442" s="92"/>
      <c r="V442" s="58"/>
      <c r="W442" s="58"/>
      <c r="X442" s="58"/>
      <c r="Y442" s="58"/>
      <c r="Z442" s="58"/>
    </row>
    <row r="443" spans="13:26" ht="12.75">
      <c r="M443" s="93"/>
      <c r="N443" s="58"/>
      <c r="O443" s="58"/>
      <c r="P443" s="58"/>
      <c r="Q443" s="58"/>
      <c r="R443" s="58"/>
      <c r="S443" s="58"/>
      <c r="T443" s="58"/>
      <c r="U443" s="92"/>
      <c r="V443" s="58"/>
      <c r="W443" s="58"/>
      <c r="X443" s="58"/>
      <c r="Y443" s="58"/>
      <c r="Z443" s="58"/>
    </row>
    <row r="444" spans="13:26" ht="12.75">
      <c r="M444" s="93"/>
      <c r="N444" s="58"/>
      <c r="O444" s="58"/>
      <c r="P444" s="58"/>
      <c r="Q444" s="58"/>
      <c r="R444" s="58"/>
      <c r="S444" s="92"/>
      <c r="T444" s="58"/>
      <c r="U444" s="92"/>
      <c r="V444" s="58"/>
      <c r="W444" s="58"/>
      <c r="X444" s="58"/>
      <c r="Y444" s="58"/>
      <c r="Z444" s="58"/>
    </row>
    <row r="445" spans="13:26" ht="12.75">
      <c r="M445" s="93"/>
      <c r="N445" s="58"/>
      <c r="O445" s="58"/>
      <c r="P445" s="58"/>
      <c r="Q445" s="58"/>
      <c r="R445" s="58"/>
      <c r="S445" s="92"/>
      <c r="T445" s="58"/>
      <c r="U445" s="92"/>
      <c r="V445" s="58"/>
      <c r="W445" s="58"/>
      <c r="X445" s="58"/>
      <c r="Y445" s="58"/>
      <c r="Z445" s="58"/>
    </row>
    <row r="446" spans="13:26" ht="12.75">
      <c r="M446" s="93"/>
      <c r="N446" s="58"/>
      <c r="O446" s="58"/>
      <c r="P446" s="58"/>
      <c r="Q446" s="58"/>
      <c r="R446" s="58"/>
      <c r="S446" s="92"/>
      <c r="T446" s="58"/>
      <c r="U446" s="92"/>
      <c r="V446" s="58"/>
      <c r="W446" s="58"/>
      <c r="X446" s="58"/>
      <c r="Y446" s="58"/>
      <c r="Z446" s="58"/>
    </row>
    <row r="447" spans="13:26" ht="12.75">
      <c r="M447" s="93"/>
      <c r="N447" s="58"/>
      <c r="O447" s="58"/>
      <c r="P447" s="58"/>
      <c r="Q447" s="58"/>
      <c r="R447" s="58"/>
      <c r="S447" s="92"/>
      <c r="T447" s="58"/>
      <c r="U447" s="92"/>
      <c r="V447" s="58"/>
      <c r="W447" s="58"/>
      <c r="X447" s="58"/>
      <c r="Y447" s="58"/>
      <c r="Z447" s="58"/>
    </row>
    <row r="448" spans="13:26" ht="12.75">
      <c r="M448" s="93"/>
      <c r="N448" s="58"/>
      <c r="O448" s="58"/>
      <c r="P448" s="58"/>
      <c r="Q448" s="58"/>
      <c r="R448" s="58"/>
      <c r="S448" s="92"/>
      <c r="T448" s="58"/>
      <c r="U448" s="92"/>
      <c r="V448" s="58"/>
      <c r="W448" s="58"/>
      <c r="X448" s="58"/>
      <c r="Y448" s="58"/>
      <c r="Z448" s="58"/>
    </row>
    <row r="449" spans="13:26" ht="12.75">
      <c r="M449" s="93"/>
      <c r="N449" s="58"/>
      <c r="O449" s="58"/>
      <c r="P449" s="58"/>
      <c r="Q449" s="58"/>
      <c r="R449" s="58"/>
      <c r="S449" s="92"/>
      <c r="T449" s="58"/>
      <c r="U449" s="92"/>
      <c r="V449" s="58"/>
      <c r="W449" s="58"/>
      <c r="X449" s="58"/>
      <c r="Y449" s="58"/>
      <c r="Z449" s="58"/>
    </row>
    <row r="450" spans="13:26" ht="12.75">
      <c r="M450" s="93"/>
      <c r="N450" s="58"/>
      <c r="O450" s="58"/>
      <c r="P450" s="58"/>
      <c r="Q450" s="58"/>
      <c r="R450" s="58"/>
      <c r="S450" s="58"/>
      <c r="T450" s="58"/>
      <c r="U450" s="92"/>
      <c r="V450" s="58"/>
      <c r="W450" s="58"/>
      <c r="X450" s="58"/>
      <c r="Y450" s="58"/>
      <c r="Z450" s="58"/>
    </row>
    <row r="451" spans="13:26" ht="12.75">
      <c r="M451" s="93"/>
      <c r="N451" s="58"/>
      <c r="O451" s="58"/>
      <c r="P451" s="58"/>
      <c r="Q451" s="58"/>
      <c r="R451" s="58"/>
      <c r="S451" s="58"/>
      <c r="T451" s="58"/>
      <c r="U451" s="58"/>
      <c r="V451" s="58"/>
      <c r="W451" s="58"/>
      <c r="X451" s="58"/>
      <c r="Y451" s="58"/>
      <c r="Z451" s="58"/>
    </row>
    <row r="452" spans="13:26" ht="12.75">
      <c r="M452" s="93"/>
      <c r="N452" s="58"/>
      <c r="O452" s="58"/>
      <c r="P452" s="58"/>
      <c r="Q452" s="58"/>
      <c r="R452" s="58"/>
      <c r="S452" s="58"/>
      <c r="T452" s="58"/>
      <c r="U452" s="92"/>
      <c r="V452" s="58"/>
      <c r="W452" s="58"/>
      <c r="X452" s="58"/>
      <c r="Y452" s="58"/>
      <c r="Z452" s="58"/>
    </row>
    <row r="453" spans="13:26" ht="12.75">
      <c r="M453" s="93"/>
      <c r="N453" s="58"/>
      <c r="O453" s="58"/>
      <c r="P453" s="58"/>
      <c r="Q453" s="58"/>
      <c r="R453" s="58"/>
      <c r="S453" s="58"/>
      <c r="T453" s="58"/>
      <c r="U453" s="58"/>
      <c r="V453" s="58"/>
      <c r="W453" s="58"/>
      <c r="X453" s="58"/>
      <c r="Y453" s="58"/>
      <c r="Z453" s="58"/>
    </row>
    <row r="454" spans="13:26" ht="12.75">
      <c r="M454" s="93"/>
      <c r="N454" s="58"/>
      <c r="O454" s="58"/>
      <c r="P454" s="58"/>
      <c r="Q454" s="58"/>
      <c r="R454" s="58"/>
      <c r="S454" s="92"/>
      <c r="T454" s="58"/>
      <c r="U454" s="92"/>
      <c r="V454" s="58"/>
      <c r="W454" s="58"/>
      <c r="X454" s="58"/>
      <c r="Y454" s="58"/>
      <c r="Z454" s="58"/>
    </row>
    <row r="455" spans="13:26" ht="12.75">
      <c r="M455" s="93"/>
      <c r="N455" s="58"/>
      <c r="O455" s="58"/>
      <c r="P455" s="58"/>
      <c r="Q455" s="58"/>
      <c r="R455" s="58"/>
      <c r="S455" s="58"/>
      <c r="T455" s="58"/>
      <c r="U455" s="58"/>
      <c r="V455" s="58"/>
      <c r="W455" s="58"/>
      <c r="X455" s="58"/>
      <c r="Y455" s="58"/>
      <c r="Z455" s="58"/>
    </row>
    <row r="456" spans="13:26" ht="12.75">
      <c r="M456" s="93"/>
      <c r="N456" s="58"/>
      <c r="O456" s="58"/>
      <c r="P456" s="58"/>
      <c r="Q456" s="58"/>
      <c r="R456" s="58"/>
      <c r="S456" s="58"/>
      <c r="T456" s="58"/>
      <c r="U456" s="58"/>
      <c r="V456" s="58"/>
      <c r="W456" s="58"/>
      <c r="X456" s="58"/>
      <c r="Y456" s="58"/>
      <c r="Z456" s="58"/>
    </row>
    <row r="457" spans="13:26" ht="12.75">
      <c r="M457" s="93"/>
      <c r="N457" s="58"/>
      <c r="O457" s="58"/>
      <c r="P457" s="58"/>
      <c r="Q457" s="58"/>
      <c r="R457" s="58"/>
      <c r="S457" s="58"/>
      <c r="T457" s="58"/>
      <c r="U457" s="58"/>
      <c r="V457" s="58"/>
      <c r="W457" s="58"/>
      <c r="X457" s="58"/>
      <c r="Y457" s="58"/>
      <c r="Z457" s="58"/>
    </row>
    <row r="458" spans="13:26" ht="12.75">
      <c r="M458" s="93"/>
      <c r="N458" s="58"/>
      <c r="O458" s="58"/>
      <c r="P458" s="58"/>
      <c r="Q458" s="58"/>
      <c r="R458" s="58"/>
      <c r="S458" s="58"/>
      <c r="T458" s="58"/>
      <c r="U458" s="58"/>
      <c r="V458" s="58"/>
      <c r="W458" s="58"/>
      <c r="X458" s="58"/>
      <c r="Y458" s="58"/>
      <c r="Z458" s="58"/>
    </row>
    <row r="459" spans="13:26" ht="12.75">
      <c r="M459" s="93"/>
      <c r="N459" s="58"/>
      <c r="O459" s="58"/>
      <c r="P459" s="58"/>
      <c r="Q459" s="58"/>
      <c r="R459" s="58"/>
      <c r="S459" s="58"/>
      <c r="T459" s="58"/>
      <c r="U459" s="58"/>
      <c r="V459" s="58"/>
      <c r="W459" s="58"/>
      <c r="X459" s="58"/>
      <c r="Y459" s="58"/>
      <c r="Z459" s="58"/>
    </row>
    <row r="460" spans="13:26" ht="12.75">
      <c r="M460" s="93"/>
      <c r="N460" s="58"/>
      <c r="O460" s="58"/>
      <c r="P460" s="58"/>
      <c r="Q460" s="58"/>
      <c r="R460" s="58"/>
      <c r="S460" s="58"/>
      <c r="T460" s="58"/>
      <c r="U460" s="58"/>
      <c r="V460" s="58"/>
      <c r="W460" s="58"/>
      <c r="X460" s="58"/>
      <c r="Y460" s="58"/>
      <c r="Z460" s="58"/>
    </row>
    <row r="461" spans="13:26" ht="12.75">
      <c r="M461" s="93"/>
      <c r="N461" s="58"/>
      <c r="O461" s="58"/>
      <c r="P461" s="58"/>
      <c r="Q461" s="58"/>
      <c r="R461" s="58"/>
      <c r="S461" s="58"/>
      <c r="T461" s="58"/>
      <c r="U461" s="58"/>
      <c r="V461" s="58"/>
      <c r="W461" s="58"/>
      <c r="X461" s="58"/>
      <c r="Y461" s="58"/>
      <c r="Z461" s="58"/>
    </row>
    <row r="462" spans="13:26" ht="12.75">
      <c r="M462" s="93"/>
      <c r="N462" s="58"/>
      <c r="O462" s="58"/>
      <c r="P462" s="58"/>
      <c r="Q462" s="58"/>
      <c r="R462" s="58"/>
      <c r="S462" s="58"/>
      <c r="T462" s="58"/>
      <c r="U462" s="58"/>
      <c r="V462" s="58"/>
      <c r="W462" s="58"/>
      <c r="X462" s="58"/>
      <c r="Y462" s="58"/>
      <c r="Z462" s="58"/>
    </row>
    <row r="463" spans="13:26" ht="12.75">
      <c r="M463" s="93"/>
      <c r="N463" s="58"/>
      <c r="O463" s="58"/>
      <c r="P463" s="58"/>
      <c r="Q463" s="58"/>
      <c r="R463" s="58"/>
      <c r="S463" s="58"/>
      <c r="T463" s="58"/>
      <c r="U463" s="58"/>
      <c r="V463" s="58"/>
      <c r="W463" s="58"/>
      <c r="X463" s="58"/>
      <c r="Y463" s="58"/>
      <c r="Z463" s="58"/>
    </row>
    <row r="464" spans="13:26" ht="12.75">
      <c r="M464" s="93"/>
      <c r="N464" s="58"/>
      <c r="O464" s="58"/>
      <c r="P464" s="58"/>
      <c r="Q464" s="58"/>
      <c r="R464" s="58"/>
      <c r="S464" s="58"/>
      <c r="T464" s="58"/>
      <c r="U464" s="58"/>
      <c r="V464" s="58"/>
      <c r="W464" s="58"/>
      <c r="X464" s="58"/>
      <c r="Y464" s="58"/>
      <c r="Z464" s="58"/>
    </row>
    <row r="465" spans="13:26" ht="12.75">
      <c r="M465" s="93"/>
      <c r="N465" s="58"/>
      <c r="O465" s="58"/>
      <c r="P465" s="58"/>
      <c r="Q465" s="58"/>
      <c r="R465" s="58"/>
      <c r="S465" s="58"/>
      <c r="T465" s="58"/>
      <c r="U465" s="58"/>
      <c r="V465" s="58"/>
      <c r="W465" s="58"/>
      <c r="X465" s="58"/>
      <c r="Y465" s="58"/>
      <c r="Z465" s="58"/>
    </row>
    <row r="466" spans="13:26" ht="12.75">
      <c r="M466" s="93"/>
      <c r="N466" s="58"/>
      <c r="O466" s="58"/>
      <c r="P466" s="58"/>
      <c r="Q466" s="58"/>
      <c r="R466" s="58"/>
      <c r="S466" s="58"/>
      <c r="T466" s="58"/>
      <c r="U466" s="58"/>
      <c r="V466" s="58"/>
      <c r="W466" s="58"/>
      <c r="X466" s="58"/>
      <c r="Y466" s="58"/>
      <c r="Z466" s="58"/>
    </row>
    <row r="467" spans="13:26" ht="12.75">
      <c r="M467" s="93"/>
      <c r="N467" s="58"/>
      <c r="O467" s="58"/>
      <c r="P467" s="58"/>
      <c r="Q467" s="58"/>
      <c r="R467" s="58"/>
      <c r="S467" s="58"/>
      <c r="T467" s="58"/>
      <c r="U467" s="58"/>
      <c r="V467" s="58"/>
      <c r="W467" s="58"/>
      <c r="X467" s="58"/>
      <c r="Y467" s="58"/>
      <c r="Z467" s="58"/>
    </row>
    <row r="468" spans="13:26" ht="12.75">
      <c r="M468" s="93"/>
      <c r="N468" s="58"/>
      <c r="O468" s="58"/>
      <c r="P468" s="58"/>
      <c r="Q468" s="58"/>
      <c r="R468" s="58"/>
      <c r="S468" s="58"/>
      <c r="T468" s="58"/>
      <c r="U468" s="58"/>
      <c r="V468" s="58"/>
      <c r="W468" s="58"/>
      <c r="X468" s="58"/>
      <c r="Y468" s="58"/>
      <c r="Z468" s="58"/>
    </row>
    <row r="469" spans="13:26" ht="12.75">
      <c r="M469" s="93"/>
      <c r="N469" s="58"/>
      <c r="O469" s="58"/>
      <c r="P469" s="58"/>
      <c r="Q469" s="58"/>
      <c r="R469" s="58"/>
      <c r="S469" s="58"/>
      <c r="T469" s="58"/>
      <c r="U469" s="58"/>
      <c r="V469" s="58"/>
      <c r="W469" s="58"/>
      <c r="X469" s="58"/>
      <c r="Y469" s="58"/>
      <c r="Z469" s="58"/>
    </row>
    <row r="470" spans="13:26" ht="12.75">
      <c r="M470" s="93"/>
      <c r="N470" s="58"/>
      <c r="O470" s="58"/>
      <c r="P470" s="58"/>
      <c r="Q470" s="58"/>
      <c r="R470" s="58"/>
      <c r="S470" s="58"/>
      <c r="T470" s="58"/>
      <c r="U470" s="58"/>
      <c r="V470" s="58"/>
      <c r="W470" s="58"/>
      <c r="X470" s="58"/>
      <c r="Y470" s="58"/>
      <c r="Z470" s="58"/>
    </row>
    <row r="471" spans="13:26" ht="12.75">
      <c r="M471" s="93"/>
      <c r="N471" s="58"/>
      <c r="O471" s="58"/>
      <c r="P471" s="58"/>
      <c r="Q471" s="58"/>
      <c r="R471" s="58"/>
      <c r="S471" s="58"/>
      <c r="T471" s="58"/>
      <c r="U471" s="58"/>
      <c r="V471" s="58"/>
      <c r="W471" s="58"/>
      <c r="X471" s="58"/>
      <c r="Y471" s="58"/>
      <c r="Z471" s="58"/>
    </row>
    <row r="472" spans="13:26" ht="12.75">
      <c r="M472" s="93"/>
      <c r="N472" s="58"/>
      <c r="O472" s="58"/>
      <c r="P472" s="58"/>
      <c r="Q472" s="58"/>
      <c r="R472" s="58"/>
      <c r="S472" s="58"/>
      <c r="T472" s="58"/>
      <c r="U472" s="58"/>
      <c r="V472" s="58"/>
      <c r="W472" s="58"/>
      <c r="X472" s="58"/>
      <c r="Y472" s="58"/>
      <c r="Z472" s="58"/>
    </row>
    <row r="473" spans="13:26" ht="12.75">
      <c r="M473" s="93"/>
      <c r="N473" s="58"/>
      <c r="O473" s="58"/>
      <c r="P473" s="58"/>
      <c r="Q473" s="58"/>
      <c r="R473" s="58"/>
      <c r="S473" s="58"/>
      <c r="T473" s="58"/>
      <c r="U473" s="58"/>
      <c r="V473" s="58"/>
      <c r="W473" s="58"/>
      <c r="X473" s="58"/>
      <c r="Y473" s="58"/>
      <c r="Z473" s="58"/>
    </row>
    <row r="474" spans="13:26" ht="12.75">
      <c r="M474" s="93"/>
      <c r="N474" s="58"/>
      <c r="O474" s="58"/>
      <c r="P474" s="58"/>
      <c r="Q474" s="58"/>
      <c r="R474" s="58"/>
      <c r="S474" s="58"/>
      <c r="T474" s="58"/>
      <c r="U474" s="58"/>
      <c r="V474" s="58"/>
      <c r="W474" s="58"/>
      <c r="X474" s="58"/>
      <c r="Y474" s="58"/>
      <c r="Z474" s="58"/>
    </row>
    <row r="475" spans="13:26" ht="12.75">
      <c r="M475" s="93"/>
      <c r="N475" s="58"/>
      <c r="O475" s="58"/>
      <c r="P475" s="58"/>
      <c r="Q475" s="58"/>
      <c r="R475" s="58"/>
      <c r="S475" s="58"/>
      <c r="T475" s="58"/>
      <c r="U475" s="58"/>
      <c r="V475" s="58"/>
      <c r="W475" s="58"/>
      <c r="X475" s="58"/>
      <c r="Y475" s="58"/>
      <c r="Z475" s="58"/>
    </row>
    <row r="476" spans="13:26" ht="12.75">
      <c r="M476" s="93"/>
      <c r="N476" s="58"/>
      <c r="O476" s="58"/>
      <c r="P476" s="58"/>
      <c r="Q476" s="58"/>
      <c r="R476" s="58"/>
      <c r="S476" s="58"/>
      <c r="T476" s="58"/>
      <c r="U476" s="58"/>
      <c r="V476" s="58"/>
      <c r="W476" s="58"/>
      <c r="X476" s="58"/>
      <c r="Y476" s="58"/>
      <c r="Z476" s="58"/>
    </row>
    <row r="477" spans="13:26" ht="12.75">
      <c r="M477" s="93"/>
      <c r="N477" s="58"/>
      <c r="O477" s="58"/>
      <c r="P477" s="58"/>
      <c r="Q477" s="58"/>
      <c r="R477" s="58"/>
      <c r="S477" s="58"/>
      <c r="T477" s="58"/>
      <c r="U477" s="58"/>
      <c r="V477" s="58"/>
      <c r="W477" s="58"/>
      <c r="X477" s="58"/>
      <c r="Y477" s="58"/>
      <c r="Z477" s="58"/>
    </row>
    <row r="478" spans="13:26" ht="12.75">
      <c r="M478" s="93"/>
      <c r="N478" s="58"/>
      <c r="O478" s="58"/>
      <c r="P478" s="58"/>
      <c r="Q478" s="58"/>
      <c r="R478" s="58"/>
      <c r="S478" s="58"/>
      <c r="T478" s="58"/>
      <c r="U478" s="58"/>
      <c r="V478" s="58"/>
      <c r="W478" s="58"/>
      <c r="X478" s="58"/>
      <c r="Y478" s="58"/>
      <c r="Z478" s="58"/>
    </row>
    <row r="479" spans="13:26" ht="12.75">
      <c r="M479" s="93"/>
      <c r="N479" s="58"/>
      <c r="O479" s="58"/>
      <c r="P479" s="58"/>
      <c r="Q479" s="58"/>
      <c r="R479" s="58"/>
      <c r="S479" s="58"/>
      <c r="T479" s="58"/>
      <c r="U479" s="58"/>
      <c r="V479" s="58"/>
      <c r="W479" s="58"/>
      <c r="X479" s="58"/>
      <c r="Y479" s="58"/>
      <c r="Z479" s="58"/>
    </row>
    <row r="480" spans="13:26" ht="12.75">
      <c r="M480" s="93"/>
      <c r="N480" s="58"/>
      <c r="O480" s="58"/>
      <c r="P480" s="58"/>
      <c r="Q480" s="58"/>
      <c r="R480" s="58"/>
      <c r="S480" s="58"/>
      <c r="T480" s="58"/>
      <c r="U480" s="58"/>
      <c r="V480" s="58"/>
      <c r="W480" s="58"/>
      <c r="X480" s="58"/>
      <c r="Y480" s="58"/>
      <c r="Z480" s="58"/>
    </row>
    <row r="481" spans="13:26" ht="12.75">
      <c r="M481" s="93"/>
      <c r="N481" s="58"/>
      <c r="O481" s="58"/>
      <c r="P481" s="58"/>
      <c r="Q481" s="58"/>
      <c r="R481" s="58"/>
      <c r="S481" s="58"/>
      <c r="T481" s="58"/>
      <c r="U481" s="58"/>
      <c r="V481" s="58"/>
      <c r="W481" s="58"/>
      <c r="X481" s="58"/>
      <c r="Y481" s="58"/>
      <c r="Z481" s="58"/>
    </row>
    <row r="482" spans="13:26" ht="12.75">
      <c r="M482" s="93"/>
      <c r="N482" s="58"/>
      <c r="O482" s="58"/>
      <c r="P482" s="58"/>
      <c r="Q482" s="58"/>
      <c r="R482" s="58"/>
      <c r="S482" s="58"/>
      <c r="T482" s="58"/>
      <c r="U482" s="58"/>
      <c r="V482" s="58"/>
      <c r="W482" s="58"/>
      <c r="X482" s="58"/>
      <c r="Y482" s="58"/>
      <c r="Z482" s="58"/>
    </row>
    <row r="483" spans="13:26" ht="12.75">
      <c r="M483" s="93"/>
      <c r="N483" s="58"/>
      <c r="O483" s="58"/>
      <c r="P483" s="58"/>
      <c r="Q483" s="58"/>
      <c r="R483" s="58"/>
      <c r="S483" s="58"/>
      <c r="T483" s="58"/>
      <c r="U483" s="58"/>
      <c r="V483" s="58"/>
      <c r="W483" s="58"/>
      <c r="X483" s="58"/>
      <c r="Y483" s="58"/>
      <c r="Z483" s="58"/>
    </row>
    <row r="484" spans="13:26" ht="12.75">
      <c r="M484" s="93"/>
      <c r="N484" s="58"/>
      <c r="O484" s="58"/>
      <c r="P484" s="58"/>
      <c r="Q484" s="58"/>
      <c r="R484" s="58"/>
      <c r="S484" s="58"/>
      <c r="T484" s="58"/>
      <c r="U484" s="58"/>
      <c r="V484" s="58"/>
      <c r="W484" s="58"/>
      <c r="X484" s="58"/>
      <c r="Y484" s="58"/>
      <c r="Z484" s="58"/>
    </row>
    <row r="485" spans="13:26" ht="12.75">
      <c r="M485" s="93"/>
      <c r="N485" s="58"/>
      <c r="O485" s="58"/>
      <c r="P485" s="58"/>
      <c r="Q485" s="58"/>
      <c r="R485" s="58"/>
      <c r="S485" s="58"/>
      <c r="T485" s="58"/>
      <c r="U485" s="58"/>
      <c r="V485" s="58"/>
      <c r="W485" s="58"/>
      <c r="X485" s="58"/>
      <c r="Y485" s="58"/>
      <c r="Z485" s="58"/>
    </row>
    <row r="486" spans="13:26" ht="12.75">
      <c r="M486" s="93"/>
      <c r="N486" s="58"/>
      <c r="O486" s="58"/>
      <c r="P486" s="58"/>
      <c r="Q486" s="58"/>
      <c r="R486" s="58"/>
      <c r="S486" s="58"/>
      <c r="T486" s="58"/>
      <c r="U486" s="58"/>
      <c r="V486" s="58"/>
      <c r="W486" s="58"/>
      <c r="X486" s="58"/>
      <c r="Y486" s="58"/>
      <c r="Z486" s="58"/>
    </row>
    <row r="487" spans="13:26" ht="12.75">
      <c r="M487" s="93"/>
      <c r="N487" s="58"/>
      <c r="O487" s="58"/>
      <c r="P487" s="58"/>
      <c r="Q487" s="58"/>
      <c r="R487" s="58"/>
      <c r="S487" s="58"/>
      <c r="T487" s="58"/>
      <c r="U487" s="58"/>
      <c r="V487" s="58"/>
      <c r="W487" s="58"/>
      <c r="X487" s="58"/>
      <c r="Y487" s="58"/>
      <c r="Z487" s="58"/>
    </row>
    <row r="488" spans="13:26" ht="12.75">
      <c r="M488" s="93"/>
      <c r="N488" s="58"/>
      <c r="O488" s="58"/>
      <c r="P488" s="58"/>
      <c r="Q488" s="58"/>
      <c r="R488" s="58"/>
      <c r="S488" s="58"/>
      <c r="T488" s="58"/>
      <c r="U488" s="58"/>
      <c r="V488" s="58"/>
      <c r="W488" s="58"/>
      <c r="X488" s="58"/>
      <c r="Y488" s="58"/>
      <c r="Z488" s="58"/>
    </row>
    <row r="489" spans="13:26" ht="12.75">
      <c r="M489" s="93"/>
      <c r="N489" s="58"/>
      <c r="O489" s="58"/>
      <c r="P489" s="58"/>
      <c r="Q489" s="58"/>
      <c r="R489" s="58"/>
      <c r="S489" s="58"/>
      <c r="T489" s="58"/>
      <c r="U489" s="58"/>
      <c r="V489" s="58"/>
      <c r="W489" s="58"/>
      <c r="X489" s="58"/>
      <c r="Y489" s="58"/>
      <c r="Z489" s="58"/>
    </row>
    <row r="490" spans="13:26" ht="12.75">
      <c r="M490" s="93"/>
      <c r="N490" s="58"/>
      <c r="O490" s="58"/>
      <c r="P490" s="58"/>
      <c r="Q490" s="58"/>
      <c r="R490" s="58"/>
      <c r="S490" s="58"/>
      <c r="T490" s="58"/>
      <c r="U490" s="58"/>
      <c r="V490" s="58"/>
      <c r="W490" s="58"/>
      <c r="X490" s="58"/>
      <c r="Y490" s="58"/>
      <c r="Z490" s="58"/>
    </row>
    <row r="491" spans="13:26" ht="12.75">
      <c r="M491" s="93"/>
      <c r="N491" s="58"/>
      <c r="O491" s="58"/>
      <c r="P491" s="58"/>
      <c r="Q491" s="58"/>
      <c r="R491" s="58"/>
      <c r="S491" s="58"/>
      <c r="T491" s="58"/>
      <c r="U491" s="58"/>
      <c r="V491" s="58"/>
      <c r="W491" s="58"/>
      <c r="X491" s="58"/>
      <c r="Y491" s="58"/>
      <c r="Z491" s="58"/>
    </row>
    <row r="492" spans="13:26" ht="12.75">
      <c r="M492" s="93"/>
      <c r="N492" s="58"/>
      <c r="O492" s="58"/>
      <c r="P492" s="58"/>
      <c r="Q492" s="58"/>
      <c r="R492" s="58"/>
      <c r="S492" s="58"/>
      <c r="T492" s="58"/>
      <c r="U492" s="58"/>
      <c r="V492" s="58"/>
      <c r="W492" s="58"/>
      <c r="X492" s="58"/>
      <c r="Y492" s="58"/>
      <c r="Z492" s="58"/>
    </row>
    <row r="493" spans="13:26" ht="12.75">
      <c r="M493" s="93"/>
      <c r="N493" s="58"/>
      <c r="O493" s="58"/>
      <c r="P493" s="58"/>
      <c r="Q493" s="58"/>
      <c r="R493" s="58"/>
      <c r="S493" s="58"/>
      <c r="T493" s="58"/>
      <c r="U493" s="58"/>
      <c r="V493" s="58"/>
      <c r="W493" s="58"/>
      <c r="X493" s="58"/>
      <c r="Y493" s="58"/>
      <c r="Z493" s="58"/>
    </row>
    <row r="494" spans="13:26" ht="12.75">
      <c r="M494" s="93"/>
      <c r="N494" s="58"/>
      <c r="O494" s="58"/>
      <c r="P494" s="58"/>
      <c r="Q494" s="58"/>
      <c r="R494" s="58"/>
      <c r="S494" s="58"/>
      <c r="T494" s="58"/>
      <c r="U494" s="58"/>
      <c r="V494" s="58"/>
      <c r="W494" s="58"/>
      <c r="X494" s="58"/>
      <c r="Y494" s="58"/>
      <c r="Z494" s="58"/>
    </row>
    <row r="495" spans="13:26" ht="12.75">
      <c r="M495" s="93"/>
      <c r="N495" s="58"/>
      <c r="O495" s="58"/>
      <c r="P495" s="58"/>
      <c r="Q495" s="58"/>
      <c r="R495" s="58"/>
      <c r="S495" s="58"/>
      <c r="T495" s="58"/>
      <c r="U495" s="58"/>
      <c r="V495" s="58"/>
      <c r="W495" s="58"/>
      <c r="X495" s="58"/>
      <c r="Y495" s="58"/>
      <c r="Z495" s="58"/>
    </row>
    <row r="496" spans="13:26" ht="12.75">
      <c r="M496" s="93"/>
      <c r="N496" s="58"/>
      <c r="O496" s="58"/>
      <c r="P496" s="58"/>
      <c r="Q496" s="58"/>
      <c r="R496" s="58"/>
      <c r="S496" s="58"/>
      <c r="T496" s="58"/>
      <c r="U496" s="58"/>
      <c r="V496" s="58"/>
      <c r="W496" s="58"/>
      <c r="X496" s="58"/>
      <c r="Y496" s="58"/>
      <c r="Z496" s="58"/>
    </row>
    <row r="497" spans="13:26" ht="12.75">
      <c r="M497" s="93"/>
      <c r="N497" s="58"/>
      <c r="O497" s="58"/>
      <c r="P497" s="58"/>
      <c r="Q497" s="58"/>
      <c r="R497" s="58"/>
      <c r="S497" s="58"/>
      <c r="T497" s="58"/>
      <c r="U497" s="58"/>
      <c r="V497" s="58"/>
      <c r="W497" s="58"/>
      <c r="X497" s="58"/>
      <c r="Y497" s="58"/>
      <c r="Z497" s="58"/>
    </row>
    <row r="498" spans="13:26" ht="12.75">
      <c r="M498" s="93"/>
      <c r="N498" s="58"/>
      <c r="O498" s="58"/>
      <c r="P498" s="58"/>
      <c r="Q498" s="58"/>
      <c r="R498" s="58"/>
      <c r="S498" s="58"/>
      <c r="T498" s="58"/>
      <c r="U498" s="58"/>
      <c r="V498" s="58"/>
      <c r="W498" s="58"/>
      <c r="X498" s="58"/>
      <c r="Y498" s="58"/>
      <c r="Z498" s="58"/>
    </row>
    <row r="499" spans="13:26" ht="12.75">
      <c r="M499" s="93"/>
      <c r="N499" s="58"/>
      <c r="O499" s="58"/>
      <c r="P499" s="58"/>
      <c r="Q499" s="58"/>
      <c r="R499" s="58"/>
      <c r="S499" s="58"/>
      <c r="T499" s="58"/>
      <c r="U499" s="58"/>
      <c r="V499" s="58"/>
      <c r="W499" s="58"/>
      <c r="X499" s="58"/>
      <c r="Y499" s="58"/>
      <c r="Z499" s="58"/>
    </row>
    <row r="500" spans="13:26" ht="12.75">
      <c r="M500" s="93"/>
      <c r="N500" s="58"/>
      <c r="O500" s="58"/>
      <c r="P500" s="58"/>
      <c r="Q500" s="58"/>
      <c r="R500" s="58"/>
      <c r="S500" s="58"/>
      <c r="T500" s="58"/>
      <c r="U500" s="58"/>
      <c r="V500" s="58"/>
      <c r="W500" s="58"/>
      <c r="X500" s="58"/>
      <c r="Y500" s="58"/>
      <c r="Z500" s="58"/>
    </row>
    <row r="501" spans="13:26" ht="12.75">
      <c r="M501" s="93"/>
      <c r="N501" s="58"/>
      <c r="O501" s="58"/>
      <c r="P501" s="58"/>
      <c r="Q501" s="58"/>
      <c r="R501" s="58"/>
      <c r="S501" s="58"/>
      <c r="T501" s="58"/>
      <c r="U501" s="58"/>
      <c r="V501" s="58"/>
      <c r="W501" s="58"/>
      <c r="X501" s="58"/>
      <c r="Y501" s="58"/>
      <c r="Z501" s="58"/>
    </row>
    <row r="502" spans="13:26" ht="12.75">
      <c r="M502" s="93"/>
      <c r="N502" s="58"/>
      <c r="O502" s="58"/>
      <c r="P502" s="58"/>
      <c r="Q502" s="58"/>
      <c r="R502" s="58"/>
      <c r="S502" s="58"/>
      <c r="T502" s="58"/>
      <c r="U502" s="58"/>
      <c r="V502" s="58"/>
      <c r="W502" s="58"/>
      <c r="X502" s="58"/>
      <c r="Y502" s="58"/>
      <c r="Z502" s="58"/>
    </row>
    <row r="503" spans="13:26" ht="12.75">
      <c r="M503" s="93"/>
      <c r="N503" s="58"/>
      <c r="O503" s="58"/>
      <c r="P503" s="58"/>
      <c r="Q503" s="58"/>
      <c r="R503" s="58"/>
      <c r="S503" s="58"/>
      <c r="T503" s="58"/>
      <c r="U503" s="58"/>
      <c r="V503" s="58"/>
      <c r="W503" s="58"/>
      <c r="X503" s="58"/>
      <c r="Y503" s="58"/>
      <c r="Z503" s="58"/>
    </row>
    <row r="504" spans="13:26" ht="12.75">
      <c r="M504" s="93"/>
      <c r="N504" s="58"/>
      <c r="O504" s="58"/>
      <c r="P504" s="58"/>
      <c r="Q504" s="58"/>
      <c r="R504" s="58"/>
      <c r="S504" s="58"/>
      <c r="T504" s="58"/>
      <c r="U504" s="58"/>
      <c r="V504" s="58"/>
      <c r="W504" s="58"/>
      <c r="X504" s="58"/>
      <c r="Y504" s="58"/>
      <c r="Z504" s="58"/>
    </row>
    <row r="505" spans="13:26" ht="12.75">
      <c r="M505" s="93"/>
      <c r="N505" s="58"/>
      <c r="O505" s="58"/>
      <c r="P505" s="58"/>
      <c r="Q505" s="58"/>
      <c r="R505" s="58"/>
      <c r="S505" s="58"/>
      <c r="T505" s="58"/>
      <c r="U505" s="58"/>
      <c r="V505" s="58"/>
      <c r="W505" s="58"/>
      <c r="X505" s="58"/>
      <c r="Y505" s="58"/>
      <c r="Z505" s="58"/>
    </row>
    <row r="506" spans="13:26" ht="12.75">
      <c r="M506" s="93"/>
      <c r="N506" s="58"/>
      <c r="O506" s="58"/>
      <c r="P506" s="58"/>
      <c r="Q506" s="58"/>
      <c r="R506" s="58"/>
      <c r="S506" s="58"/>
      <c r="T506" s="58"/>
      <c r="U506" s="58"/>
      <c r="V506" s="58"/>
      <c r="W506" s="58"/>
      <c r="X506" s="58"/>
      <c r="Y506" s="58"/>
      <c r="Z506" s="58"/>
    </row>
    <row r="507" spans="13:26" ht="12.75">
      <c r="M507" s="93"/>
      <c r="N507" s="58"/>
      <c r="O507" s="58"/>
      <c r="P507" s="58"/>
      <c r="Q507" s="58"/>
      <c r="R507" s="58"/>
      <c r="S507" s="58"/>
      <c r="T507" s="58"/>
      <c r="U507" s="58"/>
      <c r="V507" s="58"/>
      <c r="W507" s="58"/>
      <c r="X507" s="58"/>
      <c r="Y507" s="58"/>
      <c r="Z507" s="58"/>
    </row>
    <row r="508" spans="13:26" ht="12.75">
      <c r="M508" s="93"/>
      <c r="N508" s="58"/>
      <c r="O508" s="58"/>
      <c r="P508" s="58"/>
      <c r="Q508" s="58"/>
      <c r="R508" s="58"/>
      <c r="S508" s="58"/>
      <c r="T508" s="58"/>
      <c r="U508" s="58"/>
      <c r="V508" s="58"/>
      <c r="W508" s="58"/>
      <c r="X508" s="58"/>
      <c r="Y508" s="58"/>
      <c r="Z508" s="58"/>
    </row>
    <row r="509" spans="13:26" ht="12.75">
      <c r="M509" s="93"/>
      <c r="N509" s="58"/>
      <c r="O509" s="58"/>
      <c r="P509" s="58"/>
      <c r="Q509" s="58"/>
      <c r="R509" s="58"/>
      <c r="S509" s="58"/>
      <c r="T509" s="58"/>
      <c r="U509" s="58"/>
      <c r="V509" s="58"/>
      <c r="W509" s="58"/>
      <c r="X509" s="58"/>
      <c r="Y509" s="58"/>
      <c r="Z509" s="58"/>
    </row>
    <row r="510" spans="13:26" ht="12.75">
      <c r="M510" s="93"/>
      <c r="N510" s="58"/>
      <c r="O510" s="58"/>
      <c r="P510" s="58"/>
      <c r="Q510" s="58"/>
      <c r="R510" s="58"/>
      <c r="S510" s="58"/>
      <c r="T510" s="58"/>
      <c r="U510" s="58"/>
      <c r="V510" s="58"/>
      <c r="W510" s="58"/>
      <c r="X510" s="58"/>
      <c r="Y510" s="58"/>
      <c r="Z510" s="58"/>
    </row>
    <row r="511" spans="13:26" ht="12.75">
      <c r="M511" s="93"/>
      <c r="N511" s="58"/>
      <c r="O511" s="58"/>
      <c r="P511" s="58"/>
      <c r="Q511" s="58"/>
      <c r="R511" s="58"/>
      <c r="S511" s="58"/>
      <c r="T511" s="58"/>
      <c r="U511" s="58"/>
      <c r="V511" s="58"/>
      <c r="W511" s="58"/>
      <c r="X511" s="58"/>
      <c r="Y511" s="58"/>
      <c r="Z511" s="58"/>
    </row>
    <row r="512" spans="13:26" ht="12.75">
      <c r="M512" s="93"/>
      <c r="N512" s="58"/>
      <c r="O512" s="58"/>
      <c r="P512" s="58"/>
      <c r="Q512" s="58"/>
      <c r="R512" s="58"/>
      <c r="S512" s="58"/>
      <c r="T512" s="58"/>
      <c r="U512" s="58"/>
      <c r="V512" s="58"/>
      <c r="W512" s="58"/>
      <c r="X512" s="58"/>
      <c r="Y512" s="58"/>
      <c r="Z512" s="58"/>
    </row>
    <row r="513" spans="13:26" ht="12.75">
      <c r="M513" s="93"/>
      <c r="N513" s="58"/>
      <c r="O513" s="58"/>
      <c r="P513" s="58"/>
      <c r="Q513" s="58"/>
      <c r="R513" s="58"/>
      <c r="S513" s="58"/>
      <c r="T513" s="58"/>
      <c r="U513" s="58"/>
      <c r="V513" s="58"/>
      <c r="W513" s="58"/>
      <c r="X513" s="58"/>
      <c r="Y513" s="58"/>
      <c r="Z513" s="58"/>
    </row>
    <row r="514" spans="13:26" ht="12.75">
      <c r="M514" s="93"/>
      <c r="N514" s="58"/>
      <c r="O514" s="58"/>
      <c r="P514" s="58"/>
      <c r="Q514" s="58"/>
      <c r="R514" s="58"/>
      <c r="S514" s="58"/>
      <c r="T514" s="58"/>
      <c r="U514" s="58"/>
      <c r="V514" s="58"/>
      <c r="W514" s="58"/>
      <c r="X514" s="58"/>
      <c r="Y514" s="58"/>
      <c r="Z514" s="58"/>
    </row>
    <row r="515" spans="13:26" ht="12.75">
      <c r="M515" s="93"/>
      <c r="N515" s="58"/>
      <c r="O515" s="58"/>
      <c r="P515" s="58"/>
      <c r="Q515" s="58"/>
      <c r="R515" s="58"/>
      <c r="S515" s="58"/>
      <c r="T515" s="58"/>
      <c r="U515" s="58"/>
      <c r="V515" s="58"/>
      <c r="W515" s="58"/>
      <c r="X515" s="58"/>
      <c r="Y515" s="58"/>
      <c r="Z515" s="58"/>
    </row>
    <row r="516" spans="13:26" ht="12.75">
      <c r="M516" s="93"/>
      <c r="N516" s="58"/>
      <c r="O516" s="58"/>
      <c r="P516" s="58"/>
      <c r="Q516" s="58"/>
      <c r="R516" s="58"/>
      <c r="S516" s="58"/>
      <c r="T516" s="58"/>
      <c r="U516" s="58"/>
      <c r="V516" s="58"/>
      <c r="W516" s="58"/>
      <c r="X516" s="58"/>
      <c r="Y516" s="58"/>
      <c r="Z516" s="58"/>
    </row>
    <row r="517" spans="13:26" ht="12.75">
      <c r="M517" s="93"/>
      <c r="N517" s="58"/>
      <c r="O517" s="58"/>
      <c r="P517" s="58"/>
      <c r="Q517" s="58"/>
      <c r="R517" s="58"/>
      <c r="S517" s="58"/>
      <c r="T517" s="58"/>
      <c r="U517" s="58"/>
      <c r="V517" s="58"/>
      <c r="W517" s="58"/>
      <c r="X517" s="58"/>
      <c r="Y517" s="58"/>
      <c r="Z517" s="58"/>
    </row>
    <row r="518" spans="13:26" ht="12.75">
      <c r="M518" s="93"/>
      <c r="N518" s="58"/>
      <c r="O518" s="58"/>
      <c r="P518" s="58"/>
      <c r="Q518" s="58"/>
      <c r="R518" s="58"/>
      <c r="S518" s="58"/>
      <c r="T518" s="58"/>
      <c r="U518" s="58"/>
      <c r="V518" s="58"/>
      <c r="W518" s="58"/>
      <c r="X518" s="58"/>
      <c r="Y518" s="58"/>
      <c r="Z518" s="58"/>
    </row>
    <row r="519" spans="13:26" ht="12.75">
      <c r="M519" s="93"/>
      <c r="N519" s="58"/>
      <c r="O519" s="58"/>
      <c r="P519" s="58"/>
      <c r="Q519" s="58"/>
      <c r="R519" s="58"/>
      <c r="S519" s="58"/>
      <c r="T519" s="58"/>
      <c r="U519" s="58"/>
      <c r="V519" s="58"/>
      <c r="W519" s="58"/>
      <c r="X519" s="58"/>
      <c r="Y519" s="58"/>
      <c r="Z519" s="58"/>
    </row>
    <row r="520" spans="13:26" ht="12.75">
      <c r="M520" s="93"/>
      <c r="N520" s="58"/>
      <c r="O520" s="58"/>
      <c r="P520" s="58"/>
      <c r="Q520" s="58"/>
      <c r="R520" s="58"/>
      <c r="S520" s="58"/>
      <c r="T520" s="58"/>
      <c r="U520" s="58"/>
      <c r="V520" s="58"/>
      <c r="W520" s="58"/>
      <c r="X520" s="58"/>
      <c r="Y520" s="58"/>
      <c r="Z520" s="58"/>
    </row>
    <row r="521" spans="13:26" ht="12.75">
      <c r="M521" s="93"/>
      <c r="N521" s="58"/>
      <c r="O521" s="58"/>
      <c r="P521" s="58"/>
      <c r="Q521" s="58"/>
      <c r="R521" s="58"/>
      <c r="S521" s="58"/>
      <c r="T521" s="58"/>
      <c r="U521" s="58"/>
      <c r="V521" s="58"/>
      <c r="W521" s="58"/>
      <c r="X521" s="58"/>
      <c r="Y521" s="58"/>
      <c r="Z521" s="58"/>
    </row>
    <row r="522" spans="13:26" ht="12.75">
      <c r="M522" s="93"/>
      <c r="N522" s="58"/>
      <c r="O522" s="58"/>
      <c r="P522" s="58"/>
      <c r="Q522" s="58"/>
      <c r="R522" s="58"/>
      <c r="S522" s="58"/>
      <c r="T522" s="58"/>
      <c r="U522" s="58"/>
      <c r="V522" s="58"/>
      <c r="W522" s="58"/>
      <c r="X522" s="58"/>
      <c r="Y522" s="58"/>
      <c r="Z522" s="58"/>
    </row>
    <row r="523" spans="13:26" ht="12.75">
      <c r="M523" s="93"/>
      <c r="N523" s="58"/>
      <c r="O523" s="58"/>
      <c r="P523" s="58"/>
      <c r="Q523" s="58"/>
      <c r="R523" s="58"/>
      <c r="S523" s="58"/>
      <c r="T523" s="58"/>
      <c r="U523" s="58"/>
      <c r="V523" s="58"/>
      <c r="W523" s="58"/>
      <c r="X523" s="58"/>
      <c r="Y523" s="58"/>
      <c r="Z523" s="58"/>
    </row>
    <row r="524" spans="13:26" ht="12.75">
      <c r="M524" s="93"/>
      <c r="N524" s="58"/>
      <c r="O524" s="58"/>
      <c r="P524" s="58"/>
      <c r="Q524" s="58"/>
      <c r="R524" s="58"/>
      <c r="S524" s="58"/>
      <c r="T524" s="58"/>
      <c r="U524" s="58"/>
      <c r="V524" s="58"/>
      <c r="W524" s="58"/>
      <c r="X524" s="58"/>
      <c r="Y524" s="58"/>
      <c r="Z524" s="58"/>
    </row>
    <row r="525" spans="13:26" ht="12.75">
      <c r="M525" s="93"/>
      <c r="N525" s="58"/>
      <c r="O525" s="58"/>
      <c r="P525" s="58"/>
      <c r="Q525" s="58"/>
      <c r="R525" s="58"/>
      <c r="S525" s="58"/>
      <c r="T525" s="58"/>
      <c r="U525" s="58"/>
      <c r="V525" s="58"/>
      <c r="W525" s="58"/>
      <c r="X525" s="58"/>
      <c r="Y525" s="58"/>
      <c r="Z525" s="58"/>
    </row>
    <row r="526" spans="13:26" ht="12.75">
      <c r="M526" s="93"/>
      <c r="N526" s="58"/>
      <c r="O526" s="58"/>
      <c r="P526" s="58"/>
      <c r="Q526" s="58"/>
      <c r="R526" s="58"/>
      <c r="S526" s="58"/>
      <c r="T526" s="58"/>
      <c r="U526" s="58"/>
      <c r="V526" s="58"/>
      <c r="W526" s="58"/>
      <c r="X526" s="58"/>
      <c r="Y526" s="58"/>
      <c r="Z526" s="58"/>
    </row>
    <row r="527" spans="13:26" ht="12.75">
      <c r="M527" s="93"/>
      <c r="N527" s="58"/>
      <c r="O527" s="58"/>
      <c r="P527" s="58"/>
      <c r="Q527" s="58"/>
      <c r="R527" s="58"/>
      <c r="S527" s="58"/>
      <c r="T527" s="58"/>
      <c r="U527" s="58"/>
      <c r="V527" s="58"/>
      <c r="W527" s="58"/>
      <c r="X527" s="58"/>
      <c r="Y527" s="58"/>
      <c r="Z527" s="58"/>
    </row>
    <row r="528" spans="13:26" ht="12.75">
      <c r="M528" s="93"/>
      <c r="N528" s="58"/>
      <c r="O528" s="58"/>
      <c r="P528" s="58"/>
      <c r="Q528" s="58"/>
      <c r="R528" s="58"/>
      <c r="S528" s="58"/>
      <c r="T528" s="58"/>
      <c r="U528" s="58"/>
      <c r="V528" s="58"/>
      <c r="W528" s="58"/>
      <c r="X528" s="58"/>
      <c r="Y528" s="58"/>
      <c r="Z528" s="58"/>
    </row>
    <row r="529" spans="13:26" ht="12.75">
      <c r="M529" s="93"/>
      <c r="N529" s="58"/>
      <c r="O529" s="58"/>
      <c r="P529" s="58"/>
      <c r="Q529" s="58"/>
      <c r="R529" s="58"/>
      <c r="S529" s="58"/>
      <c r="T529" s="58"/>
      <c r="U529" s="58"/>
      <c r="V529" s="58"/>
      <c r="W529" s="58"/>
      <c r="X529" s="58"/>
      <c r="Y529" s="58"/>
      <c r="Z529" s="58"/>
    </row>
    <row r="530" spans="13:26" ht="12.75">
      <c r="M530" s="93"/>
      <c r="N530" s="58"/>
      <c r="O530" s="58"/>
      <c r="P530" s="58"/>
      <c r="Q530" s="58"/>
      <c r="R530" s="58"/>
      <c r="S530" s="58"/>
      <c r="T530" s="58"/>
      <c r="U530" s="58"/>
      <c r="V530" s="58"/>
      <c r="W530" s="58"/>
      <c r="X530" s="58"/>
      <c r="Y530" s="58"/>
      <c r="Z530" s="58"/>
    </row>
    <row r="531" spans="13:26" ht="12.75">
      <c r="M531" s="93"/>
      <c r="N531" s="58"/>
      <c r="O531" s="58"/>
      <c r="P531" s="58"/>
      <c r="Q531" s="58"/>
      <c r="R531" s="58"/>
      <c r="S531" s="58"/>
      <c r="T531" s="58"/>
      <c r="U531" s="58"/>
      <c r="V531" s="58"/>
      <c r="W531" s="58"/>
      <c r="X531" s="58"/>
      <c r="Y531" s="58"/>
      <c r="Z531" s="58"/>
    </row>
    <row r="532" spans="13:26" ht="12.75">
      <c r="M532" s="93"/>
      <c r="N532" s="58"/>
      <c r="O532" s="58"/>
      <c r="P532" s="58"/>
      <c r="Q532" s="58"/>
      <c r="R532" s="58"/>
      <c r="S532" s="58"/>
      <c r="T532" s="58"/>
      <c r="U532" s="58"/>
      <c r="V532" s="58"/>
      <c r="W532" s="58"/>
      <c r="X532" s="58"/>
      <c r="Y532" s="58"/>
      <c r="Z532" s="58"/>
    </row>
    <row r="533" spans="13:26" ht="12.75">
      <c r="M533" s="93"/>
      <c r="N533" s="58"/>
      <c r="O533" s="58"/>
      <c r="P533" s="58"/>
      <c r="Q533" s="58"/>
      <c r="R533" s="58"/>
      <c r="S533" s="58"/>
      <c r="T533" s="58"/>
      <c r="U533" s="58"/>
      <c r="V533" s="58"/>
      <c r="W533" s="58"/>
      <c r="X533" s="58"/>
      <c r="Y533" s="58"/>
      <c r="Z533" s="58"/>
    </row>
    <row r="534" spans="13:26" ht="12.75">
      <c r="M534" s="93"/>
      <c r="N534" s="58"/>
      <c r="O534" s="58"/>
      <c r="P534" s="58"/>
      <c r="Q534" s="58"/>
      <c r="R534" s="58"/>
      <c r="S534" s="58"/>
      <c r="T534" s="58"/>
      <c r="U534" s="58"/>
      <c r="V534" s="58"/>
      <c r="W534" s="58"/>
      <c r="X534" s="58"/>
      <c r="Y534" s="58"/>
      <c r="Z534" s="58"/>
    </row>
    <row r="535" spans="13:26" ht="12.75">
      <c r="M535" s="93"/>
      <c r="N535" s="58"/>
      <c r="O535" s="58"/>
      <c r="P535" s="58"/>
      <c r="Q535" s="58"/>
      <c r="R535" s="58"/>
      <c r="S535" s="58"/>
      <c r="T535" s="58"/>
      <c r="U535" s="58"/>
      <c r="V535" s="58"/>
      <c r="W535" s="58"/>
      <c r="X535" s="58"/>
      <c r="Y535" s="58"/>
      <c r="Z535" s="58"/>
    </row>
    <row r="536" spans="13:26" ht="12.75">
      <c r="M536" s="93"/>
      <c r="N536" s="58"/>
      <c r="O536" s="58"/>
      <c r="P536" s="58"/>
      <c r="Q536" s="58"/>
      <c r="R536" s="58"/>
      <c r="S536" s="58"/>
      <c r="T536" s="58"/>
      <c r="U536" s="58"/>
      <c r="V536" s="58"/>
      <c r="W536" s="58"/>
      <c r="X536" s="58"/>
      <c r="Y536" s="58"/>
      <c r="Z536" s="58"/>
    </row>
    <row r="537" spans="13:26" ht="12.75">
      <c r="M537" s="93"/>
      <c r="N537" s="58"/>
      <c r="O537" s="58"/>
      <c r="P537" s="58"/>
      <c r="Q537" s="58"/>
      <c r="R537" s="58"/>
      <c r="S537" s="58"/>
      <c r="T537" s="58"/>
      <c r="U537" s="58"/>
      <c r="V537" s="58"/>
      <c r="W537" s="58"/>
      <c r="X537" s="58"/>
      <c r="Y537" s="58"/>
      <c r="Z537" s="58"/>
    </row>
    <row r="538" spans="13:26" ht="12.75">
      <c r="M538" s="93"/>
      <c r="N538" s="58"/>
      <c r="O538" s="58"/>
      <c r="P538" s="58"/>
      <c r="Q538" s="58"/>
      <c r="R538" s="58"/>
      <c r="S538" s="58"/>
      <c r="T538" s="58"/>
      <c r="U538" s="58"/>
      <c r="V538" s="58"/>
      <c r="W538" s="58"/>
      <c r="X538" s="58"/>
      <c r="Y538" s="58"/>
      <c r="Z538" s="58"/>
    </row>
    <row r="539" spans="13:26" ht="12.75">
      <c r="M539" s="93"/>
      <c r="N539" s="58"/>
      <c r="O539" s="58"/>
      <c r="P539" s="58"/>
      <c r="Q539" s="58"/>
      <c r="R539" s="58"/>
      <c r="S539" s="58"/>
      <c r="T539" s="58"/>
      <c r="U539" s="58"/>
      <c r="V539" s="58"/>
      <c r="W539" s="58"/>
      <c r="X539" s="58"/>
      <c r="Y539" s="58"/>
      <c r="Z539" s="58"/>
    </row>
    <row r="540" spans="13:26" ht="12.75">
      <c r="M540" s="93"/>
      <c r="N540" s="58"/>
      <c r="O540" s="58"/>
      <c r="P540" s="58"/>
      <c r="Q540" s="58"/>
      <c r="R540" s="58"/>
      <c r="S540" s="58"/>
      <c r="T540" s="58"/>
      <c r="U540" s="58"/>
      <c r="V540" s="58"/>
      <c r="W540" s="58"/>
      <c r="X540" s="58"/>
      <c r="Y540" s="58"/>
      <c r="Z540" s="58"/>
    </row>
    <row r="541" spans="13:26" ht="12.75">
      <c r="M541" s="93"/>
      <c r="N541" s="58"/>
      <c r="O541" s="58"/>
      <c r="P541" s="58"/>
      <c r="Q541" s="58"/>
      <c r="R541" s="58"/>
      <c r="S541" s="58"/>
      <c r="T541" s="58"/>
      <c r="U541" s="58"/>
      <c r="V541" s="58"/>
      <c r="W541" s="58"/>
      <c r="X541" s="58"/>
      <c r="Y541" s="58"/>
      <c r="Z541" s="58"/>
    </row>
    <row r="542" spans="13:26" ht="12.75">
      <c r="M542" s="93"/>
      <c r="N542" s="58"/>
      <c r="O542" s="58"/>
      <c r="P542" s="58"/>
      <c r="Q542" s="58"/>
      <c r="R542" s="58"/>
      <c r="S542" s="58"/>
      <c r="T542" s="58"/>
      <c r="U542" s="58"/>
      <c r="V542" s="58"/>
      <c r="W542" s="58"/>
      <c r="X542" s="58"/>
      <c r="Y542" s="58"/>
      <c r="Z542" s="58"/>
    </row>
    <row r="543" spans="13:26" ht="12.75">
      <c r="M543" s="93"/>
      <c r="N543" s="58"/>
      <c r="O543" s="58"/>
      <c r="P543" s="58"/>
      <c r="Q543" s="58"/>
      <c r="R543" s="58"/>
      <c r="S543" s="58"/>
      <c r="T543" s="58"/>
      <c r="U543" s="58"/>
      <c r="V543" s="58"/>
      <c r="W543" s="58"/>
      <c r="X543" s="58"/>
      <c r="Y543" s="58"/>
      <c r="Z543" s="58"/>
    </row>
    <row r="544" spans="13:26" ht="12.75">
      <c r="M544" s="93"/>
      <c r="N544" s="58"/>
      <c r="O544" s="58"/>
      <c r="P544" s="58"/>
      <c r="Q544" s="58"/>
      <c r="R544" s="58"/>
      <c r="S544" s="58"/>
      <c r="T544" s="58"/>
      <c r="U544" s="58"/>
      <c r="V544" s="58"/>
      <c r="W544" s="58"/>
      <c r="X544" s="58"/>
      <c r="Y544" s="58"/>
      <c r="Z544" s="58"/>
    </row>
    <row r="545" spans="13:26" ht="12.75">
      <c r="M545" s="93"/>
      <c r="N545" s="58"/>
      <c r="O545" s="58"/>
      <c r="P545" s="58"/>
      <c r="Q545" s="58"/>
      <c r="R545" s="58"/>
      <c r="S545" s="58"/>
      <c r="T545" s="58"/>
      <c r="U545" s="58"/>
      <c r="V545" s="58"/>
      <c r="W545" s="58"/>
      <c r="X545" s="58"/>
      <c r="Y545" s="58"/>
      <c r="Z545" s="58"/>
    </row>
    <row r="546" spans="13:26" ht="12.75">
      <c r="M546" s="93"/>
      <c r="N546" s="58"/>
      <c r="O546" s="58"/>
      <c r="P546" s="58"/>
      <c r="Q546" s="58"/>
      <c r="R546" s="58"/>
      <c r="S546" s="58"/>
      <c r="T546" s="58"/>
      <c r="U546" s="58"/>
      <c r="V546" s="58"/>
      <c r="W546" s="58"/>
      <c r="X546" s="58"/>
      <c r="Y546" s="58"/>
      <c r="Z546" s="58"/>
    </row>
    <row r="547" spans="13:26" ht="12.75">
      <c r="M547" s="93"/>
      <c r="N547" s="58"/>
      <c r="O547" s="58"/>
      <c r="P547" s="58"/>
      <c r="Q547" s="58"/>
      <c r="R547" s="58"/>
      <c r="S547" s="58"/>
      <c r="T547" s="58"/>
      <c r="U547" s="58"/>
      <c r="V547" s="58"/>
      <c r="W547" s="58"/>
      <c r="X547" s="58"/>
      <c r="Y547" s="58"/>
      <c r="Z547" s="58"/>
    </row>
    <row r="548" spans="13:26" ht="12.75">
      <c r="M548" s="93"/>
      <c r="N548" s="58"/>
      <c r="O548" s="58"/>
      <c r="P548" s="58"/>
      <c r="Q548" s="58"/>
      <c r="R548" s="58"/>
      <c r="S548" s="58"/>
      <c r="T548" s="58"/>
      <c r="U548" s="58"/>
      <c r="V548" s="58"/>
      <c r="W548" s="58"/>
      <c r="X548" s="58"/>
      <c r="Y548" s="58"/>
      <c r="Z548" s="58"/>
    </row>
    <row r="549" spans="13:26" ht="12.75">
      <c r="M549" s="93"/>
      <c r="N549" s="58"/>
      <c r="O549" s="58"/>
      <c r="P549" s="58"/>
      <c r="Q549" s="58"/>
      <c r="R549" s="58"/>
      <c r="S549" s="58"/>
      <c r="T549" s="58"/>
      <c r="U549" s="58"/>
      <c r="V549" s="58"/>
      <c r="W549" s="58"/>
      <c r="X549" s="58"/>
      <c r="Y549" s="58"/>
      <c r="Z549" s="58"/>
    </row>
    <row r="550" spans="13:26" ht="12.75">
      <c r="M550" s="93"/>
      <c r="N550" s="58"/>
      <c r="O550" s="58"/>
      <c r="P550" s="58"/>
      <c r="Q550" s="58"/>
      <c r="R550" s="58"/>
      <c r="S550" s="58"/>
      <c r="T550" s="58"/>
      <c r="U550" s="58"/>
      <c r="V550" s="58"/>
      <c r="W550" s="58"/>
      <c r="X550" s="58"/>
      <c r="Y550" s="58"/>
      <c r="Z550" s="58"/>
    </row>
    <row r="551" spans="13:26" ht="12.75">
      <c r="M551" s="93"/>
      <c r="N551" s="58"/>
      <c r="O551" s="58"/>
      <c r="P551" s="58"/>
      <c r="Q551" s="58"/>
      <c r="R551" s="58"/>
      <c r="S551" s="58"/>
      <c r="T551" s="58"/>
      <c r="U551" s="58"/>
      <c r="V551" s="58"/>
      <c r="W551" s="58"/>
      <c r="X551" s="58"/>
      <c r="Y551" s="58"/>
      <c r="Z551" s="58"/>
    </row>
    <row r="552" spans="13:26" ht="12.75">
      <c r="M552" s="93"/>
      <c r="N552" s="58"/>
      <c r="O552" s="58"/>
      <c r="P552" s="58"/>
      <c r="Q552" s="58"/>
      <c r="R552" s="58"/>
      <c r="S552" s="58"/>
      <c r="T552" s="58"/>
      <c r="U552" s="58"/>
      <c r="V552" s="58"/>
      <c r="W552" s="58"/>
      <c r="X552" s="58"/>
      <c r="Y552" s="58"/>
      <c r="Z552" s="58"/>
    </row>
    <row r="553" spans="13:26" ht="12.75">
      <c r="M553" s="93"/>
      <c r="N553" s="58"/>
      <c r="O553" s="58"/>
      <c r="P553" s="58"/>
      <c r="Q553" s="58"/>
      <c r="R553" s="58"/>
      <c r="S553" s="58"/>
      <c r="T553" s="58"/>
      <c r="U553" s="58"/>
      <c r="V553" s="58"/>
      <c r="W553" s="58"/>
      <c r="X553" s="58"/>
      <c r="Y553" s="58"/>
      <c r="Z553" s="58"/>
    </row>
    <row r="554" spans="13:26" ht="12.75">
      <c r="M554" s="93"/>
      <c r="N554" s="58"/>
      <c r="O554" s="58"/>
      <c r="P554" s="58"/>
      <c r="Q554" s="58"/>
      <c r="R554" s="58"/>
      <c r="S554" s="58"/>
      <c r="T554" s="58"/>
      <c r="U554" s="58"/>
      <c r="V554" s="58"/>
      <c r="W554" s="58"/>
      <c r="X554" s="58"/>
      <c r="Y554" s="58"/>
      <c r="Z554" s="58"/>
    </row>
    <row r="555" spans="13:26" ht="12.75">
      <c r="M555" s="93"/>
      <c r="N555" s="58"/>
      <c r="O555" s="58"/>
      <c r="P555" s="58"/>
      <c r="Q555" s="58"/>
      <c r="R555" s="58"/>
      <c r="S555" s="58"/>
      <c r="T555" s="58"/>
      <c r="U555" s="58"/>
      <c r="V555" s="58"/>
      <c r="W555" s="58"/>
      <c r="X555" s="58"/>
      <c r="Y555" s="58"/>
      <c r="Z555" s="58"/>
    </row>
    <row r="556" spans="13:26" ht="12.75">
      <c r="M556" s="93"/>
      <c r="N556" s="58"/>
      <c r="O556" s="58"/>
      <c r="P556" s="58"/>
      <c r="Q556" s="58"/>
      <c r="R556" s="58"/>
      <c r="S556" s="58"/>
      <c r="T556" s="58"/>
      <c r="U556" s="58"/>
      <c r="V556" s="58"/>
      <c r="W556" s="58"/>
      <c r="X556" s="58"/>
      <c r="Y556" s="58"/>
      <c r="Z556" s="58"/>
    </row>
    <row r="557" spans="13:26" ht="12.75">
      <c r="M557" s="93"/>
      <c r="N557" s="58"/>
      <c r="O557" s="58"/>
      <c r="P557" s="58"/>
      <c r="Q557" s="58"/>
      <c r="R557" s="58"/>
      <c r="S557" s="58"/>
      <c r="T557" s="58"/>
      <c r="U557" s="58"/>
      <c r="V557" s="58"/>
      <c r="W557" s="58"/>
      <c r="X557" s="58"/>
      <c r="Y557" s="58"/>
      <c r="Z557" s="58"/>
    </row>
    <row r="558" spans="13:26" ht="12.75">
      <c r="M558" s="93"/>
      <c r="N558" s="58"/>
      <c r="O558" s="58"/>
      <c r="P558" s="58"/>
      <c r="Q558" s="58"/>
      <c r="R558" s="58"/>
      <c r="S558" s="58"/>
      <c r="T558" s="58"/>
      <c r="U558" s="58"/>
      <c r="V558" s="58"/>
      <c r="W558" s="58"/>
      <c r="X558" s="58"/>
      <c r="Y558" s="58"/>
      <c r="Z558" s="58"/>
    </row>
    <row r="559" spans="13:26" ht="12.75">
      <c r="M559" s="93"/>
      <c r="N559" s="58"/>
      <c r="O559" s="58"/>
      <c r="P559" s="58"/>
      <c r="Q559" s="58"/>
      <c r="R559" s="58"/>
      <c r="S559" s="58"/>
      <c r="T559" s="58"/>
      <c r="U559" s="58"/>
      <c r="V559" s="58"/>
      <c r="W559" s="58"/>
      <c r="X559" s="58"/>
      <c r="Y559" s="58"/>
      <c r="Z559" s="58"/>
    </row>
    <row r="560" spans="13:26" ht="12.75">
      <c r="M560" s="93"/>
      <c r="N560" s="58"/>
      <c r="O560" s="58"/>
      <c r="P560" s="58"/>
      <c r="Q560" s="58"/>
      <c r="R560" s="58"/>
      <c r="S560" s="58"/>
      <c r="T560" s="58"/>
      <c r="U560" s="58"/>
      <c r="V560" s="58"/>
      <c r="W560" s="58"/>
      <c r="X560" s="58"/>
      <c r="Y560" s="58"/>
      <c r="Z560" s="58"/>
    </row>
    <row r="561" spans="13:26" ht="12.75">
      <c r="M561" s="93"/>
      <c r="N561" s="58"/>
      <c r="O561" s="58"/>
      <c r="P561" s="58"/>
      <c r="Q561" s="58"/>
      <c r="R561" s="58"/>
      <c r="S561" s="58"/>
      <c r="T561" s="58"/>
      <c r="U561" s="58"/>
      <c r="V561" s="58"/>
      <c r="W561" s="58"/>
      <c r="X561" s="58"/>
      <c r="Y561" s="58"/>
      <c r="Z561" s="58"/>
    </row>
    <row r="562" spans="13:26" ht="12.75">
      <c r="M562" s="93"/>
      <c r="N562" s="58"/>
      <c r="O562" s="58"/>
      <c r="P562" s="58"/>
      <c r="Q562" s="58"/>
      <c r="R562" s="58"/>
      <c r="S562" s="58"/>
      <c r="T562" s="58"/>
      <c r="U562" s="58"/>
      <c r="V562" s="58"/>
      <c r="W562" s="58"/>
      <c r="X562" s="58"/>
      <c r="Y562" s="58"/>
      <c r="Z562" s="58"/>
    </row>
    <row r="563" spans="13:26" ht="12.75">
      <c r="M563" s="93"/>
      <c r="N563" s="58"/>
      <c r="O563" s="58"/>
      <c r="P563" s="58"/>
      <c r="Q563" s="58"/>
      <c r="R563" s="58"/>
      <c r="S563" s="58"/>
      <c r="T563" s="58"/>
      <c r="U563" s="58"/>
      <c r="V563" s="58"/>
      <c r="W563" s="58"/>
      <c r="X563" s="58"/>
      <c r="Y563" s="58"/>
      <c r="Z563" s="58"/>
    </row>
    <row r="564" spans="13:26" ht="12.75">
      <c r="M564" s="93"/>
      <c r="N564" s="58"/>
      <c r="O564" s="58"/>
      <c r="P564" s="58"/>
      <c r="Q564" s="58"/>
      <c r="R564" s="58"/>
      <c r="S564" s="58"/>
      <c r="T564" s="58"/>
      <c r="U564" s="58"/>
      <c r="V564" s="58"/>
      <c r="W564" s="58"/>
      <c r="X564" s="58"/>
      <c r="Y564" s="58"/>
      <c r="Z564" s="58"/>
    </row>
    <row r="565" spans="13:26" ht="12.75">
      <c r="M565" s="93"/>
      <c r="N565" s="58"/>
      <c r="O565" s="58"/>
      <c r="P565" s="58"/>
      <c r="Q565" s="58"/>
      <c r="R565" s="58"/>
      <c r="S565" s="58"/>
      <c r="T565" s="58"/>
      <c r="U565" s="58"/>
      <c r="V565" s="58"/>
      <c r="W565" s="58"/>
      <c r="X565" s="58"/>
      <c r="Y565" s="58"/>
      <c r="Z565" s="58"/>
    </row>
    <row r="566" spans="13:26" ht="12.75">
      <c r="M566" s="93"/>
      <c r="N566" s="58"/>
      <c r="O566" s="58"/>
      <c r="P566" s="58"/>
      <c r="Q566" s="58"/>
      <c r="R566" s="58"/>
      <c r="S566" s="58"/>
      <c r="T566" s="58"/>
      <c r="U566" s="58"/>
      <c r="V566" s="58"/>
      <c r="W566" s="58"/>
      <c r="X566" s="58"/>
      <c r="Y566" s="58"/>
      <c r="Z566" s="58"/>
    </row>
    <row r="567" spans="13:26" ht="12.75">
      <c r="M567" s="93"/>
      <c r="N567" s="58"/>
      <c r="O567" s="58"/>
      <c r="P567" s="58"/>
      <c r="Q567" s="58"/>
      <c r="R567" s="58"/>
      <c r="S567" s="58"/>
      <c r="T567" s="58"/>
      <c r="U567" s="58"/>
      <c r="V567" s="58"/>
      <c r="W567" s="58"/>
      <c r="X567" s="58"/>
      <c r="Y567" s="58"/>
      <c r="Z567" s="58"/>
    </row>
    <row r="568" spans="13:26" ht="12.75">
      <c r="M568" s="93"/>
      <c r="N568" s="58"/>
      <c r="O568" s="58"/>
      <c r="P568" s="58"/>
      <c r="Q568" s="58"/>
      <c r="R568" s="58"/>
      <c r="S568" s="58"/>
      <c r="T568" s="58"/>
      <c r="U568" s="58"/>
      <c r="V568" s="58"/>
      <c r="W568" s="58"/>
      <c r="X568" s="58"/>
      <c r="Y568" s="58"/>
      <c r="Z568" s="58"/>
    </row>
    <row r="569" spans="13:26" ht="12.75">
      <c r="M569" s="93"/>
      <c r="N569" s="58"/>
      <c r="O569" s="58"/>
      <c r="P569" s="58"/>
      <c r="Q569" s="58"/>
      <c r="R569" s="58"/>
      <c r="S569" s="58"/>
      <c r="T569" s="58"/>
      <c r="U569" s="58"/>
      <c r="V569" s="58"/>
      <c r="W569" s="58"/>
      <c r="X569" s="58"/>
      <c r="Y569" s="58"/>
      <c r="Z569" s="58"/>
    </row>
    <row r="570" spans="13:26" ht="12.75">
      <c r="M570" s="93"/>
      <c r="N570" s="58"/>
      <c r="O570" s="58"/>
      <c r="P570" s="58"/>
      <c r="Q570" s="58"/>
      <c r="R570" s="58"/>
      <c r="S570" s="58"/>
      <c r="T570" s="58"/>
      <c r="U570" s="58"/>
      <c r="V570" s="58"/>
      <c r="W570" s="58"/>
      <c r="X570" s="58"/>
      <c r="Y570" s="58"/>
      <c r="Z570" s="58"/>
    </row>
    <row r="571" spans="13:26" ht="12.75">
      <c r="M571" s="93"/>
      <c r="N571" s="58"/>
      <c r="O571" s="58"/>
      <c r="P571" s="58"/>
      <c r="Q571" s="58"/>
      <c r="R571" s="58"/>
      <c r="S571" s="58"/>
      <c r="T571" s="58"/>
      <c r="U571" s="58"/>
      <c r="V571" s="58"/>
      <c r="W571" s="58"/>
      <c r="X571" s="58"/>
      <c r="Y571" s="58"/>
      <c r="Z571" s="58"/>
    </row>
    <row r="572" spans="13:26" ht="12.75">
      <c r="M572" s="93"/>
      <c r="N572" s="58"/>
      <c r="O572" s="58"/>
      <c r="P572" s="58"/>
      <c r="Q572" s="58"/>
      <c r="R572" s="58"/>
      <c r="S572" s="58"/>
      <c r="T572" s="58"/>
      <c r="U572" s="58"/>
      <c r="V572" s="58"/>
      <c r="W572" s="58"/>
      <c r="X572" s="58"/>
      <c r="Y572" s="58"/>
      <c r="Z572" s="58"/>
    </row>
    <row r="573" spans="13:26" ht="12.75">
      <c r="M573" s="93"/>
      <c r="N573" s="58"/>
      <c r="O573" s="58"/>
      <c r="P573" s="58"/>
      <c r="Q573" s="58"/>
      <c r="R573" s="58"/>
      <c r="S573" s="58"/>
      <c r="T573" s="58"/>
      <c r="U573" s="58"/>
      <c r="V573" s="58"/>
      <c r="W573" s="58"/>
      <c r="X573" s="58"/>
      <c r="Y573" s="58"/>
      <c r="Z573" s="58"/>
    </row>
    <row r="574" spans="13:26" ht="12.75">
      <c r="M574" s="93"/>
      <c r="N574" s="58"/>
      <c r="O574" s="58"/>
      <c r="P574" s="58"/>
      <c r="Q574" s="58"/>
      <c r="R574" s="58"/>
      <c r="S574" s="58"/>
      <c r="T574" s="58"/>
      <c r="U574" s="58"/>
      <c r="V574" s="58"/>
      <c r="W574" s="58"/>
      <c r="X574" s="58"/>
      <c r="Y574" s="58"/>
      <c r="Z574" s="58"/>
    </row>
    <row r="575" spans="13:26" ht="12.75">
      <c r="M575" s="93"/>
      <c r="N575" s="58"/>
      <c r="O575" s="58"/>
      <c r="P575" s="58"/>
      <c r="Q575" s="58"/>
      <c r="R575" s="58"/>
      <c r="S575" s="58"/>
      <c r="T575" s="58"/>
      <c r="U575" s="58"/>
      <c r="V575" s="58"/>
      <c r="W575" s="58"/>
      <c r="X575" s="58"/>
      <c r="Y575" s="58"/>
      <c r="Z575" s="58"/>
    </row>
    <row r="576" spans="13:26" ht="12.75">
      <c r="M576" s="93"/>
      <c r="N576" s="58"/>
      <c r="O576" s="58"/>
      <c r="P576" s="58"/>
      <c r="Q576" s="58"/>
      <c r="R576" s="58"/>
      <c r="S576" s="58"/>
      <c r="T576" s="58"/>
      <c r="U576" s="58"/>
      <c r="V576" s="58"/>
      <c r="W576" s="58"/>
      <c r="X576" s="58"/>
      <c r="Y576" s="58"/>
      <c r="Z576" s="58"/>
    </row>
    <row r="577" spans="13:26" ht="12.75">
      <c r="M577" s="93"/>
      <c r="N577" s="58"/>
      <c r="O577" s="58"/>
      <c r="P577" s="58"/>
      <c r="Q577" s="58"/>
      <c r="R577" s="58"/>
      <c r="S577" s="58"/>
      <c r="T577" s="58"/>
      <c r="U577" s="58"/>
      <c r="V577" s="58"/>
      <c r="W577" s="58"/>
      <c r="X577" s="58"/>
      <c r="Y577" s="58"/>
      <c r="Z577" s="58"/>
    </row>
    <row r="578" spans="13:26" ht="12.75">
      <c r="M578" s="93"/>
      <c r="N578" s="58"/>
      <c r="O578" s="58"/>
      <c r="P578" s="58"/>
      <c r="Q578" s="58"/>
      <c r="R578" s="58"/>
      <c r="S578" s="58"/>
      <c r="T578" s="58"/>
      <c r="U578" s="58"/>
      <c r="V578" s="58"/>
      <c r="W578" s="58"/>
      <c r="X578" s="58"/>
      <c r="Y578" s="58"/>
      <c r="Z578" s="58"/>
    </row>
    <row r="579" spans="13:26" ht="12.75">
      <c r="M579" s="93"/>
      <c r="N579" s="58"/>
      <c r="O579" s="58"/>
      <c r="P579" s="58"/>
      <c r="Q579" s="58"/>
      <c r="R579" s="58"/>
      <c r="S579" s="58"/>
      <c r="T579" s="58"/>
      <c r="U579" s="58"/>
      <c r="V579" s="58"/>
      <c r="W579" s="58"/>
      <c r="X579" s="58"/>
      <c r="Y579" s="58"/>
      <c r="Z579" s="58"/>
    </row>
    <row r="580" spans="13:26" ht="12.75">
      <c r="M580" s="93"/>
      <c r="N580" s="58"/>
      <c r="O580" s="58"/>
      <c r="P580" s="58"/>
      <c r="Q580" s="58"/>
      <c r="R580" s="58"/>
      <c r="S580" s="58"/>
      <c r="T580" s="58"/>
      <c r="U580" s="58"/>
      <c r="V580" s="58"/>
      <c r="W580" s="58"/>
      <c r="X580" s="58"/>
      <c r="Y580" s="58"/>
      <c r="Z580" s="58"/>
    </row>
    <row r="581" spans="13:26" ht="12.75">
      <c r="M581" s="93"/>
      <c r="N581" s="58"/>
      <c r="O581" s="58"/>
      <c r="P581" s="58"/>
      <c r="Q581" s="58"/>
      <c r="R581" s="58"/>
      <c r="S581" s="58"/>
      <c r="T581" s="58"/>
      <c r="U581" s="58"/>
      <c r="V581" s="58"/>
      <c r="W581" s="58"/>
      <c r="X581" s="58"/>
      <c r="Y581" s="58"/>
      <c r="Z581" s="58"/>
    </row>
    <row r="582" spans="13:26" ht="12.75">
      <c r="M582" s="93"/>
      <c r="N582" s="58"/>
      <c r="O582" s="58"/>
      <c r="P582" s="58"/>
      <c r="Q582" s="58"/>
      <c r="R582" s="58"/>
      <c r="S582" s="58"/>
      <c r="T582" s="58"/>
      <c r="U582" s="58"/>
      <c r="V582" s="58"/>
      <c r="W582" s="58"/>
      <c r="X582" s="58"/>
      <c r="Y582" s="58"/>
      <c r="Z582" s="58"/>
    </row>
    <row r="583" spans="13:26" ht="12.75">
      <c r="M583" s="93"/>
      <c r="N583" s="58"/>
      <c r="O583" s="58"/>
      <c r="P583" s="58"/>
      <c r="Q583" s="58"/>
      <c r="R583" s="58"/>
      <c r="S583" s="58"/>
      <c r="T583" s="58"/>
      <c r="U583" s="58"/>
      <c r="V583" s="58"/>
      <c r="W583" s="58"/>
      <c r="X583" s="58"/>
      <c r="Y583" s="58"/>
      <c r="Z583" s="58"/>
    </row>
    <row r="584" spans="13:26" ht="12.75">
      <c r="M584" s="93"/>
      <c r="N584" s="58"/>
      <c r="O584" s="58"/>
      <c r="P584" s="58"/>
      <c r="Q584" s="58"/>
      <c r="R584" s="58"/>
      <c r="S584" s="58"/>
      <c r="T584" s="58"/>
      <c r="U584" s="58"/>
      <c r="V584" s="58"/>
      <c r="W584" s="58"/>
      <c r="X584" s="58"/>
      <c r="Y584" s="58"/>
      <c r="Z584" s="58"/>
    </row>
    <row r="585" spans="13:26" ht="12.75">
      <c r="M585" s="93"/>
      <c r="N585" s="58"/>
      <c r="O585" s="58"/>
      <c r="P585" s="58"/>
      <c r="Q585" s="58"/>
      <c r="R585" s="58"/>
      <c r="S585" s="58"/>
      <c r="T585" s="58"/>
      <c r="U585" s="58"/>
      <c r="V585" s="58"/>
      <c r="W585" s="58"/>
      <c r="X585" s="58"/>
      <c r="Y585" s="58"/>
      <c r="Z585" s="58"/>
    </row>
    <row r="586" spans="13:26" ht="12.75">
      <c r="M586" s="93"/>
      <c r="N586" s="58"/>
      <c r="O586" s="58"/>
      <c r="P586" s="58"/>
      <c r="Q586" s="58"/>
      <c r="R586" s="58"/>
      <c r="S586" s="58"/>
      <c r="T586" s="58"/>
      <c r="U586" s="58"/>
      <c r="V586" s="58"/>
      <c r="W586" s="58"/>
      <c r="X586" s="58"/>
      <c r="Y586" s="58"/>
      <c r="Z586" s="58"/>
    </row>
    <row r="587" spans="13:26" ht="12.75">
      <c r="M587" s="93"/>
      <c r="N587" s="58"/>
      <c r="O587" s="58"/>
      <c r="P587" s="58"/>
      <c r="Q587" s="58"/>
      <c r="R587" s="58"/>
      <c r="S587" s="58"/>
      <c r="T587" s="58"/>
      <c r="U587" s="58"/>
      <c r="V587" s="58"/>
      <c r="W587" s="58"/>
      <c r="X587" s="58"/>
      <c r="Y587" s="58"/>
      <c r="Z587" s="58"/>
    </row>
    <row r="588" spans="13:26" ht="12.75">
      <c r="M588" s="93"/>
      <c r="N588" s="58"/>
      <c r="O588" s="58"/>
      <c r="P588" s="58"/>
      <c r="Q588" s="58"/>
      <c r="R588" s="58"/>
      <c r="S588" s="58"/>
      <c r="T588" s="58"/>
      <c r="U588" s="58"/>
      <c r="V588" s="58"/>
      <c r="W588" s="58"/>
      <c r="X588" s="58"/>
      <c r="Y588" s="58"/>
      <c r="Z588" s="58"/>
    </row>
    <row r="589" spans="13:26" ht="12.75">
      <c r="M589" s="93"/>
      <c r="N589" s="58"/>
      <c r="O589" s="58"/>
      <c r="P589" s="58"/>
      <c r="Q589" s="58"/>
      <c r="R589" s="58"/>
      <c r="S589" s="58"/>
      <c r="T589" s="58"/>
      <c r="U589" s="58"/>
      <c r="V589" s="58"/>
      <c r="W589" s="58"/>
      <c r="X589" s="58"/>
      <c r="Y589" s="58"/>
      <c r="Z589" s="58"/>
    </row>
    <row r="590" spans="13:26" ht="12.75">
      <c r="M590" s="93"/>
      <c r="N590" s="58"/>
      <c r="O590" s="58"/>
      <c r="P590" s="58"/>
      <c r="Q590" s="58"/>
      <c r="R590" s="58"/>
      <c r="S590" s="58"/>
      <c r="T590" s="58"/>
      <c r="U590" s="58"/>
      <c r="V590" s="58"/>
      <c r="W590" s="58"/>
      <c r="X590" s="58"/>
      <c r="Y590" s="58"/>
      <c r="Z590" s="58"/>
    </row>
    <row r="591" spans="13:26" ht="12.75">
      <c r="M591" s="93"/>
      <c r="N591" s="58"/>
      <c r="O591" s="58"/>
      <c r="P591" s="58"/>
      <c r="Q591" s="58"/>
      <c r="R591" s="58"/>
      <c r="S591" s="58"/>
      <c r="T591" s="58"/>
      <c r="U591" s="58"/>
      <c r="V591" s="58"/>
      <c r="W591" s="58"/>
      <c r="X591" s="58"/>
      <c r="Y591" s="58"/>
      <c r="Z591" s="58"/>
    </row>
    <row r="592" spans="13:26" ht="12.75">
      <c r="M592" s="93"/>
      <c r="N592" s="58"/>
      <c r="O592" s="58"/>
      <c r="P592" s="58"/>
      <c r="Q592" s="58"/>
      <c r="R592" s="58"/>
      <c r="S592" s="58"/>
      <c r="T592" s="58"/>
      <c r="U592" s="58"/>
      <c r="V592" s="58"/>
      <c r="W592" s="58"/>
      <c r="X592" s="58"/>
      <c r="Y592" s="58"/>
      <c r="Z592" s="58"/>
    </row>
    <row r="593" spans="13:26" ht="12.75">
      <c r="M593" s="93"/>
      <c r="N593" s="58"/>
      <c r="O593" s="58"/>
      <c r="P593" s="58"/>
      <c r="Q593" s="58"/>
      <c r="R593" s="58"/>
      <c r="S593" s="58"/>
      <c r="T593" s="58"/>
      <c r="U593" s="58"/>
      <c r="V593" s="58"/>
      <c r="W593" s="58"/>
      <c r="X593" s="58"/>
      <c r="Y593" s="58"/>
      <c r="Z593" s="58"/>
    </row>
    <row r="594" spans="13:26" ht="12.75">
      <c r="M594" s="93"/>
      <c r="N594" s="58"/>
      <c r="O594" s="58"/>
      <c r="P594" s="58"/>
      <c r="Q594" s="58"/>
      <c r="R594" s="58"/>
      <c r="S594" s="58"/>
      <c r="T594" s="58"/>
      <c r="U594" s="58"/>
      <c r="V594" s="58"/>
      <c r="W594" s="58"/>
      <c r="X594" s="58"/>
      <c r="Y594" s="58"/>
      <c r="Z594" s="58"/>
    </row>
    <row r="595" spans="13:26" ht="12.75">
      <c r="M595" s="93"/>
      <c r="N595" s="58"/>
      <c r="O595" s="58"/>
      <c r="P595" s="58"/>
      <c r="Q595" s="58"/>
      <c r="R595" s="58"/>
      <c r="S595" s="58"/>
      <c r="T595" s="58"/>
      <c r="U595" s="58"/>
      <c r="V595" s="58"/>
      <c r="W595" s="58"/>
      <c r="X595" s="58"/>
      <c r="Y595" s="58"/>
      <c r="Z595" s="58"/>
    </row>
    <row r="596" spans="13:26" ht="12.75">
      <c r="M596" s="93"/>
      <c r="N596" s="58"/>
      <c r="O596" s="58"/>
      <c r="P596" s="58"/>
      <c r="Q596" s="58"/>
      <c r="R596" s="58"/>
      <c r="S596" s="58"/>
      <c r="T596" s="58"/>
      <c r="U596" s="58"/>
      <c r="V596" s="58"/>
      <c r="W596" s="58"/>
      <c r="X596" s="58"/>
      <c r="Y596" s="58"/>
      <c r="Z596" s="58"/>
    </row>
    <row r="597" spans="13:26" ht="12.75">
      <c r="M597" s="93"/>
      <c r="N597" s="58"/>
      <c r="O597" s="58"/>
      <c r="P597" s="58"/>
      <c r="Q597" s="58"/>
      <c r="R597" s="58"/>
      <c r="S597" s="58"/>
      <c r="T597" s="58"/>
      <c r="U597" s="58"/>
      <c r="V597" s="58"/>
      <c r="W597" s="58"/>
      <c r="X597" s="58"/>
      <c r="Y597" s="58"/>
      <c r="Z597" s="58"/>
    </row>
    <row r="598" spans="13:26" ht="12.75">
      <c r="M598" s="93"/>
      <c r="N598" s="58"/>
      <c r="O598" s="58"/>
      <c r="P598" s="58"/>
      <c r="Q598" s="58"/>
      <c r="R598" s="58"/>
      <c r="S598" s="58"/>
      <c r="T598" s="58"/>
      <c r="U598" s="58"/>
      <c r="V598" s="58"/>
      <c r="W598" s="58"/>
      <c r="X598" s="58"/>
      <c r="Y598" s="58"/>
      <c r="Z598" s="58"/>
    </row>
    <row r="599" spans="13:26" ht="12.75">
      <c r="M599" s="93"/>
      <c r="N599" s="58"/>
      <c r="O599" s="58"/>
      <c r="P599" s="58"/>
      <c r="Q599" s="58"/>
      <c r="R599" s="58"/>
      <c r="S599" s="58"/>
      <c r="T599" s="58"/>
      <c r="U599" s="58"/>
      <c r="V599" s="58"/>
      <c r="W599" s="58"/>
      <c r="X599" s="58"/>
      <c r="Y599" s="58"/>
      <c r="Z599" s="58"/>
    </row>
    <row r="600" spans="13:26" ht="12.75">
      <c r="M600" s="93"/>
      <c r="N600" s="58"/>
      <c r="O600" s="58"/>
      <c r="P600" s="58"/>
      <c r="Q600" s="58"/>
      <c r="R600" s="58"/>
      <c r="S600" s="58"/>
      <c r="T600" s="58"/>
      <c r="U600" s="58"/>
      <c r="V600" s="58"/>
      <c r="W600" s="58"/>
      <c r="X600" s="58"/>
      <c r="Y600" s="58"/>
      <c r="Z600" s="58"/>
    </row>
    <row r="601" spans="13:26" ht="12.75">
      <c r="M601" s="93"/>
      <c r="N601" s="58"/>
      <c r="O601" s="58"/>
      <c r="P601" s="58"/>
      <c r="Q601" s="58"/>
      <c r="R601" s="58"/>
      <c r="S601" s="58"/>
      <c r="T601" s="58"/>
      <c r="U601" s="58"/>
      <c r="V601" s="58"/>
      <c r="W601" s="58"/>
      <c r="X601" s="58"/>
      <c r="Y601" s="58"/>
      <c r="Z601" s="58"/>
    </row>
    <row r="602" spans="13:26" ht="12.75">
      <c r="M602" s="93"/>
      <c r="N602" s="58"/>
      <c r="O602" s="58"/>
      <c r="P602" s="58"/>
      <c r="Q602" s="58"/>
      <c r="R602" s="58"/>
      <c r="S602" s="58"/>
      <c r="T602" s="58"/>
      <c r="U602" s="58"/>
      <c r="V602" s="58"/>
      <c r="W602" s="58"/>
      <c r="X602" s="58"/>
      <c r="Y602" s="58"/>
      <c r="Z602" s="58"/>
    </row>
    <row r="603" spans="13:26" ht="12.75">
      <c r="M603" s="93"/>
      <c r="N603" s="58"/>
      <c r="O603" s="58"/>
      <c r="P603" s="58"/>
      <c r="Q603" s="58"/>
      <c r="R603" s="58"/>
      <c r="S603" s="58"/>
      <c r="T603" s="58"/>
      <c r="U603" s="58"/>
      <c r="V603" s="58"/>
      <c r="W603" s="58"/>
      <c r="X603" s="58"/>
      <c r="Y603" s="58"/>
      <c r="Z603" s="58"/>
    </row>
    <row r="604" spans="13:26" ht="12.75">
      <c r="M604" s="93"/>
      <c r="N604" s="58"/>
      <c r="O604" s="58"/>
      <c r="P604" s="58"/>
      <c r="Q604" s="58"/>
      <c r="R604" s="58"/>
      <c r="S604" s="58"/>
      <c r="T604" s="58"/>
      <c r="U604" s="58"/>
      <c r="V604" s="58"/>
      <c r="W604" s="58"/>
      <c r="X604" s="58"/>
      <c r="Y604" s="58"/>
      <c r="Z604" s="58"/>
    </row>
    <row r="605" spans="13:26" ht="12.75">
      <c r="M605" s="93"/>
      <c r="N605" s="58"/>
      <c r="O605" s="58"/>
      <c r="P605" s="58"/>
      <c r="Q605" s="58"/>
      <c r="R605" s="58"/>
      <c r="S605" s="58"/>
      <c r="T605" s="58"/>
      <c r="U605" s="58"/>
      <c r="V605" s="58"/>
      <c r="W605" s="58"/>
      <c r="X605" s="58"/>
      <c r="Y605" s="58"/>
      <c r="Z605" s="58"/>
    </row>
    <row r="606" spans="13:26" ht="12.75">
      <c r="M606" s="93"/>
      <c r="N606" s="58"/>
      <c r="O606" s="58"/>
      <c r="P606" s="58"/>
      <c r="Q606" s="58"/>
      <c r="R606" s="58"/>
      <c r="S606" s="58"/>
      <c r="T606" s="58"/>
      <c r="U606" s="58"/>
      <c r="V606" s="58"/>
      <c r="W606" s="58"/>
      <c r="X606" s="58"/>
      <c r="Y606" s="58"/>
      <c r="Z606" s="58"/>
    </row>
    <row r="607" spans="13:26" ht="12.75">
      <c r="M607" s="93"/>
      <c r="N607" s="58"/>
      <c r="O607" s="58"/>
      <c r="P607" s="58"/>
      <c r="Q607" s="58"/>
      <c r="R607" s="58"/>
      <c r="S607" s="58"/>
      <c r="T607" s="58"/>
      <c r="U607" s="58"/>
      <c r="V607" s="58"/>
      <c r="W607" s="58"/>
      <c r="X607" s="58"/>
      <c r="Y607" s="58"/>
      <c r="Z607" s="58"/>
    </row>
    <row r="608" spans="13:26" ht="12.75">
      <c r="M608" s="93"/>
      <c r="N608" s="58"/>
      <c r="O608" s="58"/>
      <c r="P608" s="58"/>
      <c r="Q608" s="58"/>
      <c r="R608" s="58"/>
      <c r="S608" s="58"/>
      <c r="T608" s="58"/>
      <c r="U608" s="58"/>
      <c r="V608" s="58"/>
      <c r="W608" s="58"/>
      <c r="X608" s="58"/>
      <c r="Y608" s="58"/>
      <c r="Z608" s="58"/>
    </row>
    <row r="609" spans="13:26" ht="12.75">
      <c r="M609" s="93"/>
      <c r="N609" s="58"/>
      <c r="O609" s="58"/>
      <c r="P609" s="58"/>
      <c r="Q609" s="58"/>
      <c r="R609" s="58"/>
      <c r="S609" s="58"/>
      <c r="T609" s="58"/>
      <c r="U609" s="58"/>
      <c r="V609" s="58"/>
      <c r="W609" s="58"/>
      <c r="X609" s="58"/>
      <c r="Y609" s="58"/>
      <c r="Z609" s="58"/>
    </row>
    <row r="610" spans="13:26" ht="12.75">
      <c r="M610" s="93"/>
      <c r="N610" s="58"/>
      <c r="O610" s="58"/>
      <c r="P610" s="58"/>
      <c r="Q610" s="58"/>
      <c r="R610" s="58"/>
      <c r="S610" s="58"/>
      <c r="T610" s="58"/>
      <c r="U610" s="58"/>
      <c r="V610" s="58"/>
      <c r="W610" s="58"/>
      <c r="X610" s="58"/>
      <c r="Y610" s="58"/>
      <c r="Z610" s="58"/>
    </row>
    <row r="611" spans="13:26" ht="12.75">
      <c r="M611" s="93"/>
      <c r="N611" s="58"/>
      <c r="O611" s="58"/>
      <c r="P611" s="58"/>
      <c r="Q611" s="58"/>
      <c r="R611" s="58"/>
      <c r="S611" s="58"/>
      <c r="T611" s="58"/>
      <c r="U611" s="58"/>
      <c r="V611" s="58"/>
      <c r="W611" s="58"/>
      <c r="X611" s="58"/>
      <c r="Y611" s="58"/>
      <c r="Z611" s="58"/>
    </row>
    <row r="612" spans="13:26" ht="12.75">
      <c r="M612" s="93"/>
      <c r="N612" s="58"/>
      <c r="O612" s="58"/>
      <c r="P612" s="58"/>
      <c r="Q612" s="58"/>
      <c r="R612" s="58"/>
      <c r="S612" s="58"/>
      <c r="T612" s="58"/>
      <c r="U612" s="58"/>
      <c r="V612" s="58"/>
      <c r="W612" s="58"/>
      <c r="X612" s="58"/>
      <c r="Y612" s="58"/>
      <c r="Z612" s="58"/>
    </row>
    <row r="613" spans="13:26" ht="12.75">
      <c r="M613" s="93"/>
      <c r="N613" s="58"/>
      <c r="O613" s="58"/>
      <c r="P613" s="58"/>
      <c r="Q613" s="58"/>
      <c r="R613" s="58"/>
      <c r="S613" s="58"/>
      <c r="T613" s="58"/>
      <c r="U613" s="58"/>
      <c r="V613" s="58"/>
      <c r="W613" s="58"/>
      <c r="X613" s="58"/>
      <c r="Y613" s="58"/>
      <c r="Z613" s="58"/>
    </row>
    <row r="614" spans="13:26" ht="12.75">
      <c r="M614" s="93"/>
      <c r="N614" s="58"/>
      <c r="O614" s="58"/>
      <c r="P614" s="58"/>
      <c r="Q614" s="58"/>
      <c r="R614" s="58"/>
      <c r="S614" s="58"/>
      <c r="T614" s="58"/>
      <c r="U614" s="58"/>
      <c r="V614" s="58"/>
      <c r="W614" s="58"/>
      <c r="X614" s="58"/>
      <c r="Y614" s="58"/>
      <c r="Z614" s="58"/>
    </row>
    <row r="615" spans="13:26" ht="12.75">
      <c r="M615" s="93"/>
      <c r="N615" s="58"/>
      <c r="O615" s="58"/>
      <c r="P615" s="58"/>
      <c r="Q615" s="58"/>
      <c r="R615" s="58"/>
      <c r="S615" s="58"/>
      <c r="T615" s="58"/>
      <c r="U615" s="58"/>
      <c r="V615" s="58"/>
      <c r="W615" s="58"/>
      <c r="X615" s="58"/>
      <c r="Y615" s="58"/>
      <c r="Z615" s="58"/>
    </row>
    <row r="616" spans="13:26" ht="12.75">
      <c r="M616" s="93"/>
      <c r="N616" s="58"/>
      <c r="O616" s="58"/>
      <c r="P616" s="58"/>
      <c r="Q616" s="58"/>
      <c r="R616" s="58"/>
      <c r="S616" s="58"/>
      <c r="T616" s="58"/>
      <c r="U616" s="58"/>
      <c r="V616" s="58"/>
      <c r="W616" s="58"/>
      <c r="X616" s="58"/>
      <c r="Y616" s="58"/>
      <c r="Z616" s="58"/>
    </row>
    <row r="617" spans="13:26" ht="12.75">
      <c r="M617" s="93"/>
      <c r="N617" s="58"/>
      <c r="O617" s="58"/>
      <c r="P617" s="58"/>
      <c r="Q617" s="58"/>
      <c r="R617" s="58"/>
      <c r="S617" s="58"/>
      <c r="T617" s="58"/>
      <c r="U617" s="58"/>
      <c r="V617" s="58"/>
      <c r="W617" s="58"/>
      <c r="X617" s="58"/>
      <c r="Y617" s="58"/>
      <c r="Z617" s="58"/>
    </row>
    <row r="618" spans="13:26" ht="12.75">
      <c r="M618" s="93"/>
      <c r="N618" s="58"/>
      <c r="O618" s="58"/>
      <c r="P618" s="58"/>
      <c r="Q618" s="58"/>
      <c r="R618" s="58"/>
      <c r="S618" s="58"/>
      <c r="T618" s="58"/>
      <c r="U618" s="58"/>
      <c r="V618" s="58"/>
      <c r="W618" s="58"/>
      <c r="X618" s="58"/>
      <c r="Y618" s="58"/>
      <c r="Z618" s="58"/>
    </row>
    <row r="619" spans="13:26" ht="12.75">
      <c r="M619" s="93"/>
      <c r="N619" s="58"/>
      <c r="O619" s="58"/>
      <c r="P619" s="58"/>
      <c r="Q619" s="58"/>
      <c r="R619" s="58"/>
      <c r="S619" s="58"/>
      <c r="T619" s="58"/>
      <c r="U619" s="58"/>
      <c r="V619" s="58"/>
      <c r="W619" s="58"/>
      <c r="X619" s="58"/>
      <c r="Y619" s="58"/>
      <c r="Z619" s="58"/>
    </row>
    <row r="620" spans="13:26" ht="12.75">
      <c r="M620" s="93"/>
      <c r="N620" s="58"/>
      <c r="O620" s="58"/>
      <c r="P620" s="58"/>
      <c r="Q620" s="58"/>
      <c r="R620" s="58"/>
      <c r="S620" s="58"/>
      <c r="T620" s="58"/>
      <c r="U620" s="58"/>
      <c r="V620" s="58"/>
      <c r="W620" s="58"/>
      <c r="X620" s="58"/>
      <c r="Y620" s="58"/>
      <c r="Z620" s="58"/>
    </row>
    <row r="621" spans="13:26" ht="12.75">
      <c r="M621" s="93"/>
      <c r="N621" s="58"/>
      <c r="O621" s="58"/>
      <c r="P621" s="58"/>
      <c r="Q621" s="58"/>
      <c r="R621" s="58"/>
      <c r="S621" s="58"/>
      <c r="T621" s="58"/>
      <c r="U621" s="58"/>
      <c r="V621" s="58"/>
      <c r="W621" s="58"/>
      <c r="X621" s="58"/>
      <c r="Y621" s="58"/>
      <c r="Z621" s="58"/>
    </row>
    <row r="622" spans="13:26" ht="12.75">
      <c r="M622" s="93"/>
      <c r="N622" s="58"/>
      <c r="O622" s="58"/>
      <c r="P622" s="58"/>
      <c r="Q622" s="58"/>
      <c r="R622" s="58"/>
      <c r="S622" s="58"/>
      <c r="T622" s="58"/>
      <c r="U622" s="58"/>
      <c r="V622" s="58"/>
      <c r="W622" s="58"/>
      <c r="X622" s="58"/>
      <c r="Y622" s="58"/>
      <c r="Z622" s="58"/>
    </row>
    <row r="623" spans="13:26" ht="12.75">
      <c r="M623" s="93"/>
      <c r="N623" s="58"/>
      <c r="O623" s="58"/>
      <c r="P623" s="58"/>
      <c r="Q623" s="58"/>
      <c r="R623" s="58"/>
      <c r="S623" s="58"/>
      <c r="T623" s="58"/>
      <c r="U623" s="58"/>
      <c r="V623" s="58"/>
      <c r="W623" s="58"/>
      <c r="X623" s="58"/>
      <c r="Y623" s="58"/>
      <c r="Z623" s="58"/>
    </row>
    <row r="624" spans="13:26" ht="12.75">
      <c r="M624" s="93"/>
      <c r="N624" s="58"/>
      <c r="O624" s="58"/>
      <c r="P624" s="58"/>
      <c r="Q624" s="58"/>
      <c r="R624" s="58"/>
      <c r="S624" s="58"/>
      <c r="T624" s="58"/>
      <c r="U624" s="58"/>
      <c r="V624" s="58"/>
      <c r="W624" s="58"/>
      <c r="X624" s="58"/>
      <c r="Y624" s="58"/>
      <c r="Z624" s="58"/>
    </row>
    <row r="625" spans="13:26" ht="12.75">
      <c r="M625" s="93"/>
      <c r="N625" s="58"/>
      <c r="O625" s="58"/>
      <c r="P625" s="58"/>
      <c r="Q625" s="58"/>
      <c r="R625" s="58"/>
      <c r="S625" s="58"/>
      <c r="T625" s="58"/>
      <c r="U625" s="58"/>
      <c r="V625" s="58"/>
      <c r="W625" s="58"/>
      <c r="X625" s="58"/>
      <c r="Y625" s="58"/>
      <c r="Z625" s="58"/>
    </row>
    <row r="626" spans="13:26" ht="12.75">
      <c r="M626" s="93"/>
      <c r="N626" s="58"/>
      <c r="O626" s="58"/>
      <c r="P626" s="58"/>
      <c r="Q626" s="58"/>
      <c r="R626" s="58"/>
      <c r="S626" s="58"/>
      <c r="T626" s="58"/>
      <c r="U626" s="58"/>
      <c r="V626" s="58"/>
      <c r="W626" s="58"/>
      <c r="X626" s="58"/>
      <c r="Y626" s="58"/>
      <c r="Z626" s="58"/>
    </row>
    <row r="627" spans="13:26" ht="12.75">
      <c r="M627" s="93"/>
      <c r="N627" s="58"/>
      <c r="O627" s="58"/>
      <c r="P627" s="58"/>
      <c r="Q627" s="58"/>
      <c r="R627" s="58"/>
      <c r="S627" s="58"/>
      <c r="T627" s="58"/>
      <c r="U627" s="58"/>
      <c r="V627" s="58"/>
      <c r="W627" s="58"/>
      <c r="X627" s="58"/>
      <c r="Y627" s="58"/>
      <c r="Z627" s="58"/>
    </row>
    <row r="628" spans="13:26" ht="12.75">
      <c r="M628" s="93"/>
      <c r="N628" s="58"/>
      <c r="O628" s="58"/>
      <c r="P628" s="58"/>
      <c r="Q628" s="58"/>
      <c r="R628" s="58"/>
      <c r="S628" s="58"/>
      <c r="T628" s="58"/>
      <c r="U628" s="58"/>
      <c r="V628" s="58"/>
      <c r="W628" s="58"/>
      <c r="X628" s="58"/>
      <c r="Y628" s="58"/>
      <c r="Z628" s="58"/>
    </row>
    <row r="629" spans="13:26" ht="12.75">
      <c r="M629" s="93"/>
      <c r="N629" s="58"/>
      <c r="O629" s="58"/>
      <c r="P629" s="58"/>
      <c r="Q629" s="58"/>
      <c r="R629" s="58"/>
      <c r="S629" s="58"/>
      <c r="T629" s="58"/>
      <c r="U629" s="58"/>
      <c r="V629" s="58"/>
      <c r="W629" s="58"/>
      <c r="X629" s="58"/>
      <c r="Y629" s="58"/>
      <c r="Z629" s="58"/>
    </row>
    <row r="630" spans="13:26" ht="12.75">
      <c r="M630" s="93"/>
      <c r="N630" s="58"/>
      <c r="O630" s="58"/>
      <c r="P630" s="58"/>
      <c r="Q630" s="58"/>
      <c r="R630" s="58"/>
      <c r="S630" s="58"/>
      <c r="T630" s="58"/>
      <c r="U630" s="58"/>
      <c r="V630" s="58"/>
      <c r="W630" s="58"/>
      <c r="X630" s="58"/>
      <c r="Y630" s="58"/>
      <c r="Z630" s="58"/>
    </row>
    <row r="631" spans="13:26" ht="12.75">
      <c r="M631" s="93"/>
      <c r="N631" s="58"/>
      <c r="O631" s="58"/>
      <c r="P631" s="58"/>
      <c r="Q631" s="58"/>
      <c r="R631" s="58"/>
      <c r="S631" s="58"/>
      <c r="T631" s="58"/>
      <c r="U631" s="58"/>
      <c r="V631" s="58"/>
      <c r="W631" s="58"/>
      <c r="X631" s="58"/>
      <c r="Y631" s="58"/>
      <c r="Z631" s="58"/>
    </row>
    <row r="632" spans="13:26" ht="12.75">
      <c r="M632" s="93"/>
      <c r="N632" s="58"/>
      <c r="O632" s="58"/>
      <c r="P632" s="58"/>
      <c r="Q632" s="58"/>
      <c r="R632" s="58"/>
      <c r="S632" s="58"/>
      <c r="T632" s="58"/>
      <c r="U632" s="58"/>
      <c r="V632" s="58"/>
      <c r="W632" s="58"/>
      <c r="X632" s="58"/>
      <c r="Y632" s="58"/>
      <c r="Z632" s="58"/>
    </row>
    <row r="633" spans="13:26" ht="12.75">
      <c r="M633" s="93"/>
      <c r="N633" s="58"/>
      <c r="O633" s="58"/>
      <c r="P633" s="58"/>
      <c r="Q633" s="58"/>
      <c r="R633" s="58"/>
      <c r="S633" s="58"/>
      <c r="T633" s="58"/>
      <c r="U633" s="58"/>
      <c r="V633" s="58"/>
      <c r="W633" s="58"/>
      <c r="X633" s="58"/>
      <c r="Y633" s="58"/>
      <c r="Z633" s="58"/>
    </row>
    <row r="634" spans="13:26" ht="12.75">
      <c r="M634" s="93"/>
      <c r="N634" s="58"/>
      <c r="O634" s="58"/>
      <c r="P634" s="58"/>
      <c r="Q634" s="58"/>
      <c r="R634" s="58"/>
      <c r="S634" s="58"/>
      <c r="T634" s="58"/>
      <c r="U634" s="58"/>
      <c r="V634" s="58"/>
      <c r="W634" s="58"/>
      <c r="X634" s="58"/>
      <c r="Y634" s="58"/>
      <c r="Z634" s="58"/>
    </row>
    <row r="635" spans="13:26" ht="12.75">
      <c r="M635" s="93"/>
      <c r="N635" s="58"/>
      <c r="O635" s="58"/>
      <c r="P635" s="58"/>
      <c r="Q635" s="58"/>
      <c r="R635" s="58"/>
      <c r="S635" s="58"/>
      <c r="T635" s="58"/>
      <c r="U635" s="58"/>
      <c r="V635" s="58"/>
      <c r="W635" s="58"/>
      <c r="X635" s="58"/>
      <c r="Y635" s="58"/>
      <c r="Z635" s="58"/>
    </row>
    <row r="636" spans="13:26" ht="12.75">
      <c r="M636" s="93"/>
      <c r="N636" s="58"/>
      <c r="O636" s="58"/>
      <c r="P636" s="58"/>
      <c r="Q636" s="58"/>
      <c r="R636" s="58"/>
      <c r="S636" s="58"/>
      <c r="T636" s="58"/>
      <c r="U636" s="58"/>
      <c r="V636" s="58"/>
      <c r="W636" s="58"/>
      <c r="X636" s="58"/>
      <c r="Y636" s="58"/>
      <c r="Z636" s="58"/>
    </row>
    <row r="637" spans="13:26" ht="12.75">
      <c r="M637" s="93"/>
      <c r="N637" s="58"/>
      <c r="O637" s="58"/>
      <c r="P637" s="58"/>
      <c r="Q637" s="58"/>
      <c r="R637" s="58"/>
      <c r="S637" s="58"/>
      <c r="T637" s="58"/>
      <c r="U637" s="58"/>
      <c r="V637" s="58"/>
      <c r="W637" s="58"/>
      <c r="X637" s="58"/>
      <c r="Y637" s="58"/>
      <c r="Z637" s="58"/>
    </row>
    <row r="638" spans="13:26" ht="12.75">
      <c r="M638" s="93"/>
      <c r="N638" s="58"/>
      <c r="O638" s="58"/>
      <c r="P638" s="58"/>
      <c r="Q638" s="58"/>
      <c r="R638" s="58"/>
      <c r="S638" s="58"/>
      <c r="T638" s="58"/>
      <c r="U638" s="58"/>
      <c r="V638" s="58"/>
      <c r="W638" s="58"/>
      <c r="X638" s="58"/>
      <c r="Y638" s="58"/>
      <c r="Z638" s="58"/>
    </row>
    <row r="639" spans="13:26" ht="12.75">
      <c r="M639" s="93"/>
      <c r="N639" s="58"/>
      <c r="O639" s="58"/>
      <c r="P639" s="58"/>
      <c r="Q639" s="58"/>
      <c r="R639" s="58"/>
      <c r="S639" s="58"/>
      <c r="T639" s="58"/>
      <c r="U639" s="58"/>
      <c r="V639" s="58"/>
      <c r="W639" s="58"/>
      <c r="X639" s="58"/>
      <c r="Y639" s="58"/>
      <c r="Z639" s="58"/>
    </row>
    <row r="640" spans="13:26" ht="12.75">
      <c r="M640" s="93"/>
      <c r="N640" s="58"/>
      <c r="O640" s="58"/>
      <c r="P640" s="58"/>
      <c r="Q640" s="58"/>
      <c r="R640" s="58"/>
      <c r="S640" s="58"/>
      <c r="T640" s="58"/>
      <c r="U640" s="58"/>
      <c r="V640" s="58"/>
      <c r="W640" s="58"/>
      <c r="X640" s="58"/>
      <c r="Y640" s="58"/>
      <c r="Z640" s="58"/>
    </row>
    <row r="641" spans="13:26" ht="12.75">
      <c r="M641" s="93"/>
      <c r="N641" s="58"/>
      <c r="O641" s="58"/>
      <c r="P641" s="58"/>
      <c r="Q641" s="58"/>
      <c r="R641" s="58"/>
      <c r="S641" s="58"/>
      <c r="T641" s="58"/>
      <c r="U641" s="58"/>
      <c r="V641" s="58"/>
      <c r="W641" s="58"/>
      <c r="X641" s="58"/>
      <c r="Y641" s="58"/>
      <c r="Z641" s="58"/>
    </row>
    <row r="642" spans="13:26" ht="12.75">
      <c r="M642" s="93"/>
      <c r="N642" s="58"/>
      <c r="O642" s="58"/>
      <c r="P642" s="58"/>
      <c r="Q642" s="58"/>
      <c r="R642" s="58"/>
      <c r="S642" s="58"/>
      <c r="T642" s="58"/>
      <c r="U642" s="58"/>
      <c r="V642" s="58"/>
      <c r="W642" s="58"/>
      <c r="X642" s="58"/>
      <c r="Y642" s="58"/>
      <c r="Z642" s="58"/>
    </row>
    <row r="643" spans="13:26" ht="12.75">
      <c r="M643" s="93"/>
      <c r="N643" s="58"/>
      <c r="O643" s="58"/>
      <c r="P643" s="58"/>
      <c r="Q643" s="58"/>
      <c r="R643" s="58"/>
      <c r="S643" s="58"/>
      <c r="T643" s="58"/>
      <c r="U643" s="58"/>
      <c r="V643" s="58"/>
      <c r="W643" s="58"/>
      <c r="X643" s="58"/>
      <c r="Y643" s="58"/>
      <c r="Z643" s="58"/>
    </row>
    <row r="644" spans="13:26" ht="12.75">
      <c r="M644" s="93"/>
      <c r="N644" s="58"/>
      <c r="O644" s="58"/>
      <c r="P644" s="58"/>
      <c r="Q644" s="58"/>
      <c r="R644" s="58"/>
      <c r="S644" s="58"/>
      <c r="T644" s="58"/>
      <c r="U644" s="58"/>
      <c r="V644" s="58"/>
      <c r="W644" s="58"/>
      <c r="X644" s="58"/>
      <c r="Y644" s="58"/>
      <c r="Z644" s="58"/>
    </row>
    <row r="645" spans="13:26" ht="12.75">
      <c r="M645" s="93"/>
      <c r="N645" s="58"/>
      <c r="O645" s="58"/>
      <c r="P645" s="58"/>
      <c r="Q645" s="58"/>
      <c r="R645" s="58"/>
      <c r="S645" s="58"/>
      <c r="T645" s="58"/>
      <c r="U645" s="58"/>
      <c r="V645" s="58"/>
      <c r="W645" s="58"/>
      <c r="X645" s="58"/>
      <c r="Y645" s="58"/>
      <c r="Z645" s="58"/>
    </row>
    <row r="646" spans="13:26" ht="12.75">
      <c r="M646" s="93"/>
      <c r="N646" s="58"/>
      <c r="O646" s="58"/>
      <c r="P646" s="58"/>
      <c r="Q646" s="58"/>
      <c r="R646" s="58"/>
      <c r="S646" s="58"/>
      <c r="T646" s="58"/>
      <c r="U646" s="58"/>
      <c r="V646" s="58"/>
      <c r="W646" s="58"/>
      <c r="X646" s="58"/>
      <c r="Y646" s="58"/>
      <c r="Z646" s="58"/>
    </row>
    <row r="647" spans="13:26" ht="12.75">
      <c r="M647" s="93"/>
      <c r="N647" s="58"/>
      <c r="O647" s="58"/>
      <c r="P647" s="58"/>
      <c r="Q647" s="58"/>
      <c r="R647" s="58"/>
      <c r="S647" s="58"/>
      <c r="T647" s="58"/>
      <c r="U647" s="58"/>
      <c r="V647" s="58"/>
      <c r="W647" s="58"/>
      <c r="X647" s="58"/>
      <c r="Y647" s="58"/>
      <c r="Z647" s="58"/>
    </row>
    <row r="648" spans="13:26" ht="12.75">
      <c r="M648" s="93"/>
      <c r="N648" s="58"/>
      <c r="O648" s="58"/>
      <c r="P648" s="58"/>
      <c r="Q648" s="58"/>
      <c r="R648" s="58"/>
      <c r="S648" s="58"/>
      <c r="T648" s="58"/>
      <c r="U648" s="58"/>
      <c r="V648" s="58"/>
      <c r="W648" s="58"/>
      <c r="X648" s="58"/>
      <c r="Y648" s="58"/>
      <c r="Z648" s="58"/>
    </row>
    <row r="649" spans="13:26" ht="12.75">
      <c r="M649" s="93"/>
      <c r="N649" s="58"/>
      <c r="O649" s="58"/>
      <c r="P649" s="58"/>
      <c r="Q649" s="58"/>
      <c r="R649" s="58"/>
      <c r="S649" s="58"/>
      <c r="T649" s="58"/>
      <c r="U649" s="58"/>
      <c r="V649" s="58"/>
      <c r="W649" s="58"/>
      <c r="X649" s="58"/>
      <c r="Y649" s="58"/>
      <c r="Z649" s="58"/>
    </row>
    <row r="650" spans="13:26" ht="12.75">
      <c r="M650" s="93"/>
      <c r="N650" s="58"/>
      <c r="O650" s="58"/>
      <c r="P650" s="58"/>
      <c r="Q650" s="58"/>
      <c r="R650" s="58"/>
      <c r="S650" s="58"/>
      <c r="T650" s="58"/>
      <c r="U650" s="58"/>
      <c r="V650" s="58"/>
      <c r="W650" s="58"/>
      <c r="X650" s="58"/>
      <c r="Y650" s="58"/>
      <c r="Z650" s="58"/>
    </row>
    <row r="651" spans="13:26" ht="12.75">
      <c r="M651" s="93"/>
      <c r="N651" s="58"/>
      <c r="O651" s="58"/>
      <c r="P651" s="58"/>
      <c r="Q651" s="58"/>
      <c r="R651" s="58"/>
      <c r="S651" s="58"/>
      <c r="T651" s="58"/>
      <c r="U651" s="58"/>
      <c r="V651" s="58"/>
      <c r="W651" s="58"/>
      <c r="X651" s="58"/>
      <c r="Y651" s="58"/>
      <c r="Z651" s="58"/>
    </row>
    <row r="652" spans="13:26" ht="12.75">
      <c r="M652" s="93"/>
      <c r="N652" s="58"/>
      <c r="O652" s="58"/>
      <c r="P652" s="58"/>
      <c r="Q652" s="58"/>
      <c r="R652" s="58"/>
      <c r="S652" s="58"/>
      <c r="T652" s="58"/>
      <c r="U652" s="58"/>
      <c r="V652" s="58"/>
      <c r="W652" s="58"/>
      <c r="X652" s="58"/>
      <c r="Y652" s="58"/>
      <c r="Z652" s="58"/>
    </row>
    <row r="653" spans="13:26" ht="12.75">
      <c r="M653" s="93"/>
      <c r="N653" s="58"/>
      <c r="O653" s="58"/>
      <c r="P653" s="58"/>
      <c r="Q653" s="58"/>
      <c r="R653" s="58"/>
      <c r="S653" s="58"/>
      <c r="T653" s="58"/>
      <c r="U653" s="58"/>
      <c r="V653" s="58"/>
      <c r="W653" s="58"/>
      <c r="X653" s="58"/>
      <c r="Y653" s="58"/>
      <c r="Z653" s="58"/>
    </row>
    <row r="654" spans="13:26" ht="12.75">
      <c r="M654" s="93"/>
      <c r="N654" s="58"/>
      <c r="O654" s="58"/>
      <c r="P654" s="58"/>
      <c r="Q654" s="58"/>
      <c r="R654" s="58"/>
      <c r="S654" s="58"/>
      <c r="T654" s="58"/>
      <c r="U654" s="58"/>
      <c r="V654" s="58"/>
      <c r="W654" s="58"/>
      <c r="X654" s="58"/>
      <c r="Y654" s="58"/>
      <c r="Z654" s="58"/>
    </row>
    <row r="655" spans="13:26" ht="12.75">
      <c r="M655" s="93"/>
      <c r="N655" s="58"/>
      <c r="O655" s="58"/>
      <c r="P655" s="58"/>
      <c r="Q655" s="58"/>
      <c r="R655" s="58"/>
      <c r="S655" s="58"/>
      <c r="T655" s="58"/>
      <c r="U655" s="58"/>
      <c r="V655" s="58"/>
      <c r="W655" s="58"/>
      <c r="X655" s="58"/>
      <c r="Y655" s="58"/>
      <c r="Z655" s="58"/>
    </row>
    <row r="656" spans="13:26" ht="12.75">
      <c r="M656" s="93"/>
      <c r="N656" s="58"/>
      <c r="O656" s="58"/>
      <c r="P656" s="58"/>
      <c r="Q656" s="58"/>
      <c r="R656" s="58"/>
      <c r="S656" s="58"/>
      <c r="T656" s="58"/>
      <c r="U656" s="58"/>
      <c r="V656" s="58"/>
      <c r="W656" s="58"/>
      <c r="X656" s="58"/>
      <c r="Y656" s="58"/>
      <c r="Z656" s="58"/>
    </row>
    <row r="657" spans="13:26" ht="12.75">
      <c r="M657" s="93"/>
      <c r="N657" s="58"/>
      <c r="O657" s="58"/>
      <c r="P657" s="58"/>
      <c r="Q657" s="58"/>
      <c r="R657" s="58"/>
      <c r="S657" s="58"/>
      <c r="T657" s="58"/>
      <c r="U657" s="58"/>
      <c r="V657" s="58"/>
      <c r="W657" s="58"/>
      <c r="X657" s="58"/>
      <c r="Y657" s="58"/>
      <c r="Z657" s="58"/>
    </row>
    <row r="658" spans="13:26" ht="12.75">
      <c r="M658" s="93"/>
      <c r="N658" s="58"/>
      <c r="O658" s="58"/>
      <c r="P658" s="58"/>
      <c r="Q658" s="58"/>
      <c r="R658" s="58"/>
      <c r="S658" s="58"/>
      <c r="T658" s="58"/>
      <c r="U658" s="58"/>
      <c r="V658" s="58"/>
      <c r="W658" s="58"/>
      <c r="X658" s="58"/>
      <c r="Y658" s="58"/>
      <c r="Z658" s="58"/>
    </row>
    <row r="659" spans="13:26" ht="12.75">
      <c r="M659" s="93"/>
      <c r="N659" s="58"/>
      <c r="O659" s="58"/>
      <c r="P659" s="58"/>
      <c r="Q659" s="58"/>
      <c r="R659" s="58"/>
      <c r="S659" s="58"/>
      <c r="T659" s="58"/>
      <c r="U659" s="58"/>
      <c r="V659" s="58"/>
      <c r="W659" s="58"/>
      <c r="X659" s="58"/>
      <c r="Y659" s="58"/>
      <c r="Z659" s="58"/>
    </row>
    <row r="660" spans="13:26" ht="12.75">
      <c r="M660" s="93"/>
      <c r="N660" s="58"/>
      <c r="O660" s="58"/>
      <c r="P660" s="58"/>
      <c r="Q660" s="58"/>
      <c r="R660" s="58"/>
      <c r="S660" s="58"/>
      <c r="T660" s="58"/>
      <c r="U660" s="58"/>
      <c r="V660" s="58"/>
      <c r="W660" s="58"/>
      <c r="X660" s="58"/>
      <c r="Y660" s="58"/>
      <c r="Z660" s="58"/>
    </row>
    <row r="661" spans="13:26" ht="12.75">
      <c r="M661" s="93"/>
      <c r="N661" s="58"/>
      <c r="O661" s="58"/>
      <c r="P661" s="58"/>
      <c r="Q661" s="58"/>
      <c r="R661" s="58"/>
      <c r="S661" s="58"/>
      <c r="T661" s="58"/>
      <c r="U661" s="58"/>
      <c r="V661" s="58"/>
      <c r="W661" s="58"/>
      <c r="X661" s="58"/>
      <c r="Y661" s="58"/>
      <c r="Z661" s="58"/>
    </row>
    <row r="662" spans="13:26" ht="12.75">
      <c r="M662" s="93"/>
      <c r="N662" s="58"/>
      <c r="O662" s="58"/>
      <c r="P662" s="58"/>
      <c r="Q662" s="58"/>
      <c r="R662" s="58"/>
      <c r="S662" s="58"/>
      <c r="T662" s="58"/>
      <c r="U662" s="58"/>
      <c r="V662" s="58"/>
      <c r="W662" s="58"/>
      <c r="X662" s="58"/>
      <c r="Y662" s="58"/>
      <c r="Z662" s="58"/>
    </row>
    <row r="663" spans="13:26" ht="12.75">
      <c r="M663" s="93"/>
      <c r="N663" s="58"/>
      <c r="O663" s="58"/>
      <c r="P663" s="58"/>
      <c r="Q663" s="58"/>
      <c r="R663" s="58"/>
      <c r="S663" s="58"/>
      <c r="T663" s="58"/>
      <c r="U663" s="58"/>
      <c r="V663" s="58"/>
      <c r="W663" s="58"/>
      <c r="X663" s="58"/>
      <c r="Y663" s="58"/>
      <c r="Z663" s="58"/>
    </row>
    <row r="664" spans="13:26" ht="12.75">
      <c r="M664" s="93"/>
      <c r="N664" s="58"/>
      <c r="O664" s="58"/>
      <c r="P664" s="58"/>
      <c r="Q664" s="58"/>
      <c r="R664" s="58"/>
      <c r="S664" s="58"/>
      <c r="T664" s="58"/>
      <c r="U664" s="58"/>
      <c r="V664" s="58"/>
      <c r="W664" s="58"/>
      <c r="X664" s="58"/>
      <c r="Y664" s="58"/>
      <c r="Z664" s="58"/>
    </row>
  </sheetData>
  <sheetProtection/>
  <mergeCells count="120">
    <mergeCell ref="B309:M309"/>
    <mergeCell ref="B310:M310"/>
    <mergeCell ref="E312:G312"/>
    <mergeCell ref="H312:M312"/>
    <mergeCell ref="E313:F313"/>
    <mergeCell ref="H313:I313"/>
    <mergeCell ref="E339:F339"/>
    <mergeCell ref="H339:I339"/>
    <mergeCell ref="B1:M1"/>
    <mergeCell ref="B2:M2"/>
    <mergeCell ref="B3:M3"/>
    <mergeCell ref="E5:G5"/>
    <mergeCell ref="H5:M5"/>
    <mergeCell ref="E6:F6"/>
    <mergeCell ref="H6:I6"/>
    <mergeCell ref="B308:M308"/>
    <mergeCell ref="B383:M383"/>
    <mergeCell ref="B367:M367"/>
    <mergeCell ref="B368:M368"/>
    <mergeCell ref="B366:M366"/>
    <mergeCell ref="B384:M384"/>
    <mergeCell ref="E371:F371"/>
    <mergeCell ref="H371:I371"/>
    <mergeCell ref="E370:G370"/>
    <mergeCell ref="H370:M370"/>
    <mergeCell ref="H281:I281"/>
    <mergeCell ref="E280:G280"/>
    <mergeCell ref="E281:F281"/>
    <mergeCell ref="B278:M278"/>
    <mergeCell ref="H280:M280"/>
    <mergeCell ref="H338:M338"/>
    <mergeCell ref="B334:M334"/>
    <mergeCell ref="E338:G338"/>
    <mergeCell ref="B335:M335"/>
    <mergeCell ref="B336:M336"/>
    <mergeCell ref="E89:F89"/>
    <mergeCell ref="H89:I89"/>
    <mergeCell ref="E120:G120"/>
    <mergeCell ref="E217:F217"/>
    <mergeCell ref="H217:I217"/>
    <mergeCell ref="E216:G216"/>
    <mergeCell ref="E185:F185"/>
    <mergeCell ref="H185:I185"/>
    <mergeCell ref="B118:M118"/>
    <mergeCell ref="H152:M152"/>
    <mergeCell ref="B45:M45"/>
    <mergeCell ref="H49:M49"/>
    <mergeCell ref="B86:M86"/>
    <mergeCell ref="B85:M85"/>
    <mergeCell ref="B84:M84"/>
    <mergeCell ref="E50:F50"/>
    <mergeCell ref="B64:M64"/>
    <mergeCell ref="B65:M65"/>
    <mergeCell ref="B66:M66"/>
    <mergeCell ref="E31:F31"/>
    <mergeCell ref="H31:I31"/>
    <mergeCell ref="E69:F69"/>
    <mergeCell ref="H69:I69"/>
    <mergeCell ref="E68:G68"/>
    <mergeCell ref="E49:G49"/>
    <mergeCell ref="H50:I50"/>
    <mergeCell ref="B46:M46"/>
    <mergeCell ref="B47:M47"/>
    <mergeCell ref="H68:M68"/>
    <mergeCell ref="E387:G387"/>
    <mergeCell ref="E388:F388"/>
    <mergeCell ref="H388:I388"/>
    <mergeCell ref="B385:M385"/>
    <mergeCell ref="H387:M387"/>
    <mergeCell ref="B26:M26"/>
    <mergeCell ref="B27:M27"/>
    <mergeCell ref="B28:M28"/>
    <mergeCell ref="H30:M30"/>
    <mergeCell ref="E30:G30"/>
    <mergeCell ref="B149:M149"/>
    <mergeCell ref="B150:M150"/>
    <mergeCell ref="H88:M88"/>
    <mergeCell ref="H120:M120"/>
    <mergeCell ref="B116:M116"/>
    <mergeCell ref="B117:M117"/>
    <mergeCell ref="H121:I121"/>
    <mergeCell ref="E121:F121"/>
    <mergeCell ref="B148:M148"/>
    <mergeCell ref="E88:G88"/>
    <mergeCell ref="E152:G152"/>
    <mergeCell ref="H184:M184"/>
    <mergeCell ref="B212:M212"/>
    <mergeCell ref="B213:M213"/>
    <mergeCell ref="B180:M180"/>
    <mergeCell ref="B181:M181"/>
    <mergeCell ref="B182:M182"/>
    <mergeCell ref="E153:F153"/>
    <mergeCell ref="H153:I153"/>
    <mergeCell ref="B178:M178"/>
    <mergeCell ref="H216:M216"/>
    <mergeCell ref="B244:M244"/>
    <mergeCell ref="B245:M245"/>
    <mergeCell ref="B246:M246"/>
    <mergeCell ref="B210:M210"/>
    <mergeCell ref="B242:M242"/>
    <mergeCell ref="B146:M146"/>
    <mergeCell ref="E249:F249"/>
    <mergeCell ref="H248:M248"/>
    <mergeCell ref="B276:M276"/>
    <mergeCell ref="B277:M277"/>
    <mergeCell ref="H249:I249"/>
    <mergeCell ref="E248:G248"/>
    <mergeCell ref="B274:M274"/>
    <mergeCell ref="B214:M214"/>
    <mergeCell ref="E184:G184"/>
    <mergeCell ref="B306:M306"/>
    <mergeCell ref="B332:M332"/>
    <mergeCell ref="B364:M364"/>
    <mergeCell ref="B381:M381"/>
    <mergeCell ref="B410:M410"/>
    <mergeCell ref="B24:M24"/>
    <mergeCell ref="B43:M43"/>
    <mergeCell ref="B62:M62"/>
    <mergeCell ref="B82:M82"/>
    <mergeCell ref="B114:M114"/>
  </mergeCells>
  <printOptions/>
  <pageMargins left="0.7480314960629921" right="0.35433070866141736" top="0.984251968503937" bottom="0.984251968503937" header="0" footer="0.7874015748031497"/>
  <pageSetup horizontalDpi="600" verticalDpi="600" orientation="landscape" paperSize="122" scale="70" r:id="rId1"/>
  <headerFooter alignWithMargins="0">
    <oddFooter>&amp;CPágina &amp;P</oddFooter>
  </headerFooter>
  <rowBreaks count="14" manualBreakCount="14">
    <brk id="25" min="1" max="11" man="1"/>
    <brk id="44" min="1" max="11" man="1"/>
    <brk id="63" min="1" max="11" man="1"/>
    <brk id="83" min="1" max="11" man="1"/>
    <brk id="115" min="1" max="11" man="1"/>
    <brk id="147" min="1" max="11" man="1"/>
    <brk id="179" min="1" max="11" man="1"/>
    <brk id="211" min="1" max="11" man="1"/>
    <brk id="243" min="1" max="11" man="1"/>
    <brk id="275" min="1" max="11" man="1"/>
    <brk id="307" min="1" max="11" man="1"/>
    <brk id="333" min="1" max="11" man="1"/>
    <brk id="365" min="1" max="11" man="1"/>
    <brk id="382" min="1" max="11" man="1"/>
  </rowBreaks>
  <ignoredErrors>
    <ignoredError sqref="H21:I2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lyanez</dc:creator>
  <cp:keywords/>
  <dc:description/>
  <cp:lastModifiedBy>Guillermo Pino González</cp:lastModifiedBy>
  <cp:lastPrinted>2013-01-11T20:07:29Z</cp:lastPrinted>
  <dcterms:created xsi:type="dcterms:W3CDTF">2008-04-15T15:00:43Z</dcterms:created>
  <dcterms:modified xsi:type="dcterms:W3CDTF">2013-01-14T15:58:42Z</dcterms:modified>
  <cp:category/>
  <cp:version/>
  <cp:contentType/>
  <cp:contentStatus/>
</cp:coreProperties>
</file>