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<sst xmlns="http://schemas.openxmlformats.org/spreadsheetml/2006/main" count="288" uniqueCount="149">
  <si>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</si>
  <si>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</si>
  <si>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</si>
  <si>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</si>
  <si>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</si>
  <si>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</si>
  <si>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</si>
  <si>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</si>
  <si>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</si>
  <si>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</si>
  <si>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</si>
  <si>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</si>
  <si>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</si>
  <si>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</si>
  <si>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</si>
  <si>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</si>
  <si>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</si>
  <si>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</si>
  <si>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</si>
  <si>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</si>
  <si>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</si>
  <si>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</si>
  <si>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</si>
  <si>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</si>
  <si>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</si>
  <si>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</si>
  <si>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</si>
  <si>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</si>
  <si>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</si>
  <si>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</si>
  <si>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</si>
  <si>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</si>
  <si>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</si>
  <si>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</si>
  <si>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</si>
  <si>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</si>
  <si>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</si>
  <si>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</si>
  <si>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</si>
  <si>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</si>
  <si>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</si>
  <si>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</si>
  <si>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</si>
  <si>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</si>
  <si>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</si>
  <si>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</si>
  <si>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</si>
  <si>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</si>
  <si>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</si>
  <si>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</si>
  <si>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</si>
  <si>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</si>
  <si>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</si>
  <si>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</si>
  <si>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</si>
  <si>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</si>
  <si>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</si>
  <si>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</si>
  <si>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</si>
  <si>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</si>
  <si>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</si>
  <si>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</si>
  <si>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</si>
  <si>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</si>
  <si>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</si>
  <si>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</si>
  <si>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</si>
  <si>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</si>
  <si>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</si>
  <si>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</si>
  <si>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</si>
  <si>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</si>
  <si>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</si>
  <si>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</si>
  <si>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</si>
  <si>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</si>
  <si>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</si>
  <si>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</si>
  <si>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</si>
  <si>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</si>
  <si>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</si>
  <si>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</si>
  <si>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</si>
  <si>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</si>
  <si>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</si>
  <si>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</si>
  <si>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</si>
  <si>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</si>
  <si>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</si>
  <si>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</si>
  <si>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</si>
  <si>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</si>
  <si>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</si>
  <si>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</si>
  <si>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</si>
  <si>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</si>
  <si>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</si>
  <si>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</si>
  <si>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</si>
  <si>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</si>
  <si>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</si>
  <si>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</si>
  <si>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</si>
  <si>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</si>
  <si>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</si>
  <si>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</si>
  <si>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</si>
  <si>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</si>
  <si>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</si>
  <si>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</si>
  <si>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</si>
  <si>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</si>
  <si>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</si>
  <si>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</si>
  <si>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</si>
  <si>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</si>
  <si>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</si>
  <si>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</si>
  <si>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</si>
  <si>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</si>
  <si>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</si>
  <si>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</si>
  <si>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</si>
  <si>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</si>
  <si>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</si>
  <si>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</si>
  <si>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</si>
  <si>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</si>
  <si>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</si>
  <si>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</si>
  <si>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</si>
  <si>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</si>
  <si>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</si>
  <si>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</si>
  <si>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</si>
  <si>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</si>
  <si>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</si>
  <si>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</si>
  <si>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</si>
  <si>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</si>
  <si>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</si>
  <si>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</si>
  <si>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>Enero</t>
  </si>
  <si>
    <t>Febrero</t>
  </si>
  <si>
    <t>Marzo</t>
  </si>
  <si>
    <t>JUN</t>
  </si>
  <si>
    <t xml:space="preserve"> +K</t>
  </si>
  <si>
    <t xml:space="preserve"> +N</t>
  </si>
  <si>
    <t>Viernes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</si>
</sst>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Febrero</v>
      </c>
      <c r="E8" s="4">
        <f>Datos!I22</f>
        <v>2013</v>
      </c>
      <c r="F8" s="3"/>
      <c r="G8" s="3"/>
      <c r="H8" s="3" t="str">
        <f>Datos!D22</f>
        <v>Viernes</v>
      </c>
      <c r="I8" s="5">
        <f>Datos!E22</f>
        <v>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/>
      <c r="D17" s="86"/>
      <c r="E17" s="92"/>
      <c r="F17" s="93"/>
      <c r="G17" s="94"/>
      <c r="H17" s="87"/>
      <c r="I17" s="84"/>
    </row>
    <row r="18" spans="1:9" ht="19.5" customHeight="1">
      <c r="A18" s="23" t="s">
        <v>13</v>
      </c>
      <c r="B18" s="89"/>
      <c r="C18" s="85">
        <f>B19+'Primas SRW'!B5</f>
        <v>845</v>
      </c>
      <c r="D18" s="86"/>
      <c r="E18" s="92">
        <f>D19+'Primas HRW'!B6</f>
        <v>932</v>
      </c>
      <c r="F18" s="93">
        <f>D19+'Primas HRW'!C6</f>
        <v>922</v>
      </c>
      <c r="G18" s="94">
        <f>D19+'Primas HRW'!D6</f>
        <v>912</v>
      </c>
      <c r="H18" s="87"/>
      <c r="I18" s="84">
        <f>H19+'Primas maíz'!B5</f>
        <v>799</v>
      </c>
    </row>
    <row r="19" spans="1:9" ht="19.5" customHeight="1">
      <c r="A19" s="17" t="s">
        <v>14</v>
      </c>
      <c r="B19" s="32">
        <f>Datos!E4</f>
        <v>765</v>
      </c>
      <c r="C19" s="31">
        <f>B19+'Primas SRW'!B6</f>
        <v>845</v>
      </c>
      <c r="D19" s="29">
        <f>Datos!I4</f>
        <v>822</v>
      </c>
      <c r="E19" s="95">
        <f>D19+'Primas HRW'!B7</f>
        <v>932</v>
      </c>
      <c r="F19" s="96">
        <f>D19+'Primas HRW'!C7</f>
        <v>922</v>
      </c>
      <c r="G19" s="97">
        <f>D19+'Primas HRW'!D7</f>
        <v>912</v>
      </c>
      <c r="H19" s="38">
        <f>Datos!M4</f>
        <v>736</v>
      </c>
      <c r="I19" s="28">
        <f>H19+'Primas maíz'!B6</f>
        <v>799</v>
      </c>
    </row>
    <row r="20" spans="1:9" ht="19.5" customHeight="1">
      <c r="A20" s="23" t="s">
        <v>15</v>
      </c>
      <c r="B20" s="32"/>
      <c r="C20" s="31">
        <f>B21+'Primas SRW'!B7</f>
        <v>843.25</v>
      </c>
      <c r="D20" s="29"/>
      <c r="E20" s="95">
        <f>D21+'Primas HRW'!B8</f>
        <v>938.5</v>
      </c>
      <c r="F20" s="96">
        <f>D21+'Primas HRW'!C8</f>
        <v>928.5</v>
      </c>
      <c r="G20" s="97">
        <f>D21+'Primas HRW'!D8</f>
        <v>918.5</v>
      </c>
      <c r="H20" s="38"/>
      <c r="I20" s="28">
        <f>H21+'Primas maíz'!B7</f>
        <v>800.75</v>
      </c>
    </row>
    <row r="21" spans="1:9" ht="19.5" customHeight="1">
      <c r="A21" s="17" t="s">
        <v>16</v>
      </c>
      <c r="B21" s="32">
        <f>Datos!E5</f>
        <v>773.25</v>
      </c>
      <c r="C21" s="31"/>
      <c r="D21" s="29">
        <f>Datos!I5</f>
        <v>833.5</v>
      </c>
      <c r="E21" s="95">
        <f>D21+'Primas HRW'!B9</f>
        <v>943.5</v>
      </c>
      <c r="F21" s="96">
        <f>D21+'Primas HRW'!C9</f>
        <v>933.5</v>
      </c>
      <c r="G21" s="97">
        <f>D21+'Primas HRW'!D9</f>
        <v>923.5</v>
      </c>
      <c r="H21" s="38">
        <f>Datos!M5</f>
        <v>737.75</v>
      </c>
      <c r="I21" s="28">
        <f>H21+'Primas maíz'!B8</f>
        <v>800.75</v>
      </c>
    </row>
    <row r="22" spans="1:9" ht="19.5" customHeight="1">
      <c r="A22" s="17" t="s">
        <v>145</v>
      </c>
      <c r="B22" s="32"/>
      <c r="C22" s="31"/>
      <c r="D22" s="29"/>
      <c r="E22" s="95">
        <f>D23+'Primas HRW'!B10</f>
        <v>947.25</v>
      </c>
      <c r="F22" s="96">
        <f>D23+'Primas HRW'!C10</f>
        <v>937.25</v>
      </c>
      <c r="G22" s="97">
        <f>D23+'Primas HRW'!D10</f>
        <v>927.25</v>
      </c>
      <c r="H22" s="38"/>
      <c r="I22" s="28">
        <f>H23+'Primas maíz'!B9</f>
        <v>792.75</v>
      </c>
    </row>
    <row r="23" spans="1:9" ht="19.5" customHeight="1">
      <c r="A23" s="17" t="s">
        <v>17</v>
      </c>
      <c r="B23" s="32">
        <f>Datos!E6</f>
        <v>778.25</v>
      </c>
      <c r="C23" s="31"/>
      <c r="D23" s="29">
        <f>Datos!I6</f>
        <v>842.25</v>
      </c>
      <c r="E23" s="95">
        <f>D23+'Primas HRW'!B11</f>
        <v>947.25</v>
      </c>
      <c r="F23" s="96">
        <f>D23+'Primas HRW'!C11</f>
        <v>937.25</v>
      </c>
      <c r="G23" s="97">
        <f>D23+'Primas HRW'!D11</f>
        <v>927.25</v>
      </c>
      <c r="H23" s="38">
        <f>Datos!M6</f>
        <v>728.75</v>
      </c>
      <c r="I23" s="28">
        <f>H23+'Primas maíz'!B10</f>
        <v>792.75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789.25</v>
      </c>
      <c r="C25" s="31"/>
      <c r="D25" s="29">
        <f>Datos!I7</f>
        <v>853</v>
      </c>
      <c r="E25" s="31"/>
      <c r="F25" s="28"/>
      <c r="G25" s="37"/>
      <c r="H25" s="38">
        <f>Datos!M7</f>
        <v>616.25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804</v>
      </c>
      <c r="C28" s="33"/>
      <c r="D28" s="29">
        <f>Datos!I8</f>
        <v>867.25</v>
      </c>
      <c r="E28" s="33"/>
      <c r="F28" s="34"/>
      <c r="G28" s="35"/>
      <c r="H28" s="38">
        <f>Datos!M8</f>
        <v>592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816.25</v>
      </c>
      <c r="C30" s="31"/>
      <c r="D30" s="29">
        <f>Datos!I9</f>
        <v>873.25</v>
      </c>
      <c r="E30" s="31"/>
      <c r="F30" s="31"/>
      <c r="G30" s="37"/>
      <c r="H30" s="40">
        <f>Datos!M9</f>
        <v>602.5</v>
      </c>
      <c r="I30" s="28"/>
    </row>
    <row r="31" spans="1:9" ht="19.5" customHeight="1">
      <c r="A31" s="17" t="s">
        <v>16</v>
      </c>
      <c r="B31" s="39">
        <f>Datos!E10</f>
        <v>815.5</v>
      </c>
      <c r="C31" s="31"/>
      <c r="D31" s="29">
        <f>Datos!I10</f>
        <v>869</v>
      </c>
      <c r="E31" s="31"/>
      <c r="F31" s="31"/>
      <c r="G31" s="37"/>
      <c r="H31" s="40">
        <f>Datos!M10</f>
        <v>609.5</v>
      </c>
      <c r="I31" s="28"/>
    </row>
    <row r="32" spans="1:9" ht="19.5" customHeight="1">
      <c r="A32" s="17" t="s">
        <v>17</v>
      </c>
      <c r="B32" s="39">
        <f>Datos!E11</f>
        <v>796</v>
      </c>
      <c r="C32" s="31"/>
      <c r="D32" s="29">
        <f>Datos!I11</f>
        <v>824</v>
      </c>
      <c r="E32" s="31"/>
      <c r="F32" s="31"/>
      <c r="G32" s="37"/>
      <c r="H32" s="38">
        <f>Datos!M11</f>
        <v>613.25</v>
      </c>
      <c r="I32" s="28"/>
    </row>
    <row r="33" spans="1:9" ht="19.5" customHeight="1">
      <c r="A33" s="17" t="s">
        <v>19</v>
      </c>
      <c r="B33" s="34">
        <f>Datos!E12</f>
        <v>802.5</v>
      </c>
      <c r="C33" s="31"/>
      <c r="D33" s="29"/>
      <c r="E33" s="31"/>
      <c r="F33" s="31"/>
      <c r="G33" s="37"/>
      <c r="H33" s="38">
        <f>Datos!M12</f>
        <v>591</v>
      </c>
      <c r="I33" s="28"/>
    </row>
    <row r="34" spans="1:9" ht="19.5" customHeight="1">
      <c r="A34" s="17" t="s">
        <v>22</v>
      </c>
      <c r="B34" s="34">
        <f>Datos!E13</f>
        <v>812.75</v>
      </c>
      <c r="C34" s="33"/>
      <c r="D34" s="41"/>
      <c r="E34" s="33"/>
      <c r="F34" s="33"/>
      <c r="G34" s="35"/>
      <c r="H34" s="38">
        <f>Datos!M13</f>
        <v>576.25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818.25</v>
      </c>
      <c r="C36" s="31"/>
      <c r="D36" s="29"/>
      <c r="E36" s="31"/>
      <c r="F36" s="31"/>
      <c r="G36" s="37"/>
      <c r="H36" s="40"/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816.25</v>
      </c>
      <c r="C37" s="31"/>
      <c r="D37" s="29"/>
      <c r="E37" s="31"/>
      <c r="F37" s="31"/>
      <c r="G37" s="37"/>
      <c r="H37" s="40"/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769.25</v>
      </c>
      <c r="C38" s="31"/>
      <c r="D38" s="29"/>
      <c r="E38" s="31"/>
      <c r="F38" s="31"/>
      <c r="G38" s="37"/>
      <c r="H38" s="38">
        <f>Datos!M14</f>
        <v>591.25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40"/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Datos!M15</f>
        <v>565.25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Febrero</v>
      </c>
      <c r="E9" s="3">
        <f>BUSHEL!E8</f>
        <v>2013</v>
      </c>
      <c r="F9" s="3"/>
      <c r="G9" s="3"/>
      <c r="H9" s="3" t="str">
        <f>Datos!D22</f>
        <v>Viernes</v>
      </c>
      <c r="I9" s="5">
        <f>Datos!E22</f>
        <v>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/>
      <c r="D17" s="86"/>
      <c r="E17" s="55"/>
      <c r="F17" s="55"/>
      <c r="G17" s="56"/>
      <c r="H17" s="87"/>
      <c r="I17" s="27"/>
    </row>
    <row r="18" spans="1:9" ht="19.5" customHeight="1">
      <c r="A18" s="17" t="s">
        <v>13</v>
      </c>
      <c r="B18" s="84"/>
      <c r="C18" s="33">
        <f>BUSHEL!C18*TONELADA!$B$50</f>
        <v>310.4868</v>
      </c>
      <c r="D18" s="86"/>
      <c r="E18" s="55">
        <f>BUSHEL!E18*TONELADA!$B$50</f>
        <v>342.45408</v>
      </c>
      <c r="F18" s="55">
        <f>BUSHEL!F18*TONELADA!$B$50</f>
        <v>338.77968</v>
      </c>
      <c r="G18" s="56">
        <f>BUSHEL!G18*TONELADA!$B$50</f>
        <v>335.10528</v>
      </c>
      <c r="H18" s="87"/>
      <c r="I18" s="27">
        <f>BUSHEL!I18*TONELADA!$E$50</f>
        <v>314.55032</v>
      </c>
    </row>
    <row r="19" spans="1:9" ht="19.5" customHeight="1">
      <c r="A19" s="17" t="s">
        <v>14</v>
      </c>
      <c r="B19" s="34">
        <f>BUSHEL!B19*TONELADA!$B$50</f>
        <v>281.09159999999997</v>
      </c>
      <c r="C19" s="33">
        <f>BUSHEL!C19*TONELADA!$B$50</f>
        <v>310.4868</v>
      </c>
      <c r="D19" s="29">
        <f>IF(BUSHEL!D19&gt;0,BUSHEL!D19*TONELADA!$B$50,"")</f>
        <v>302.03568</v>
      </c>
      <c r="E19" s="55">
        <f>BUSHEL!E19*TONELADA!$B$50</f>
        <v>342.45408</v>
      </c>
      <c r="F19" s="55">
        <f>BUSHEL!F19*TONELADA!$B$50</f>
        <v>338.77968</v>
      </c>
      <c r="G19" s="56">
        <f>BUSHEL!G19*TONELADA!$B$50</f>
        <v>335.10528</v>
      </c>
      <c r="H19" s="30">
        <f>BUSHEL!H19*$E$50</f>
        <v>289.74848</v>
      </c>
      <c r="I19" s="27">
        <f>BUSHEL!I19*TONELADA!$E$50</f>
        <v>314.55032</v>
      </c>
    </row>
    <row r="20" spans="1:9" ht="19.5" customHeight="1">
      <c r="A20" s="23" t="s">
        <v>15</v>
      </c>
      <c r="B20" s="34"/>
      <c r="C20" s="33">
        <f>BUSHEL!C20*TONELADA!$B$50</f>
        <v>309.84378</v>
      </c>
      <c r="D20" s="29"/>
      <c r="E20" s="55">
        <f>BUSHEL!E20*TONELADA!$B$50</f>
        <v>344.84244</v>
      </c>
      <c r="F20" s="55">
        <f>BUSHEL!F20*TONELADA!$B$50</f>
        <v>341.16803999999996</v>
      </c>
      <c r="G20" s="56">
        <f>BUSHEL!G20*TONELADA!$B$50</f>
        <v>337.49363999999997</v>
      </c>
      <c r="H20" s="30"/>
      <c r="I20" s="27">
        <f>BUSHEL!I20*TONELADA!$E$50</f>
        <v>315.23926</v>
      </c>
    </row>
    <row r="21" spans="1:9" ht="19.5" customHeight="1">
      <c r="A21" s="17" t="s">
        <v>16</v>
      </c>
      <c r="B21" s="34">
        <f>BUSHEL!B21*TONELADA!$B$50</f>
        <v>284.12298</v>
      </c>
      <c r="C21" s="31"/>
      <c r="D21" s="29">
        <f>IF(BUSHEL!D21&gt;0,BUSHEL!D21*TONELADA!$B$50,"")</f>
        <v>306.26124</v>
      </c>
      <c r="E21" s="55">
        <f>BUSHEL!E21*TONELADA!$B$50</f>
        <v>346.67964</v>
      </c>
      <c r="F21" s="55">
        <f>BUSHEL!F21*TONELADA!$B$50</f>
        <v>343.00524</v>
      </c>
      <c r="G21" s="56">
        <f>BUSHEL!G21*TONELADA!$B$50</f>
        <v>339.33083999999997</v>
      </c>
      <c r="H21" s="30">
        <f>BUSHEL!H21*$E$50</f>
        <v>290.43742</v>
      </c>
      <c r="I21" s="27">
        <f>BUSHEL!I21*TONELADA!$E$50</f>
        <v>315.23926</v>
      </c>
    </row>
    <row r="22" spans="1:9" ht="19.5" customHeight="1">
      <c r="A22" s="17" t="s">
        <v>145</v>
      </c>
      <c r="B22" s="34"/>
      <c r="C22" s="31"/>
      <c r="D22" s="29"/>
      <c r="E22" s="55">
        <f>BUSHEL!E22*TONELADA!$B$50</f>
        <v>348.05754</v>
      </c>
      <c r="F22" s="55">
        <f>BUSHEL!F22*TONELADA!$B$50</f>
        <v>344.38313999999997</v>
      </c>
      <c r="G22" s="56">
        <f>BUSHEL!G22*TONELADA!$B$50</f>
        <v>340.70874</v>
      </c>
      <c r="H22" s="30"/>
      <c r="I22" s="27">
        <f>BUSHEL!I22*TONELADA!$E$50</f>
        <v>312.08982</v>
      </c>
    </row>
    <row r="23" spans="1:9" ht="19.5" customHeight="1">
      <c r="A23" s="17" t="s">
        <v>17</v>
      </c>
      <c r="B23" s="34">
        <f>BUSHEL!B23*TONELADA!$B$50</f>
        <v>285.96018</v>
      </c>
      <c r="C23" s="31"/>
      <c r="D23" s="29">
        <f>IF(BUSHEL!D23&gt;0,BUSHEL!D23*TONELADA!$B$50,"")</f>
        <v>309.47634</v>
      </c>
      <c r="E23" s="55">
        <f>BUSHEL!E23*TONELADA!$B$50</f>
        <v>348.05754</v>
      </c>
      <c r="F23" s="55">
        <f>BUSHEL!F23*TONELADA!$B$50</f>
        <v>344.38313999999997</v>
      </c>
      <c r="G23" s="56">
        <f>BUSHEL!G23*TONELADA!$B$50</f>
        <v>340.70874</v>
      </c>
      <c r="H23" s="30">
        <f>BUSHEL!H23*$E$50</f>
        <v>286.8943</v>
      </c>
      <c r="I23" s="27">
        <f>BUSHEL!I23*TONELADA!$E$50</f>
        <v>312.08982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290.00202</v>
      </c>
      <c r="C25" s="37"/>
      <c r="D25" s="29">
        <f>IF(BUSHEL!D25&gt;0,BUSHEL!D25*TONELADA!$B$50,"")</f>
        <v>313.42632</v>
      </c>
      <c r="E25" s="28"/>
      <c r="F25" s="28"/>
      <c r="G25" s="37"/>
      <c r="H25" s="30">
        <f>BUSHEL!H25*$E$50</f>
        <v>242.60529999999997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295.42176</v>
      </c>
      <c r="C28" s="33"/>
      <c r="D28" s="29">
        <f>IF(BUSHEL!D28&gt;0,BUSHEL!D28*TONELADA!$B$50,"")</f>
        <v>318.66234</v>
      </c>
      <c r="E28" s="33"/>
      <c r="F28" s="33"/>
      <c r="G28" s="35"/>
      <c r="H28" s="30">
        <f>BUSHEL!H28*$E$50</f>
        <v>233.05855999999997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299.92289999999997</v>
      </c>
      <c r="C30" s="31"/>
      <c r="D30" s="29">
        <f>IF(BUSHEL!D30&gt;0,BUSHEL!D30*TONELADA!$B$50,"")</f>
        <v>320.86698</v>
      </c>
      <c r="E30" s="31"/>
      <c r="F30" s="31"/>
      <c r="G30" s="37"/>
      <c r="H30" s="30">
        <f>BUSHEL!H30*$E$50</f>
        <v>237.19219999999999</v>
      </c>
      <c r="I30" s="28"/>
    </row>
    <row r="31" spans="1:9" ht="19.5" customHeight="1">
      <c r="A31" s="17" t="s">
        <v>16</v>
      </c>
      <c r="B31" s="34">
        <f>BUSHEL!B31*TONELADA!$B$50</f>
        <v>299.64732</v>
      </c>
      <c r="C31" s="31"/>
      <c r="D31" s="29">
        <f>IF(BUSHEL!D31&gt;0,BUSHEL!D31*TONELADA!$B$50,"")</f>
        <v>319.30536</v>
      </c>
      <c r="E31" s="31"/>
      <c r="F31" s="31"/>
      <c r="G31" s="37"/>
      <c r="H31" s="30">
        <f>BUSHEL!H31*$E$50</f>
        <v>239.94796</v>
      </c>
      <c r="I31" s="28"/>
    </row>
    <row r="32" spans="1:9" ht="19.5" customHeight="1">
      <c r="A32" s="17" t="s">
        <v>17</v>
      </c>
      <c r="B32" s="34">
        <f>BUSHEL!B32*TONELADA!$B$50</f>
        <v>292.48224</v>
      </c>
      <c r="C32" s="31"/>
      <c r="D32" s="29">
        <f>IF(BUSHEL!D32&gt;0,BUSHEL!D32*TONELADA!$B$50,"")</f>
        <v>302.77056</v>
      </c>
      <c r="E32" s="31"/>
      <c r="F32" s="31"/>
      <c r="G32" s="37"/>
      <c r="H32" s="30">
        <f>BUSHEL!H32*$E$50</f>
        <v>241.42425999999998</v>
      </c>
      <c r="I32" s="28"/>
    </row>
    <row r="33" spans="1:9" ht="19.5" customHeight="1">
      <c r="A33" s="17" t="s">
        <v>19</v>
      </c>
      <c r="B33" s="34">
        <f>BUSHEL!B33*TONELADA!$B$50</f>
        <v>294.87059999999997</v>
      </c>
      <c r="C33" s="31"/>
      <c r="D33" s="29"/>
      <c r="E33" s="31"/>
      <c r="F33" s="31"/>
      <c r="G33" s="37"/>
      <c r="H33" s="30">
        <f>BUSHEL!H33*$E$50</f>
        <v>232.66487999999998</v>
      </c>
      <c r="I33" s="28"/>
    </row>
    <row r="34" spans="1:9" ht="19.5" customHeight="1">
      <c r="A34" s="17" t="s">
        <v>22</v>
      </c>
      <c r="B34" s="34">
        <f>BUSHEL!B34*TONELADA!$B$50</f>
        <v>298.63686</v>
      </c>
      <c r="C34" s="33"/>
      <c r="D34" s="41"/>
      <c r="E34" s="33"/>
      <c r="F34" s="33"/>
      <c r="G34" s="35"/>
      <c r="H34" s="30">
        <f>BUSHEL!H34*$E$50</f>
        <v>226.85809999999998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300.65778</v>
      </c>
      <c r="C36" s="31"/>
      <c r="D36" s="29"/>
      <c r="E36" s="31"/>
      <c r="F36" s="31"/>
      <c r="G36" s="37"/>
      <c r="H36" s="30"/>
      <c r="I36" s="28"/>
    </row>
    <row r="37" spans="1:9" ht="19.5" customHeight="1">
      <c r="A37" s="17" t="s">
        <v>16</v>
      </c>
      <c r="B37" s="34">
        <f>BUSHEL!B37*TONELADA!$B$50</f>
        <v>299.92289999999997</v>
      </c>
      <c r="C37" s="31"/>
      <c r="D37" s="29"/>
      <c r="E37" s="31"/>
      <c r="F37" s="31"/>
      <c r="G37" s="37"/>
      <c r="H37" s="38"/>
      <c r="I37" s="28"/>
    </row>
    <row r="38" spans="1:9" ht="19.5" customHeight="1">
      <c r="A38" s="17" t="s">
        <v>17</v>
      </c>
      <c r="B38" s="34">
        <f>BUSHEL!B38*TONELADA!$B$50</f>
        <v>282.65322</v>
      </c>
      <c r="C38" s="31"/>
      <c r="D38" s="29"/>
      <c r="E38" s="31"/>
      <c r="F38" s="31"/>
      <c r="G38" s="37"/>
      <c r="H38" s="30">
        <f>BUSHEL!H38*$E$50</f>
        <v>232.7633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8"/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222.52761999999998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8" sqref="C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142</v>
      </c>
      <c r="B4" s="63"/>
      <c r="C4" s="63"/>
    </row>
    <row r="5" spans="1:3" ht="15">
      <c r="A5" s="64" t="s">
        <v>143</v>
      </c>
      <c r="B5" s="24">
        <v>80</v>
      </c>
      <c r="C5" s="24" t="s">
        <v>78</v>
      </c>
    </row>
    <row r="6" spans="1:3" ht="15">
      <c r="A6" s="62" t="s">
        <v>144</v>
      </c>
      <c r="B6" s="63">
        <v>80</v>
      </c>
      <c r="C6" s="63" t="s">
        <v>78</v>
      </c>
    </row>
    <row r="7" spans="1:3" ht="15">
      <c r="A7" s="100" t="s">
        <v>36</v>
      </c>
      <c r="B7" s="101">
        <v>70</v>
      </c>
      <c r="C7" s="24" t="s">
        <v>146</v>
      </c>
    </row>
    <row r="8" spans="1:3" ht="15">
      <c r="A8" s="62" t="s">
        <v>37</v>
      </c>
      <c r="B8" s="63"/>
      <c r="C8" s="63"/>
    </row>
    <row r="9" spans="1:3" ht="15">
      <c r="A9" s="65" t="s">
        <v>38</v>
      </c>
      <c r="B9" s="24"/>
      <c r="C9" s="24"/>
    </row>
    <row r="10" spans="1:3" ht="15">
      <c r="A10" s="62" t="s">
        <v>39</v>
      </c>
      <c r="B10" s="63"/>
      <c r="C10" s="66"/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9"/>
      <c r="C1" s="109"/>
      <c r="D1" s="109"/>
    </row>
    <row r="2" spans="1:4" ht="15.75">
      <c r="A2" s="64"/>
      <c r="B2" s="110" t="s">
        <v>1</v>
      </c>
      <c r="C2" s="110"/>
      <c r="D2" s="110"/>
    </row>
    <row r="3" spans="1:4" ht="15.75">
      <c r="A3" s="64"/>
      <c r="B3" s="110" t="s">
        <v>47</v>
      </c>
      <c r="C3" s="110"/>
      <c r="D3" s="110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142</v>
      </c>
      <c r="B5" s="63"/>
      <c r="C5" s="63"/>
      <c r="D5" s="63"/>
      <c r="E5" s="63"/>
    </row>
    <row r="6" spans="1:5" ht="15">
      <c r="A6" s="64" t="s">
        <v>143</v>
      </c>
      <c r="B6" s="24">
        <v>110</v>
      </c>
      <c r="C6" s="71">
        <f>B6+B24</f>
        <v>100</v>
      </c>
      <c r="D6" s="24">
        <f>B6+B23</f>
        <v>90</v>
      </c>
      <c r="E6" s="24" t="s">
        <v>78</v>
      </c>
    </row>
    <row r="7" spans="1:5" ht="15">
      <c r="A7" s="62" t="s">
        <v>144</v>
      </c>
      <c r="B7" s="63">
        <v>110</v>
      </c>
      <c r="C7" s="66">
        <f>B7+B24</f>
        <v>100</v>
      </c>
      <c r="D7" s="63">
        <f>B7+B23</f>
        <v>90</v>
      </c>
      <c r="E7" s="66" t="s">
        <v>78</v>
      </c>
    </row>
    <row r="8" spans="1:5" ht="15">
      <c r="A8" s="64" t="s">
        <v>36</v>
      </c>
      <c r="B8" s="24">
        <v>105</v>
      </c>
      <c r="C8" s="71">
        <f>B8+B24</f>
        <v>95</v>
      </c>
      <c r="D8" s="24">
        <f>B8+B23</f>
        <v>85</v>
      </c>
      <c r="E8" s="24" t="s">
        <v>146</v>
      </c>
    </row>
    <row r="9" spans="1:5" ht="15">
      <c r="A9" s="62" t="s">
        <v>37</v>
      </c>
      <c r="B9" s="63">
        <v>110</v>
      </c>
      <c r="C9" s="66">
        <f>B9+B24</f>
        <v>100</v>
      </c>
      <c r="D9" s="63">
        <f>B9+B23</f>
        <v>90</v>
      </c>
      <c r="E9" s="66" t="s">
        <v>146</v>
      </c>
    </row>
    <row r="10" spans="1:5" ht="15">
      <c r="A10" s="64" t="s">
        <v>38</v>
      </c>
      <c r="B10" s="24">
        <v>105</v>
      </c>
      <c r="C10" s="71">
        <f>B10+B24</f>
        <v>95</v>
      </c>
      <c r="D10" s="24">
        <f>B10+B23</f>
        <v>85</v>
      </c>
      <c r="E10" s="24" t="s">
        <v>147</v>
      </c>
    </row>
    <row r="11" spans="1:5" ht="15">
      <c r="A11" s="62" t="s">
        <v>39</v>
      </c>
      <c r="B11" s="66">
        <v>105</v>
      </c>
      <c r="C11" s="66">
        <f>B11+B24</f>
        <v>95</v>
      </c>
      <c r="D11" s="63">
        <f>B11+B23</f>
        <v>85</v>
      </c>
      <c r="E11" s="66" t="s">
        <v>147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142</v>
      </c>
      <c r="B4" s="63"/>
      <c r="C4" s="63"/>
    </row>
    <row r="5" spans="1:3" ht="15">
      <c r="A5" s="88" t="s">
        <v>143</v>
      </c>
      <c r="B5" s="24">
        <v>63</v>
      </c>
      <c r="C5" s="24" t="s">
        <v>78</v>
      </c>
    </row>
    <row r="6" spans="1:3" ht="15">
      <c r="A6" s="70" t="s">
        <v>144</v>
      </c>
      <c r="B6" s="63">
        <v>63</v>
      </c>
      <c r="C6" s="63" t="s">
        <v>78</v>
      </c>
    </row>
    <row r="7" spans="1:3" ht="15">
      <c r="A7" s="65" t="s">
        <v>36</v>
      </c>
      <c r="B7" s="79">
        <v>63</v>
      </c>
      <c r="C7" s="79" t="s">
        <v>146</v>
      </c>
    </row>
    <row r="8" spans="1:3" ht="15">
      <c r="A8" s="62" t="s">
        <v>37</v>
      </c>
      <c r="B8" s="63">
        <v>63</v>
      </c>
      <c r="C8" s="63" t="s">
        <v>146</v>
      </c>
    </row>
    <row r="9" spans="1:3" ht="15">
      <c r="A9" s="64" t="s">
        <v>38</v>
      </c>
      <c r="B9" s="24">
        <v>64</v>
      </c>
      <c r="C9" s="24" t="s">
        <v>147</v>
      </c>
    </row>
    <row r="10" spans="1:3" ht="15">
      <c r="A10" s="62" t="s">
        <v>39</v>
      </c>
      <c r="B10" s="63">
        <v>64</v>
      </c>
      <c r="C10" s="63" t="s">
        <v>147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G23" sqref="G23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>
        <v>41306</v>
      </c>
      <c r="E4" s="98">
        <v>765</v>
      </c>
      <c r="F4" t="s">
        <v>79</v>
      </c>
      <c r="G4" t="s">
        <v>80</v>
      </c>
      <c r="H4" s="91">
        <v>41306</v>
      </c>
      <c r="I4" s="98">
        <v>822</v>
      </c>
      <c r="J4" t="s">
        <v>81</v>
      </c>
      <c r="K4" t="s">
        <v>82</v>
      </c>
      <c r="L4" s="91">
        <v>41306</v>
      </c>
      <c r="M4" s="98">
        <v>736</v>
      </c>
    </row>
    <row r="5" spans="2:13" ht="15">
      <c r="B5" t="s">
        <v>88</v>
      </c>
      <c r="C5" t="s">
        <v>85</v>
      </c>
      <c r="D5" s="91">
        <v>41306</v>
      </c>
      <c r="E5" s="98">
        <v>773.25</v>
      </c>
      <c r="F5" t="s">
        <v>84</v>
      </c>
      <c r="G5" t="s">
        <v>85</v>
      </c>
      <c r="H5" s="91">
        <v>41306</v>
      </c>
      <c r="I5" s="98">
        <v>833.5</v>
      </c>
      <c r="J5" t="s">
        <v>86</v>
      </c>
      <c r="K5" t="s">
        <v>87</v>
      </c>
      <c r="L5" s="91">
        <v>41306</v>
      </c>
      <c r="M5" s="98">
        <v>737.75</v>
      </c>
    </row>
    <row r="6" spans="2:13" ht="15">
      <c r="B6" t="s">
        <v>93</v>
      </c>
      <c r="C6" t="s">
        <v>90</v>
      </c>
      <c r="D6" s="91">
        <v>41306</v>
      </c>
      <c r="E6" s="98">
        <v>778.25</v>
      </c>
      <c r="F6" t="s">
        <v>89</v>
      </c>
      <c r="G6" t="s">
        <v>90</v>
      </c>
      <c r="H6" s="91">
        <v>41306</v>
      </c>
      <c r="I6" s="98">
        <v>842.25</v>
      </c>
      <c r="J6" t="s">
        <v>91</v>
      </c>
      <c r="K6" t="s">
        <v>92</v>
      </c>
      <c r="L6" s="91">
        <v>41306</v>
      </c>
      <c r="M6" s="98">
        <v>728.75</v>
      </c>
    </row>
    <row r="7" spans="2:13" ht="15">
      <c r="B7" t="s">
        <v>98</v>
      </c>
      <c r="C7" t="s">
        <v>95</v>
      </c>
      <c r="D7" s="91">
        <v>41306</v>
      </c>
      <c r="E7" s="98">
        <v>789.25</v>
      </c>
      <c r="F7" t="s">
        <v>94</v>
      </c>
      <c r="G7" t="s">
        <v>95</v>
      </c>
      <c r="H7" s="91">
        <v>41306</v>
      </c>
      <c r="I7" s="98">
        <v>853</v>
      </c>
      <c r="J7" t="s">
        <v>96</v>
      </c>
      <c r="K7" t="s">
        <v>97</v>
      </c>
      <c r="L7" s="91">
        <v>41306</v>
      </c>
      <c r="M7" s="98">
        <v>616.25</v>
      </c>
    </row>
    <row r="8" spans="2:13" ht="15">
      <c r="B8" t="s">
        <v>103</v>
      </c>
      <c r="C8" t="s">
        <v>100</v>
      </c>
      <c r="D8" s="91">
        <v>41306</v>
      </c>
      <c r="E8" s="98">
        <v>804</v>
      </c>
      <c r="F8" t="s">
        <v>99</v>
      </c>
      <c r="G8" t="s">
        <v>100</v>
      </c>
      <c r="H8" s="91">
        <v>41306</v>
      </c>
      <c r="I8" s="98">
        <v>867.25</v>
      </c>
      <c r="J8" t="s">
        <v>101</v>
      </c>
      <c r="K8" t="s">
        <v>102</v>
      </c>
      <c r="L8" s="91">
        <v>41306</v>
      </c>
      <c r="M8" s="98">
        <v>592</v>
      </c>
    </row>
    <row r="9" spans="2:13" ht="15">
      <c r="B9" t="s">
        <v>108</v>
      </c>
      <c r="C9" t="s">
        <v>105</v>
      </c>
      <c r="D9" s="91">
        <v>41306</v>
      </c>
      <c r="E9" s="98">
        <v>816.25</v>
      </c>
      <c r="F9" t="s">
        <v>104</v>
      </c>
      <c r="G9" t="s">
        <v>105</v>
      </c>
      <c r="H9" s="91">
        <v>41306</v>
      </c>
      <c r="I9" s="98">
        <v>873.25</v>
      </c>
      <c r="J9" t="s">
        <v>106</v>
      </c>
      <c r="K9" t="s">
        <v>107</v>
      </c>
      <c r="L9" s="91">
        <v>41306</v>
      </c>
      <c r="M9" s="98">
        <v>602.5</v>
      </c>
    </row>
    <row r="10" spans="2:13" ht="15">
      <c r="B10" t="s">
        <v>113</v>
      </c>
      <c r="C10" t="s">
        <v>110</v>
      </c>
      <c r="D10" s="91">
        <v>41306</v>
      </c>
      <c r="E10" s="98">
        <v>815.5</v>
      </c>
      <c r="F10" t="s">
        <v>109</v>
      </c>
      <c r="G10" t="s">
        <v>110</v>
      </c>
      <c r="H10" s="91">
        <v>41306</v>
      </c>
      <c r="I10" s="98">
        <v>869</v>
      </c>
      <c r="J10" t="s">
        <v>111</v>
      </c>
      <c r="K10" t="s">
        <v>112</v>
      </c>
      <c r="L10" s="91">
        <v>41306</v>
      </c>
      <c r="M10" s="98">
        <v>609.5</v>
      </c>
    </row>
    <row r="11" spans="2:13" ht="15">
      <c r="B11" t="s">
        <v>118</v>
      </c>
      <c r="C11" t="s">
        <v>115</v>
      </c>
      <c r="D11" s="91">
        <v>41306</v>
      </c>
      <c r="E11" s="98">
        <v>796</v>
      </c>
      <c r="F11" t="s">
        <v>114</v>
      </c>
      <c r="G11" t="s">
        <v>115</v>
      </c>
      <c r="H11" s="91">
        <v>41306</v>
      </c>
      <c r="I11" s="98">
        <v>824</v>
      </c>
      <c r="J11" t="s">
        <v>116</v>
      </c>
      <c r="K11" t="s">
        <v>117</v>
      </c>
      <c r="L11" s="91">
        <v>41306</v>
      </c>
      <c r="M11" s="98">
        <v>613.25</v>
      </c>
    </row>
    <row r="12" spans="2:13" ht="15">
      <c r="B12" t="s">
        <v>123</v>
      </c>
      <c r="C12" t="s">
        <v>120</v>
      </c>
      <c r="D12" s="91">
        <v>41306</v>
      </c>
      <c r="E12" s="98">
        <v>802.5</v>
      </c>
      <c r="F12" t="s">
        <v>119</v>
      </c>
      <c r="G12" t="s">
        <v>120</v>
      </c>
      <c r="H12" s="91">
        <v>41306</v>
      </c>
      <c r="I12" s="98">
        <v>827</v>
      </c>
      <c r="J12" t="s">
        <v>121</v>
      </c>
      <c r="K12" t="s">
        <v>122</v>
      </c>
      <c r="L12" s="91">
        <v>41306</v>
      </c>
      <c r="M12" s="98">
        <v>591</v>
      </c>
    </row>
    <row r="13" spans="2:13" ht="15">
      <c r="B13" t="s">
        <v>126</v>
      </c>
      <c r="C13" t="s">
        <v>127</v>
      </c>
      <c r="D13" s="91">
        <v>41306</v>
      </c>
      <c r="E13" s="98">
        <v>812.75</v>
      </c>
      <c r="F13"/>
      <c r="G13"/>
      <c r="H13" s="91"/>
      <c r="I13"/>
      <c r="J13" t="s">
        <v>124</v>
      </c>
      <c r="K13" t="s">
        <v>125</v>
      </c>
      <c r="L13" s="91">
        <v>41306</v>
      </c>
      <c r="M13" s="98">
        <v>576.25</v>
      </c>
    </row>
    <row r="14" spans="2:13" ht="15">
      <c r="B14" t="s">
        <v>130</v>
      </c>
      <c r="C14" t="s">
        <v>131</v>
      </c>
      <c r="D14" s="91">
        <v>41306</v>
      </c>
      <c r="E14" s="98">
        <v>818.25</v>
      </c>
      <c r="F14"/>
      <c r="G14"/>
      <c r="H14"/>
      <c r="I14"/>
      <c r="J14" t="s">
        <v>128</v>
      </c>
      <c r="K14" t="s">
        <v>129</v>
      </c>
      <c r="L14" s="91">
        <v>41306</v>
      </c>
      <c r="M14" s="98">
        <v>591.25</v>
      </c>
    </row>
    <row r="15" spans="2:13" ht="15">
      <c r="B15" t="s">
        <v>134</v>
      </c>
      <c r="C15" t="s">
        <v>135</v>
      </c>
      <c r="D15" s="91">
        <v>41306</v>
      </c>
      <c r="E15" s="98">
        <v>816.25</v>
      </c>
      <c r="F15"/>
      <c r="G15"/>
      <c r="H15"/>
      <c r="I15"/>
      <c r="J15" t="s">
        <v>132</v>
      </c>
      <c r="K15" t="s">
        <v>133</v>
      </c>
      <c r="L15" s="91">
        <v>41306</v>
      </c>
      <c r="M15" s="98">
        <v>565.25</v>
      </c>
    </row>
    <row r="16" spans="2:13" ht="15">
      <c r="B16" t="s">
        <v>136</v>
      </c>
      <c r="C16" t="s">
        <v>137</v>
      </c>
      <c r="D16" s="91">
        <v>41306</v>
      </c>
      <c r="E16" s="98">
        <v>769.25</v>
      </c>
      <c r="F16"/>
      <c r="G16"/>
      <c r="H16"/>
      <c r="I16"/>
      <c r="J16"/>
      <c r="K16"/>
      <c r="L16"/>
      <c r="M16"/>
    </row>
    <row r="17" spans="2:13" ht="15">
      <c r="B17"/>
      <c r="C17"/>
      <c r="D17" s="90"/>
      <c r="E17"/>
      <c r="F17"/>
      <c r="G17"/>
      <c r="H17"/>
      <c r="I17"/>
      <c r="J17"/>
      <c r="K17"/>
      <c r="L17"/>
      <c r="M17"/>
    </row>
    <row r="21" spans="4:5" ht="15.75">
      <c r="D21" s="81" t="s">
        <v>61</v>
      </c>
      <c r="E21" s="81" t="s">
        <v>62</v>
      </c>
    </row>
    <row r="22" spans="3:9" ht="15.75">
      <c r="C22" s="81" t="s">
        <v>63</v>
      </c>
      <c r="D22" s="83" t="s">
        <v>148</v>
      </c>
      <c r="E22" s="64">
        <v>1</v>
      </c>
      <c r="F22" s="80" t="s">
        <v>64</v>
      </c>
      <c r="G22" t="s">
        <v>143</v>
      </c>
      <c r="H22" t="s">
        <v>65</v>
      </c>
      <c r="I22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Viernes</v>
      </c>
      <c r="B2">
        <f>TONELADA!I9</f>
        <v>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2013-02-05T13:51:24Z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