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<sst xmlns="http://schemas.openxmlformats.org/spreadsheetml/2006/main" count="287" uniqueCount="158">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</sst>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Marzo</v>
      </c>
      <c r="E8" s="4">
        <f>Datos!I26</f>
        <v>2012</v>
      </c>
      <c r="F8" s="3"/>
      <c r="G8" s="3"/>
      <c r="H8" s="3" t="str">
        <f>Datos!D26</f>
        <v>Jueves</v>
      </c>
      <c r="I8" s="5">
        <f>Datos!E26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659.25</v>
      </c>
      <c r="C19" s="82">
        <f>B21+'Primas SRW'!B7</f>
        <v>729</v>
      </c>
      <c r="D19" s="34">
        <f>Datos!I4</f>
        <v>697</v>
      </c>
      <c r="E19" s="85">
        <f>$D$21+'Primas HRW'!B7</f>
        <v>831</v>
      </c>
      <c r="F19" s="85">
        <f>$D$21+'Primas HRW'!C7</f>
        <v>824</v>
      </c>
      <c r="G19" s="86">
        <f>$D$21+'Primas HRW'!D7</f>
        <v>817</v>
      </c>
      <c r="H19" s="29">
        <f>Datos!M4</f>
        <v>653.75</v>
      </c>
      <c r="I19" s="92">
        <f>H21+'Primas maíz'!B6</f>
        <v>726</v>
      </c>
    </row>
    <row r="20" spans="1:9" ht="19.5" customHeight="1">
      <c r="A20" s="23" t="s">
        <v>15</v>
      </c>
      <c r="B20" s="24"/>
      <c r="C20" s="82">
        <f>B21+'Primas SRW'!B7</f>
        <v>729</v>
      </c>
      <c r="D20" s="52"/>
      <c r="E20" s="95">
        <f>D21+'Primas HRW'!B8</f>
        <v>831</v>
      </c>
      <c r="F20" s="95">
        <f>D21+'Primas HRW'!C8</f>
        <v>824</v>
      </c>
      <c r="G20" s="97">
        <f>D21+'Primas HRW'!D8</f>
        <v>817</v>
      </c>
      <c r="H20" s="81"/>
      <c r="I20" s="93">
        <f>H21+'Primas maíz'!B7</f>
        <v>726</v>
      </c>
    </row>
    <row r="21" spans="1:9" ht="19.5" customHeight="1">
      <c r="A21" s="17" t="s">
        <v>16</v>
      </c>
      <c r="B21" s="30">
        <f>Datos!E5</f>
        <v>664</v>
      </c>
      <c r="C21" s="31">
        <f>B21+'Primas SRW'!B8</f>
        <v>729</v>
      </c>
      <c r="D21" s="34">
        <f>Datos!I5</f>
        <v>706</v>
      </c>
      <c r="E21" s="96">
        <f>D21+'Primas HRW'!B9</f>
        <v>831</v>
      </c>
      <c r="F21" s="96">
        <f>D21+'Primas HRW'!C9</f>
        <v>824</v>
      </c>
      <c r="G21" s="98">
        <f>D21+'Primas HRW'!D9</f>
        <v>817</v>
      </c>
      <c r="H21" s="29">
        <f>Datos!M5</f>
        <v>654</v>
      </c>
      <c r="I21" s="92">
        <f>H21+'Primas maíz'!B8</f>
        <v>724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723.5</v>
      </c>
    </row>
    <row r="23" spans="1:9" ht="19.5" customHeight="1">
      <c r="A23" s="17" t="s">
        <v>18</v>
      </c>
      <c r="B23" s="30">
        <f>Datos!E6</f>
        <v>676</v>
      </c>
      <c r="C23" s="31"/>
      <c r="D23" s="34">
        <f>Datos!I6</f>
        <v>714.5</v>
      </c>
      <c r="E23" s="30"/>
      <c r="F23" s="30"/>
      <c r="G23" s="35"/>
      <c r="H23" s="29">
        <f>Datos!M6</f>
        <v>655.5</v>
      </c>
      <c r="I23" s="30">
        <f>H23+'Primas maíz'!B10</f>
        <v>723.5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691.25</v>
      </c>
      <c r="C25" s="31"/>
      <c r="D25" s="34">
        <f>Datos!I7</f>
        <v>727</v>
      </c>
      <c r="E25" s="30"/>
      <c r="F25" s="30"/>
      <c r="G25" s="35"/>
      <c r="H25" s="29">
        <f>Datos!M7</f>
        <v>598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707</v>
      </c>
      <c r="C28" s="32"/>
      <c r="D28" s="34">
        <f>Datos!I8</f>
        <v>744.5</v>
      </c>
      <c r="E28" s="32"/>
      <c r="F28" s="27"/>
      <c r="G28" s="36"/>
      <c r="H28" s="29">
        <f>Datos!M8</f>
        <v>566.75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719.75</v>
      </c>
      <c r="C30" s="31"/>
      <c r="D30" s="34">
        <f>Datos!I9</f>
        <v>755.5</v>
      </c>
      <c r="E30" s="31"/>
      <c r="F30" s="30"/>
      <c r="G30" s="35"/>
      <c r="H30" s="37">
        <f>Datos!M9</f>
        <v>576.5</v>
      </c>
      <c r="I30" s="30"/>
    </row>
    <row r="31" spans="1:9" ht="19.5" customHeight="1">
      <c r="A31" s="17" t="s">
        <v>16</v>
      </c>
      <c r="B31" s="30">
        <f>Datos!E10</f>
        <v>727.5</v>
      </c>
      <c r="C31" s="31"/>
      <c r="D31" s="34">
        <f>Datos!I10</f>
        <v>757.5</v>
      </c>
      <c r="E31" s="31"/>
      <c r="F31" s="30"/>
      <c r="G31" s="35"/>
      <c r="H31" s="37">
        <f>Datos!M10</f>
        <v>583.25</v>
      </c>
      <c r="I31" s="30"/>
    </row>
    <row r="32" spans="1:9" ht="19.5" customHeight="1">
      <c r="A32" s="17" t="s">
        <v>18</v>
      </c>
      <c r="B32" s="30">
        <f>Datos!E11</f>
        <v>727</v>
      </c>
      <c r="C32" s="31"/>
      <c r="D32" s="34">
        <f>Datos!I11</f>
        <v>748</v>
      </c>
      <c r="E32" s="31"/>
      <c r="F32" s="30"/>
      <c r="G32" s="35"/>
      <c r="H32" s="37">
        <f>Datos!M11</f>
        <v>586.75</v>
      </c>
      <c r="I32" s="30"/>
    </row>
    <row r="33" spans="1:9" ht="19.5" customHeight="1">
      <c r="A33" s="17" t="s">
        <v>20</v>
      </c>
      <c r="B33" s="30">
        <f>Datos!E12</f>
        <v>734.25</v>
      </c>
      <c r="C33" s="31"/>
      <c r="D33" s="34">
        <f>Datos!I12</f>
        <v>754</v>
      </c>
      <c r="E33" s="31"/>
      <c r="F33" s="30"/>
      <c r="G33" s="35"/>
      <c r="H33" s="37">
        <f>Datos!M12</f>
        <v>565.25</v>
      </c>
      <c r="I33" s="30"/>
    </row>
    <row r="34" spans="1:9" ht="19.5" customHeight="1">
      <c r="A34" s="17" t="s">
        <v>23</v>
      </c>
      <c r="B34" s="27">
        <f>Datos!E13</f>
        <v>748.75</v>
      </c>
      <c r="C34" s="32"/>
      <c r="D34" s="34">
        <f>Datos!I13</f>
        <v>763</v>
      </c>
      <c r="E34" s="32"/>
      <c r="F34" s="27"/>
      <c r="G34" s="36"/>
      <c r="H34" s="37">
        <f>Datos!M13</f>
        <v>559.25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750.25</v>
      </c>
      <c r="C36" s="31"/>
      <c r="D36" s="34"/>
      <c r="E36" s="31"/>
      <c r="F36" s="31"/>
      <c r="G36" s="35"/>
      <c r="H36" s="38">
        <f>Datos!M14</f>
        <v>570.25</v>
      </c>
      <c r="I36" s="30"/>
    </row>
    <row r="37" spans="1:9" ht="19.5" customHeight="1">
      <c r="A37" s="17" t="s">
        <v>16</v>
      </c>
      <c r="B37" s="27">
        <f>Datos!E15</f>
        <v>755.25</v>
      </c>
      <c r="C37" s="31"/>
      <c r="D37" s="34"/>
      <c r="E37" s="31"/>
      <c r="F37" s="31"/>
      <c r="G37" s="35"/>
      <c r="H37" s="38">
        <f>Datos!M15</f>
        <v>575.25</v>
      </c>
      <c r="I37" s="30"/>
    </row>
    <row r="38" spans="1:9" ht="19.5" customHeight="1">
      <c r="A38" s="17" t="s">
        <v>18</v>
      </c>
      <c r="B38" s="27">
        <f>Datos!E16</f>
        <v>739.75</v>
      </c>
      <c r="C38" s="31"/>
      <c r="D38" s="34"/>
      <c r="E38" s="31"/>
      <c r="F38" s="31"/>
      <c r="G38" s="35"/>
      <c r="H38" s="37">
        <f>Datos!M16</f>
        <v>577.25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561.25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549.25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567.75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546.25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Marzo</v>
      </c>
      <c r="E9" s="3">
        <f>BUSHEL!E8</f>
        <v>2012</v>
      </c>
      <c r="F9" s="3"/>
      <c r="G9" s="3"/>
      <c r="H9" s="3" t="str">
        <f>Datos!D26</f>
        <v>Jueves</v>
      </c>
      <c r="I9" s="5">
        <f>Datos!E26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242.23481999999998</v>
      </c>
      <c r="C19" s="32">
        <f>BUSHEL!C19*TONELADA!$B$56</f>
        <v>267.86376</v>
      </c>
      <c r="D19" s="34">
        <f>BUSHEL!D19*TONELADA!$B$56</f>
        <v>256.10568</v>
      </c>
      <c r="E19" s="25">
        <f>BUSHEL!E19*TONELADA!$B$56</f>
        <v>305.34264</v>
      </c>
      <c r="F19" s="25">
        <f>BUSHEL!F19*TONELADA!$B$56</f>
        <v>302.77056</v>
      </c>
      <c r="G19" s="33">
        <f>BUSHEL!G19*TONELADA!$B$56</f>
        <v>300.19848</v>
      </c>
      <c r="H19" s="29">
        <f>BUSHEL!H19*$E$56</f>
        <v>257.3683</v>
      </c>
      <c r="I19" s="26">
        <f>BUSHEL!I19*TONELADA!$E$56</f>
        <v>285.81167999999997</v>
      </c>
    </row>
    <row r="20" spans="1:9" ht="19.5" customHeight="1">
      <c r="A20" s="23" t="s">
        <v>15</v>
      </c>
      <c r="B20" s="24"/>
      <c r="C20" s="32">
        <f>BUSHEL!C20*TONELADA!$B$56</f>
        <v>267.86376</v>
      </c>
      <c r="D20" s="52"/>
      <c r="E20" s="25">
        <f>BUSHEL!E20*TONELADA!$B$56</f>
        <v>305.34264</v>
      </c>
      <c r="F20" s="25">
        <f>BUSHEL!F20*TONELADA!$B$56</f>
        <v>302.77056</v>
      </c>
      <c r="G20" s="33">
        <f>BUSHEL!G20*TONELADA!$B$56</f>
        <v>300.19848</v>
      </c>
      <c r="H20" s="81"/>
      <c r="I20" s="26">
        <f>BUSHEL!I20*TONELADA!$E$56</f>
        <v>285.81167999999997</v>
      </c>
    </row>
    <row r="21" spans="1:9" ht="19.5" customHeight="1">
      <c r="A21" s="17" t="s">
        <v>16</v>
      </c>
      <c r="B21" s="27">
        <f>BUSHEL!B21*TONELADA!$B$56</f>
        <v>243.98015999999998</v>
      </c>
      <c r="C21" s="32">
        <f>BUSHEL!C21*TONELADA!$B$56</f>
        <v>267.86376</v>
      </c>
      <c r="D21" s="34">
        <f>BUSHEL!D21*TONELADA!$B$56</f>
        <v>259.41264</v>
      </c>
      <c r="E21" s="25">
        <f>BUSHEL!E21*TONELADA!$B$56</f>
        <v>305.34264</v>
      </c>
      <c r="F21" s="25">
        <f>BUSHEL!F21*TONELADA!$B$56</f>
        <v>302.77056</v>
      </c>
      <c r="G21" s="33">
        <f>BUSHEL!G21*TONELADA!$B$56</f>
        <v>300.19848</v>
      </c>
      <c r="H21" s="29">
        <f>BUSHEL!H21*$E$56</f>
        <v>257.46672</v>
      </c>
      <c r="I21" s="26">
        <f>BUSHEL!I21*TONELADA!$E$56</f>
        <v>285.02432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284.82748</v>
      </c>
    </row>
    <row r="23" spans="1:9" ht="19.5" customHeight="1">
      <c r="A23" s="17" t="s">
        <v>18</v>
      </c>
      <c r="B23" s="27">
        <f>BUSHEL!B23*TONELADA!$B$56</f>
        <v>248.38943999999998</v>
      </c>
      <c r="C23" s="31"/>
      <c r="D23" s="34">
        <f>BUSHEL!D23*TONELADA!$B$56</f>
        <v>262.53588</v>
      </c>
      <c r="E23" s="30"/>
      <c r="F23" s="30"/>
      <c r="G23" s="35"/>
      <c r="H23" s="29">
        <f>BUSHEL!H23*$E$56</f>
        <v>258.05724</v>
      </c>
      <c r="I23" s="26">
        <f>BUSHEL!I23*TONELADA!$E$56</f>
        <v>284.82748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253.9929</v>
      </c>
      <c r="C25" s="31"/>
      <c r="D25" s="34">
        <f>IF(BUSHEL!D25&gt;0,BUSHEL!D25*TONELADA!$B$56,"")</f>
        <v>267.12888</v>
      </c>
      <c r="E25" s="30"/>
      <c r="F25" s="30"/>
      <c r="G25" s="35"/>
      <c r="H25" s="29">
        <f>BUSHEL!H25*$E$56</f>
        <v>235.42064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259.78008</v>
      </c>
      <c r="C28" s="32"/>
      <c r="D28" s="34">
        <f>IF(BUSHEL!D28&gt;0,BUSHEL!D28*TONELADA!$B$56,"")</f>
        <v>273.55908</v>
      </c>
      <c r="E28" s="32"/>
      <c r="F28" s="32"/>
      <c r="G28" s="36"/>
      <c r="H28" s="29">
        <f>BUSHEL!H28*$E$56</f>
        <v>223.11813999999998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264.46494</v>
      </c>
      <c r="C30" s="31"/>
      <c r="D30" s="34">
        <f>IF(BUSHEL!D30&gt;0,BUSHEL!D30*TONELADA!$B$56,"")</f>
        <v>277.60092</v>
      </c>
      <c r="E30" s="31"/>
      <c r="F30" s="31"/>
      <c r="G30" s="35"/>
      <c r="H30" s="29">
        <f>BUSHEL!H30*$E$56</f>
        <v>226.95651999999998</v>
      </c>
      <c r="I30" s="30"/>
    </row>
    <row r="31" spans="1:9" ht="19.5" customHeight="1">
      <c r="A31" s="17" t="s">
        <v>16</v>
      </c>
      <c r="B31" s="27">
        <f>BUSHEL!B31*TONELADA!$B$56</f>
        <v>267.3126</v>
      </c>
      <c r="C31" s="31"/>
      <c r="D31" s="34">
        <f>IF(BUSHEL!D31&gt;0,BUSHEL!D31*TONELADA!$B$56,"")</f>
        <v>278.3358</v>
      </c>
      <c r="E31" s="31"/>
      <c r="F31" s="31"/>
      <c r="G31" s="35"/>
      <c r="H31" s="29">
        <f>BUSHEL!H31*$E$56</f>
        <v>229.61386</v>
      </c>
      <c r="I31" s="30"/>
    </row>
    <row r="32" spans="1:9" ht="19.5" customHeight="1">
      <c r="A32" s="17" t="s">
        <v>18</v>
      </c>
      <c r="B32" s="27">
        <f>BUSHEL!B32*TONELADA!$B$56</f>
        <v>267.12888</v>
      </c>
      <c r="C32" s="31"/>
      <c r="D32" s="34">
        <f>IF(BUSHEL!D32&gt;0,BUSHEL!D32*TONELADA!$B$56,"")</f>
        <v>274.84512</v>
      </c>
      <c r="E32" s="31"/>
      <c r="F32" s="31"/>
      <c r="G32" s="35"/>
      <c r="H32" s="29">
        <f>BUSHEL!H32*$E$56</f>
        <v>230.99174</v>
      </c>
      <c r="I32" s="30"/>
    </row>
    <row r="33" spans="1:9" ht="19.5" customHeight="1">
      <c r="A33" s="17" t="s">
        <v>20</v>
      </c>
      <c r="B33" s="27">
        <f>BUSHEL!B33*TONELADA!$B$56</f>
        <v>269.79282</v>
      </c>
      <c r="C33" s="31"/>
      <c r="D33" s="34">
        <f>IF(BUSHEL!D33&gt;0,BUSHEL!D33*TONELADA!$B$56,"")</f>
        <v>277.04976</v>
      </c>
      <c r="E33" s="31"/>
      <c r="F33" s="31"/>
      <c r="G33" s="35"/>
      <c r="H33" s="29">
        <f>BUSHEL!H33*$E$56</f>
        <v>222.52761999999998</v>
      </c>
      <c r="I33" s="30"/>
    </row>
    <row r="34" spans="1:9" ht="19.5" customHeight="1">
      <c r="A34" s="17" t="s">
        <v>23</v>
      </c>
      <c r="B34" s="27">
        <f>BUSHEL!B34*TONELADA!$B$56</f>
        <v>275.1207</v>
      </c>
      <c r="C34" s="32"/>
      <c r="D34" s="34">
        <f>IF(BUSHEL!D34&gt;0,BUSHEL!D34*TONELADA!$B$56,"")</f>
        <v>280.35672</v>
      </c>
      <c r="E34" s="32"/>
      <c r="F34" s="32"/>
      <c r="G34" s="36"/>
      <c r="H34" s="29">
        <f>BUSHEL!H34*$E$56</f>
        <v>220.16554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275.67186</v>
      </c>
      <c r="C36" s="31"/>
      <c r="D36" s="34"/>
      <c r="E36" s="31"/>
      <c r="F36" s="31"/>
      <c r="G36" s="35"/>
      <c r="H36" s="29">
        <f>BUSHEL!H36*$E$56</f>
        <v>224.49602</v>
      </c>
      <c r="I36" s="30"/>
    </row>
    <row r="37" spans="1:9" ht="19.5" customHeight="1">
      <c r="A37" s="17" t="s">
        <v>16</v>
      </c>
      <c r="B37" s="27">
        <f>BUSHEL!B37*TONELADA!$B$56</f>
        <v>277.50906</v>
      </c>
      <c r="C37" s="31"/>
      <c r="D37" s="34"/>
      <c r="E37" s="31"/>
      <c r="F37" s="31"/>
      <c r="G37" s="35"/>
      <c r="H37" s="29">
        <f>BUSHEL!H37*$E$56</f>
        <v>226.46442</v>
      </c>
      <c r="I37" s="30"/>
    </row>
    <row r="38" spans="1:9" ht="19.5" customHeight="1">
      <c r="A38" s="17" t="s">
        <v>18</v>
      </c>
      <c r="B38" s="27">
        <f>BUSHEL!B38*TONELADA!$B$56</f>
        <v>271.81374</v>
      </c>
      <c r="C38" s="31"/>
      <c r="D38" s="34"/>
      <c r="E38" s="31"/>
      <c r="F38" s="31"/>
      <c r="G38" s="35"/>
      <c r="H38" s="29">
        <f>BUSHEL!H38*$E$56</f>
        <v>227.25178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220.9529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216.22874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223.51181999999997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215.0477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6" sqref="C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65</v>
      </c>
      <c r="C6" s="89" t="s">
        <v>143</v>
      </c>
    </row>
    <row r="7" spans="1:3" ht="15">
      <c r="A7" s="76" t="s">
        <v>39</v>
      </c>
      <c r="B7" s="24">
        <v>65</v>
      </c>
      <c r="C7" s="24" t="s">
        <v>143</v>
      </c>
    </row>
    <row r="8" spans="1:3" ht="15">
      <c r="A8" s="80" t="s">
        <v>40</v>
      </c>
      <c r="B8" s="89">
        <v>65</v>
      </c>
      <c r="C8" s="89" t="s">
        <v>143</v>
      </c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7" sqref="C7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100" t="s">
        <v>143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143</v>
      </c>
    </row>
    <row r="9" spans="1:5" ht="15">
      <c r="A9" s="77" t="s">
        <v>40</v>
      </c>
      <c r="B9" s="89">
        <v>125</v>
      </c>
      <c r="C9" s="89">
        <f>B9+B24</f>
        <v>118</v>
      </c>
      <c r="D9" s="89">
        <f>B9+B23</f>
        <v>111</v>
      </c>
      <c r="E9" s="100" t="s">
        <v>143</v>
      </c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6" sqref="C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72</v>
      </c>
      <c r="C6" s="89" t="s">
        <v>143</v>
      </c>
    </row>
    <row r="7" spans="1:3" ht="15">
      <c r="A7" s="90" t="s">
        <v>39</v>
      </c>
      <c r="B7" s="91">
        <v>72</v>
      </c>
      <c r="C7" s="91" t="s">
        <v>143</v>
      </c>
    </row>
    <row r="8" spans="1:3" ht="15">
      <c r="A8" s="88" t="s">
        <v>40</v>
      </c>
      <c r="B8" s="89">
        <v>70</v>
      </c>
      <c r="C8" s="89" t="s">
        <v>143</v>
      </c>
    </row>
    <row r="9" spans="1:3" ht="15">
      <c r="A9" s="76" t="s">
        <v>41</v>
      </c>
      <c r="B9" s="24">
        <v>68</v>
      </c>
      <c r="C9" s="24" t="s">
        <v>144</v>
      </c>
    </row>
    <row r="10" spans="1:3" ht="15">
      <c r="A10" s="80" t="s">
        <v>42</v>
      </c>
      <c r="B10" s="89">
        <v>68</v>
      </c>
      <c r="C10" s="8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4">
      <selection activeCell="G27" sqref="G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40969</v>
      </c>
      <c r="E4" s="73">
        <v>659.25</v>
      </c>
      <c r="F4" t="s">
        <v>65</v>
      </c>
      <c r="G4" t="s">
        <v>64</v>
      </c>
      <c r="H4" s="99">
        <v>40969</v>
      </c>
      <c r="I4">
        <v>697</v>
      </c>
      <c r="J4" t="s">
        <v>66</v>
      </c>
      <c r="K4" t="s">
        <v>67</v>
      </c>
      <c r="L4" s="99">
        <v>40969</v>
      </c>
      <c r="M4" s="73">
        <v>653.75</v>
      </c>
    </row>
    <row r="5" spans="2:13" ht="15">
      <c r="B5" t="s">
        <v>68</v>
      </c>
      <c r="C5" t="s">
        <v>69</v>
      </c>
      <c r="D5" s="99">
        <v>40969</v>
      </c>
      <c r="E5">
        <v>664</v>
      </c>
      <c r="F5" t="s">
        <v>70</v>
      </c>
      <c r="G5" t="s">
        <v>69</v>
      </c>
      <c r="H5" s="99">
        <v>40969</v>
      </c>
      <c r="I5">
        <v>706</v>
      </c>
      <c r="J5" t="s">
        <v>71</v>
      </c>
      <c r="K5" t="s">
        <v>72</v>
      </c>
      <c r="L5" s="99">
        <v>40969</v>
      </c>
      <c r="M5">
        <v>654</v>
      </c>
    </row>
    <row r="6" spans="2:13" ht="15">
      <c r="B6" t="s">
        <v>73</v>
      </c>
      <c r="C6" t="s">
        <v>74</v>
      </c>
      <c r="D6" s="99">
        <v>40969</v>
      </c>
      <c r="E6">
        <v>676</v>
      </c>
      <c r="F6" t="s">
        <v>75</v>
      </c>
      <c r="G6" t="s">
        <v>74</v>
      </c>
      <c r="H6" s="99">
        <v>40969</v>
      </c>
      <c r="I6" s="73">
        <v>714.5</v>
      </c>
      <c r="J6" t="s">
        <v>76</v>
      </c>
      <c r="K6" t="s">
        <v>77</v>
      </c>
      <c r="L6" s="99">
        <v>40969</v>
      </c>
      <c r="M6" s="73">
        <v>655.5</v>
      </c>
    </row>
    <row r="7" spans="2:13" ht="15">
      <c r="B7" t="s">
        <v>78</v>
      </c>
      <c r="C7" t="s">
        <v>79</v>
      </c>
      <c r="D7" s="99">
        <v>40969</v>
      </c>
      <c r="E7" s="73">
        <v>691.25</v>
      </c>
      <c r="F7" t="s">
        <v>80</v>
      </c>
      <c r="G7" t="s">
        <v>79</v>
      </c>
      <c r="H7" s="99">
        <v>40969</v>
      </c>
      <c r="I7">
        <v>727</v>
      </c>
      <c r="J7" t="s">
        <v>81</v>
      </c>
      <c r="K7" t="s">
        <v>82</v>
      </c>
      <c r="L7" s="99">
        <v>40969</v>
      </c>
      <c r="M7">
        <v>598</v>
      </c>
    </row>
    <row r="8" spans="2:13" ht="15">
      <c r="B8" t="s">
        <v>83</v>
      </c>
      <c r="C8" t="s">
        <v>84</v>
      </c>
      <c r="D8" s="99">
        <v>40969</v>
      </c>
      <c r="E8">
        <v>707</v>
      </c>
      <c r="F8" t="s">
        <v>85</v>
      </c>
      <c r="G8" t="s">
        <v>84</v>
      </c>
      <c r="H8" s="99">
        <v>40969</v>
      </c>
      <c r="I8" s="73">
        <v>744.5</v>
      </c>
      <c r="J8" t="s">
        <v>86</v>
      </c>
      <c r="K8" t="s">
        <v>87</v>
      </c>
      <c r="L8" s="99">
        <v>40969</v>
      </c>
      <c r="M8" s="73">
        <v>566.75</v>
      </c>
    </row>
    <row r="9" spans="2:13" ht="15">
      <c r="B9" t="s">
        <v>88</v>
      </c>
      <c r="C9" t="s">
        <v>89</v>
      </c>
      <c r="D9" s="99">
        <v>40969</v>
      </c>
      <c r="E9" s="73">
        <v>719.75</v>
      </c>
      <c r="F9" t="s">
        <v>90</v>
      </c>
      <c r="G9" t="s">
        <v>89</v>
      </c>
      <c r="H9" s="99">
        <v>40969</v>
      </c>
      <c r="I9" s="73">
        <v>755.5</v>
      </c>
      <c r="J9" t="s">
        <v>91</v>
      </c>
      <c r="K9" t="s">
        <v>92</v>
      </c>
      <c r="L9" s="99">
        <v>40969</v>
      </c>
      <c r="M9" s="73">
        <v>576.5</v>
      </c>
    </row>
    <row r="10" spans="2:13" ht="15">
      <c r="B10" t="s">
        <v>93</v>
      </c>
      <c r="C10" t="s">
        <v>94</v>
      </c>
      <c r="D10" s="99">
        <v>40969</v>
      </c>
      <c r="E10" s="73">
        <v>727.5</v>
      </c>
      <c r="F10" t="s">
        <v>95</v>
      </c>
      <c r="G10" t="s">
        <v>94</v>
      </c>
      <c r="H10" s="99">
        <v>40969</v>
      </c>
      <c r="I10" s="73">
        <v>757.5</v>
      </c>
      <c r="J10" t="s">
        <v>96</v>
      </c>
      <c r="K10" t="s">
        <v>97</v>
      </c>
      <c r="L10" s="99">
        <v>40969</v>
      </c>
      <c r="M10" s="73">
        <v>583.25</v>
      </c>
    </row>
    <row r="11" spans="2:13" ht="15">
      <c r="B11" t="s">
        <v>98</v>
      </c>
      <c r="C11" t="s">
        <v>99</v>
      </c>
      <c r="D11" s="99">
        <v>40969</v>
      </c>
      <c r="E11">
        <v>727</v>
      </c>
      <c r="F11" t="s">
        <v>100</v>
      </c>
      <c r="G11" t="s">
        <v>99</v>
      </c>
      <c r="H11" s="99">
        <v>40969</v>
      </c>
      <c r="I11">
        <v>748</v>
      </c>
      <c r="J11" t="s">
        <v>101</v>
      </c>
      <c r="K11" t="s">
        <v>102</v>
      </c>
      <c r="L11" s="99">
        <v>40969</v>
      </c>
      <c r="M11" s="73">
        <v>586.75</v>
      </c>
    </row>
    <row r="12" spans="2:13" ht="15">
      <c r="B12" t="s">
        <v>118</v>
      </c>
      <c r="C12" t="s">
        <v>104</v>
      </c>
      <c r="D12" s="99">
        <v>40969</v>
      </c>
      <c r="E12" s="73">
        <v>734.25</v>
      </c>
      <c r="F12" t="s">
        <v>103</v>
      </c>
      <c r="G12" t="s">
        <v>104</v>
      </c>
      <c r="H12" s="99">
        <v>40969</v>
      </c>
      <c r="I12">
        <v>754</v>
      </c>
      <c r="J12" t="s">
        <v>105</v>
      </c>
      <c r="K12" t="s">
        <v>106</v>
      </c>
      <c r="L12" s="99">
        <v>40969</v>
      </c>
      <c r="M12" s="73">
        <v>565.25</v>
      </c>
    </row>
    <row r="13" spans="2:13" ht="15">
      <c r="B13" t="s">
        <v>119</v>
      </c>
      <c r="C13" t="s">
        <v>124</v>
      </c>
      <c r="D13" s="99">
        <v>40969</v>
      </c>
      <c r="E13" s="73">
        <v>748.75</v>
      </c>
      <c r="F13" t="s">
        <v>128</v>
      </c>
      <c r="G13" t="s">
        <v>124</v>
      </c>
      <c r="H13" s="99">
        <v>40969</v>
      </c>
      <c r="I13">
        <v>763</v>
      </c>
      <c r="J13" t="s">
        <v>107</v>
      </c>
      <c r="K13" t="s">
        <v>108</v>
      </c>
      <c r="L13" s="99">
        <v>40969</v>
      </c>
      <c r="M13" s="73">
        <v>559.25</v>
      </c>
    </row>
    <row r="14" spans="2:13" ht="15">
      <c r="B14" t="s">
        <v>120</v>
      </c>
      <c r="C14" t="s">
        <v>125</v>
      </c>
      <c r="D14" s="99">
        <v>40969</v>
      </c>
      <c r="E14" s="73">
        <v>750.25</v>
      </c>
      <c r="F14" t="s">
        <v>129</v>
      </c>
      <c r="G14" t="s">
        <v>125</v>
      </c>
      <c r="H14" t="s">
        <v>132</v>
      </c>
      <c r="I14">
        <v>0</v>
      </c>
      <c r="J14" t="s">
        <v>133</v>
      </c>
      <c r="K14" t="s">
        <v>134</v>
      </c>
      <c r="L14" s="99">
        <v>40969</v>
      </c>
      <c r="M14" s="73">
        <v>570.25</v>
      </c>
    </row>
    <row r="15" spans="2:13" ht="15">
      <c r="B15" t="s">
        <v>121</v>
      </c>
      <c r="C15" t="s">
        <v>126</v>
      </c>
      <c r="D15" s="99">
        <v>40969</v>
      </c>
      <c r="E15" s="73">
        <v>755.25</v>
      </c>
      <c r="F15" t="s">
        <v>130</v>
      </c>
      <c r="G15" t="s">
        <v>126</v>
      </c>
      <c r="H15" t="s">
        <v>132</v>
      </c>
      <c r="I15">
        <v>0</v>
      </c>
      <c r="J15" t="s">
        <v>135</v>
      </c>
      <c r="K15" t="s">
        <v>136</v>
      </c>
      <c r="L15" s="99">
        <v>40969</v>
      </c>
      <c r="M15" s="73">
        <v>575.25</v>
      </c>
    </row>
    <row r="16" spans="2:13" ht="15">
      <c r="B16" t="s">
        <v>122</v>
      </c>
      <c r="C16" t="s">
        <v>127</v>
      </c>
      <c r="D16" s="99">
        <v>40969</v>
      </c>
      <c r="E16" s="73">
        <v>739.75</v>
      </c>
      <c r="F16" t="s">
        <v>131</v>
      </c>
      <c r="G16" t="s">
        <v>127</v>
      </c>
      <c r="H16" t="s">
        <v>132</v>
      </c>
      <c r="I16">
        <v>0</v>
      </c>
      <c r="J16" t="s">
        <v>109</v>
      </c>
      <c r="K16" t="s">
        <v>110</v>
      </c>
      <c r="L16" s="99">
        <v>40969</v>
      </c>
      <c r="M16" s="73">
        <v>577.25</v>
      </c>
    </row>
    <row r="17" spans="2:13" ht="15">
      <c r="B17"/>
      <c r="C17"/>
      <c r="D17"/>
      <c r="E17"/>
      <c r="F17"/>
      <c r="G17"/>
      <c r="H17"/>
      <c r="I17"/>
      <c r="J17" t="s">
        <v>137</v>
      </c>
      <c r="K17" t="s">
        <v>138</v>
      </c>
      <c r="L17" s="99">
        <v>40969</v>
      </c>
      <c r="M17" s="73">
        <v>561.25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9">
        <v>40969</v>
      </c>
      <c r="M18" s="73">
        <v>549.25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s="99">
        <v>40969</v>
      </c>
      <c r="M19" s="73">
        <v>567.75</v>
      </c>
    </row>
    <row r="20" spans="2:13" ht="15">
      <c r="B20"/>
      <c r="C20"/>
      <c r="D20"/>
      <c r="E20"/>
      <c r="F20"/>
      <c r="G20"/>
      <c r="H20"/>
      <c r="I20"/>
      <c r="J20" t="s">
        <v>141</v>
      </c>
      <c r="K20" t="s">
        <v>142</v>
      </c>
      <c r="L20" s="99">
        <v>40969</v>
      </c>
      <c r="M20" s="73">
        <v>546.25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157</v>
      </c>
      <c r="E26" s="59">
        <v>1</v>
      </c>
      <c r="F26" s="71" t="s">
        <v>116</v>
      </c>
      <c r="G26" t="s">
        <v>38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Jueves</v>
      </c>
      <c r="B2">
        <f>TONELADA!I9</f>
        <v>1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242.23481999999998</v>
      </c>
    </row>
    <row r="6" spans="1:3" ht="15">
      <c r="A6" t="s">
        <v>146</v>
      </c>
      <c r="B6" s="94">
        <f>TONELADA!C18</f>
        <v>0</v>
      </c>
      <c r="C6" s="94">
        <f>TONELADA!C19</f>
        <v>267.86376</v>
      </c>
    </row>
    <row r="7" spans="1:3" ht="15">
      <c r="A7" t="s">
        <v>147</v>
      </c>
      <c r="B7" s="94">
        <f>B6-C5</f>
        <v>-242.23481999999998</v>
      </c>
      <c r="C7" s="94">
        <f>C6-C5</f>
        <v>25.62894000000003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2012-03-02T12:07:31Z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