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<sst xmlns="http://schemas.openxmlformats.org/spreadsheetml/2006/main" count="294" uniqueCount="158">
  <si>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</si>
  <si>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</si>
  <si>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</si>
  <si>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</si>
  <si>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</si>
  <si>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</si>
  <si>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</si>
  <si>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</si>
  <si>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</si>
  <si>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</si>
  <si>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</si>
  <si>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</si>
  <si>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</si>
  <si>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</si>
  <si>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</si>
  <si>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</si>
  <si>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</si>
  <si>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</si>
  <si>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</si>
  <si>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</si>
  <si>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</si>
  <si>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</si>
  <si>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</si>
  <si>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</si>
  <si>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</si>
  <si>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</si>
  <si>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</si>
  <si>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</si>
  <si>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</si>
  <si>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</si>
  <si>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</si>
  <si>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</si>
  <si>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</si>
  <si>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</si>
  <si>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</si>
  <si>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</si>
  <si>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</si>
  <si>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</si>
  <si>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</si>
  <si>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</si>
  <si>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</si>
  <si>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 xml:space="preserve"> +N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</si>
  <si>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</si>
  <si>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</si>
  <si>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</si>
  <si>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</si>
  <si>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</si>
  <si>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</si>
  <si>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</si>
  <si>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</si>
  <si>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</si>
  <si>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</si>
  <si>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</si>
  <si>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</si>
  <si>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</si>
  <si>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</si>
  <si>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</si>
  <si>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</si>
  <si>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</si>
  <si>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</si>
  <si>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</si>
  <si>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</si>
  <si>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</si>
  <si>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</si>
  <si>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</si>
  <si>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</si>
  <si>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</si>
  <si>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</si>
  <si>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</si>
  <si>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</si>
  <si>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</si>
  <si>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</si>
  <si>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</si>
  <si>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</si>
  <si>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</si>
  <si>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</si>
  <si>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</si>
  <si>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</si>
  <si>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</si>
  <si>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</si>
  <si>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</si>
  <si>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</si>
  <si>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</si>
  <si>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</si>
  <si>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</si>
  <si>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</si>
  <si>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</si>
  <si>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</si>
  <si>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</si>
  <si>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</si>
  <si>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</si>
  <si>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</si>
  <si>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</si>
  <si>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</si>
  <si>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</si>
  <si>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</si>
  <si>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</si>
  <si>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</si>
  <si>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</si>
  <si>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</si>
  <si>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</si>
  <si>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</si>
  <si>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</si>
  <si>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</si>
  <si>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</si>
  <si>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</si>
  <si>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</si>
  <si>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</si>
  <si>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</si>
  <si>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</si>
  <si>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</si>
  <si>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</si>
  <si>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</si>
  <si>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</si>
  <si>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</si>
  <si>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</si>
  <si>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</si>
  <si>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</si>
  <si>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</si>
  <si>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</si>
  <si>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</si>
  <si>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</si>
  <si>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</si>
  <si>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</si>
  <si>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</si>
  <si>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</si>
  <si>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</si>
  <si>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</si>
  <si>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</si>
  <si>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</si>
  <si>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</si>
  <si>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</si>
  <si>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</si>
  <si>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</si>
  <si>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</si>
  <si>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</si>
  <si>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</si>
  <si>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</si>
  <si>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</si>
  <si>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</si>
  <si>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</si>
  <si>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</si>
  <si>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</si>
  <si>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mayo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</si>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</sst>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6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2012</v>
      </c>
      <c r="F8" s="3"/>
      <c r="G8" s="3"/>
      <c r="H8" s="3" t="str">
        <f>Datos!D25</f>
        <v>Jueves</v>
      </c>
      <c r="I8" s="5">
        <f>Datos!E25</f>
        <v>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>
        <f>Datos!E4</f>
        <v>608.25</v>
      </c>
      <c r="C21" s="37">
        <f>B23+'Primas SRW'!B6</f>
        <v>680.5</v>
      </c>
      <c r="D21" s="32">
        <f>Datos!I4</f>
        <v>620.75</v>
      </c>
      <c r="E21" s="38">
        <f>D23+'Primas HRW'!B9</f>
        <v>738</v>
      </c>
      <c r="F21" s="38">
        <f>D23+'Primas HRW'!C9</f>
        <v>728</v>
      </c>
      <c r="G21" s="39">
        <f>D23+'Primas HRW'!D9</f>
        <v>723</v>
      </c>
      <c r="H21" s="33">
        <f>Datos!M4</f>
        <v>650.75</v>
      </c>
      <c r="I21" s="34">
        <f>H21+'Primas maíz'!B8</f>
        <v>650.75</v>
      </c>
    </row>
    <row r="22" spans="1:9" ht="19.5" customHeight="1">
      <c r="A22" s="23" t="s">
        <v>17</v>
      </c>
      <c r="B22" s="24"/>
      <c r="C22" s="25">
        <f>B23+'Primas SRW'!B7</f>
        <v>675.5</v>
      </c>
      <c r="D22" s="26"/>
      <c r="E22" s="38">
        <f>D23+'Primas HRW'!B10</f>
        <v>738</v>
      </c>
      <c r="F22" s="40">
        <f>'Primas HRW'!C10+D23</f>
        <v>728</v>
      </c>
      <c r="G22" s="35">
        <f>D23+'Primas HRW'!D10</f>
        <v>723</v>
      </c>
      <c r="H22" s="29"/>
      <c r="I22" s="36">
        <f>H23+'Primas maíz'!B9</f>
        <v>714.5</v>
      </c>
    </row>
    <row r="23" spans="1:9" ht="19.5" customHeight="1">
      <c r="A23" s="17" t="s">
        <v>18</v>
      </c>
      <c r="B23" s="31">
        <f>Datos!E5</f>
        <v>615.5</v>
      </c>
      <c r="C23" s="37">
        <f>B23+'Primas SRW'!B8</f>
        <v>675.5</v>
      </c>
      <c r="D23" s="32">
        <f>Datos!I5</f>
        <v>633</v>
      </c>
      <c r="E23" s="38">
        <f>D23+'Primas HRW'!B11</f>
        <v>738</v>
      </c>
      <c r="F23" s="41">
        <f>D23+'Primas HRW'!C11</f>
        <v>728</v>
      </c>
      <c r="G23" s="39">
        <f>D23+'Primas HRW'!D11</f>
        <v>723</v>
      </c>
      <c r="H23" s="33">
        <f>Datos!M5</f>
        <v>614.5</v>
      </c>
      <c r="I23" s="31">
        <f>H23+'Primas maíz'!B10</f>
        <v>699.5</v>
      </c>
    </row>
    <row r="24" spans="1:9" ht="19.5" customHeight="1">
      <c r="A24" s="23" t="s">
        <v>19</v>
      </c>
      <c r="B24" s="24"/>
      <c r="C24" s="42"/>
      <c r="D24" s="26"/>
      <c r="E24" s="24"/>
      <c r="F24" s="24"/>
      <c r="G24" s="43"/>
      <c r="H24" s="29"/>
      <c r="I24" s="30">
        <f>H25+'Primas maíz'!B11</f>
        <v>667.5</v>
      </c>
    </row>
    <row r="25" spans="1:9" ht="19.5" customHeight="1">
      <c r="A25" s="17" t="s">
        <v>20</v>
      </c>
      <c r="B25" s="31">
        <f>Datos!E6</f>
        <v>631.5</v>
      </c>
      <c r="C25" s="37"/>
      <c r="D25" s="32">
        <f>Datos!I6</f>
        <v>649</v>
      </c>
      <c r="E25" s="31"/>
      <c r="F25" s="31"/>
      <c r="G25" s="44"/>
      <c r="H25" s="33">
        <f>Datos!M6</f>
        <v>537.5</v>
      </c>
      <c r="I25" s="31">
        <f>H25+'Primas maíz'!B12</f>
        <v>632.5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615.5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611.5</v>
      </c>
    </row>
    <row r="28" spans="1:9" ht="19.5" customHeight="1">
      <c r="A28" s="17" t="s">
        <v>23</v>
      </c>
      <c r="B28" s="31">
        <f>Datos!E7</f>
        <v>656.75</v>
      </c>
      <c r="C28" s="45"/>
      <c r="D28" s="32">
        <f>Datos!I7</f>
        <v>673</v>
      </c>
      <c r="E28" s="45"/>
      <c r="F28" s="46"/>
      <c r="G28" s="47"/>
      <c r="H28" s="33">
        <f>Datos!M7</f>
        <v>529.5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Datos!E8</f>
        <v>680.75</v>
      </c>
      <c r="C30" s="37"/>
      <c r="D30" s="32">
        <f>Datos!I8</f>
        <v>689</v>
      </c>
      <c r="E30" s="37"/>
      <c r="F30" s="31"/>
      <c r="G30" s="44"/>
      <c r="H30" s="48">
        <f>Datos!M8</f>
        <v>541.25</v>
      </c>
      <c r="I30" s="31"/>
    </row>
    <row r="31" spans="1:9" ht="19.5" customHeight="1">
      <c r="A31" s="17" t="s">
        <v>16</v>
      </c>
      <c r="B31" s="31">
        <f>Datos!E9</f>
        <v>690.5</v>
      </c>
      <c r="C31" s="37"/>
      <c r="D31" s="32">
        <f>Datos!I9</f>
        <v>701</v>
      </c>
      <c r="E31" s="37"/>
      <c r="F31" s="31"/>
      <c r="G31" s="44"/>
      <c r="H31" s="48">
        <f>Datos!M9</f>
        <v>549.75</v>
      </c>
      <c r="I31" s="31"/>
    </row>
    <row r="32" spans="1:9" ht="19.5" customHeight="1">
      <c r="A32" s="17" t="s">
        <v>18</v>
      </c>
      <c r="B32" s="31">
        <f>Datos!E10</f>
        <v>696</v>
      </c>
      <c r="C32" s="37"/>
      <c r="D32" s="32">
        <f>Datos!I10</f>
        <v>706.5</v>
      </c>
      <c r="E32" s="37"/>
      <c r="F32" s="31"/>
      <c r="G32" s="44"/>
      <c r="H32" s="48">
        <f>Datos!M10</f>
        <v>558.5</v>
      </c>
      <c r="I32" s="31"/>
    </row>
    <row r="33" spans="1:9" ht="19.5" customHeight="1">
      <c r="A33" s="17" t="s">
        <v>20</v>
      </c>
      <c r="B33" s="31">
        <f>Datos!E11</f>
        <v>707.5</v>
      </c>
      <c r="C33" s="37"/>
      <c r="D33" s="32">
        <f>Datos!I11</f>
        <v>716.5</v>
      </c>
      <c r="E33" s="37"/>
      <c r="F33" s="31"/>
      <c r="G33" s="44"/>
      <c r="H33" s="48">
        <f>Datos!M11</f>
        <v>544.25</v>
      </c>
      <c r="I33" s="31"/>
    </row>
    <row r="34" spans="1:9" ht="19.5" customHeight="1">
      <c r="A34" s="17" t="s">
        <v>23</v>
      </c>
      <c r="B34" s="46">
        <f>Datos!E12</f>
        <v>721</v>
      </c>
      <c r="C34" s="45"/>
      <c r="D34" s="32">
        <f>Datos!I12</f>
        <v>736</v>
      </c>
      <c r="E34" s="45"/>
      <c r="F34" s="46"/>
      <c r="G34" s="47"/>
      <c r="H34" s="48">
        <f>Datos!M12</f>
        <v>539.5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Datos!E13</f>
        <v>726.75</v>
      </c>
      <c r="C36" s="37"/>
      <c r="D36" s="32"/>
      <c r="E36" s="37"/>
      <c r="F36" s="37"/>
      <c r="G36" s="44"/>
      <c r="H36" s="49">
        <f>Datos!M13</f>
        <v>551</v>
      </c>
      <c r="I36" s="31"/>
    </row>
    <row r="37" spans="1:9" ht="19.5" customHeight="1">
      <c r="A37" s="17" t="s">
        <v>16</v>
      </c>
      <c r="B37" s="46">
        <f>Datos!E14</f>
        <v>733.25</v>
      </c>
      <c r="C37" s="37"/>
      <c r="D37" s="32"/>
      <c r="E37" s="37"/>
      <c r="F37" s="37"/>
      <c r="G37" s="44"/>
      <c r="H37" s="49">
        <f>Datos!M14</f>
        <v>558</v>
      </c>
      <c r="I37" s="31"/>
    </row>
    <row r="38" spans="1:9" ht="19.5" customHeight="1">
      <c r="A38" s="17" t="s">
        <v>18</v>
      </c>
      <c r="B38" s="46">
        <f>Datos!E15</f>
        <v>712.75</v>
      </c>
      <c r="C38" s="37"/>
      <c r="D38" s="32"/>
      <c r="E38" s="37"/>
      <c r="F38" s="37"/>
      <c r="G38" s="44"/>
      <c r="H38" s="48">
        <f>Datos!M15</f>
        <v>562.25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Datos!M16</f>
        <v>531.75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Datos!M17</f>
        <v>521.75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Datos!M18</f>
        <v>541.75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Datos!M19</f>
        <v>526.25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-15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mayo</v>
      </c>
      <c r="E9" s="3">
        <f>BUSHEL!E8</f>
        <v>2012</v>
      </c>
      <c r="F9" s="3"/>
      <c r="G9" s="3"/>
      <c r="H9" s="3" t="str">
        <f>Datos!D25</f>
        <v>Jueves</v>
      </c>
      <c r="I9" s="5">
        <f>Datos!E25</f>
        <v>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>
        <f>BUSHEL!B21*TONELADA!$B$56</f>
        <v>223.49537999999998</v>
      </c>
      <c r="C21" s="45">
        <f>BUSHEL!C21*TONELADA!$B$56</f>
        <v>250.04291999999998</v>
      </c>
      <c r="D21" s="32">
        <f>BUSHEL!D21*TONELADA!$B$56</f>
        <v>228.08838</v>
      </c>
      <c r="E21" s="64">
        <f>BUSHEL!E21*TONELADA!$B$56</f>
        <v>271.17072</v>
      </c>
      <c r="F21" s="64">
        <f>BUSHEL!F21*TONELADA!$B$56</f>
        <v>267.49631999999997</v>
      </c>
      <c r="G21" s="65">
        <f>BUSHEL!G21*TONELADA!$B$56</f>
        <v>265.65912</v>
      </c>
      <c r="H21" s="33">
        <f>BUSHEL!H21*$E$56</f>
        <v>256.18726</v>
      </c>
      <c r="I21" s="30"/>
    </row>
    <row r="22" spans="1:9" ht="19.5" customHeight="1">
      <c r="A22" s="23" t="s">
        <v>17</v>
      </c>
      <c r="B22" s="24"/>
      <c r="C22" s="45">
        <f>BUSHEL!C22*TONELADA!$B$56</f>
        <v>248.20571999999999</v>
      </c>
      <c r="D22" s="26"/>
      <c r="E22" s="64">
        <f>BUSHEL!E22*TONELADA!$B$56</f>
        <v>271.17072</v>
      </c>
      <c r="F22" s="64">
        <f>BUSHEL!F22*TONELADA!$B$56</f>
        <v>267.49631999999997</v>
      </c>
      <c r="G22" s="65">
        <f>BUSHEL!G22*TONELADA!$B$56</f>
        <v>265.65912</v>
      </c>
      <c r="H22" s="29"/>
      <c r="I22" s="30">
        <f>BUSHEL!I22*TONELADA!$E$56</f>
        <v>281.28436</v>
      </c>
    </row>
    <row r="23" spans="1:9" ht="19.5" customHeight="1">
      <c r="A23" s="17" t="s">
        <v>18</v>
      </c>
      <c r="B23" s="46">
        <f>BUSHEL!B23*TONELADA!$B$56</f>
        <v>226.15931999999998</v>
      </c>
      <c r="C23" s="45">
        <f>BUSHEL!C23*TONELADA!$B$56</f>
        <v>248.20571999999999</v>
      </c>
      <c r="D23" s="32">
        <f>BUSHEL!D23*TONELADA!$B$56</f>
        <v>232.58952</v>
      </c>
      <c r="E23" s="64">
        <f>BUSHEL!E23*TONELADA!$B$56</f>
        <v>271.17072</v>
      </c>
      <c r="F23" s="64">
        <f>BUSHEL!F23*TONELADA!$B$56</f>
        <v>267.49631999999997</v>
      </c>
      <c r="G23" s="65">
        <f>BUSHEL!G23*TONELADA!$B$56</f>
        <v>265.65912</v>
      </c>
      <c r="H23" s="33">
        <f>BUSHEL!H23*$E$56</f>
        <v>241.91636</v>
      </c>
      <c r="I23" s="30">
        <f>BUSHEL!I23*TONELADA!$E$56</f>
        <v>275.37915999999996</v>
      </c>
    </row>
    <row r="24" spans="1:9" ht="19.5" customHeight="1">
      <c r="A24" s="23" t="s">
        <v>19</v>
      </c>
      <c r="B24" s="24"/>
      <c r="C24" s="42"/>
      <c r="D24" s="26"/>
      <c r="E24" s="24"/>
      <c r="F24" s="24"/>
      <c r="G24" s="43"/>
      <c r="H24" s="29"/>
      <c r="I24" s="30">
        <f>BUSHEL!I24*TONELADA!$E$56</f>
        <v>262.78139999999996</v>
      </c>
    </row>
    <row r="25" spans="1:9" ht="19.5" customHeight="1">
      <c r="A25" s="17" t="s">
        <v>20</v>
      </c>
      <c r="B25" s="46">
        <f>BUSHEL!B25*TONELADA!$B$56</f>
        <v>232.03835999999998</v>
      </c>
      <c r="C25" s="37"/>
      <c r="D25" s="32">
        <f>IF(BUSHEL!D25&gt;0,BUSHEL!D25*TONELADA!$B$56,"")</f>
        <v>238.46856</v>
      </c>
      <c r="E25" s="31"/>
      <c r="F25" s="31"/>
      <c r="G25" s="44"/>
      <c r="H25" s="33">
        <f>BUSHEL!H25*$E$56</f>
        <v>211.60299999999998</v>
      </c>
      <c r="I25" s="30">
        <f>BUSHEL!I25*TONELADA!$E$56</f>
        <v>249.00259999999997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242.31004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240.73531999999997</v>
      </c>
    </row>
    <row r="28" spans="1:9" ht="19.5" customHeight="1">
      <c r="A28" s="17" t="s">
        <v>23</v>
      </c>
      <c r="B28" s="46">
        <f>BUSHEL!B28*TONELADA!$B$56</f>
        <v>241.31622</v>
      </c>
      <c r="C28" s="45"/>
      <c r="D28" s="32">
        <f>IF(BUSHEL!D28&gt;0,BUSHEL!D28*TONELADA!$B$56,"")</f>
        <v>247.28712</v>
      </c>
      <c r="E28" s="45"/>
      <c r="F28" s="45"/>
      <c r="G28" s="47"/>
      <c r="H28" s="33">
        <f>BUSHEL!H28*$E$56</f>
        <v>208.45355999999998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250.13478</v>
      </c>
      <c r="C30" s="37"/>
      <c r="D30" s="32">
        <f>IF(BUSHEL!D30&gt;0,BUSHEL!D30*TONELADA!$B$56,"")</f>
        <v>253.16616</v>
      </c>
      <c r="E30" s="37"/>
      <c r="F30" s="37"/>
      <c r="G30" s="44"/>
      <c r="H30" s="33">
        <f>BUSHEL!H30*$E$56</f>
        <v>213.0793</v>
      </c>
      <c r="I30" s="31"/>
    </row>
    <row r="31" spans="1:9" ht="19.5" customHeight="1">
      <c r="A31" s="17" t="s">
        <v>16</v>
      </c>
      <c r="B31" s="46">
        <f>BUSHEL!B31*TONELADA!$B$56</f>
        <v>253.71732</v>
      </c>
      <c r="C31" s="37"/>
      <c r="D31" s="32">
        <f>IF(BUSHEL!D31&gt;0,BUSHEL!D31*TONELADA!$B$56,"")</f>
        <v>257.57544</v>
      </c>
      <c r="E31" s="37"/>
      <c r="F31" s="37"/>
      <c r="G31" s="44"/>
      <c r="H31" s="33">
        <f>BUSHEL!H31*$E$56</f>
        <v>216.42558</v>
      </c>
      <c r="I31" s="31"/>
    </row>
    <row r="32" spans="1:9" ht="19.5" customHeight="1">
      <c r="A32" s="17" t="s">
        <v>18</v>
      </c>
      <c r="B32" s="46">
        <f>BUSHEL!B32*TONELADA!$B$56</f>
        <v>255.73824</v>
      </c>
      <c r="C32" s="37"/>
      <c r="D32" s="32">
        <f>IF(BUSHEL!D32&gt;0,BUSHEL!D32*TONELADA!$B$56,"")</f>
        <v>259.59636</v>
      </c>
      <c r="E32" s="37"/>
      <c r="F32" s="37"/>
      <c r="G32" s="44"/>
      <c r="H32" s="33">
        <f>BUSHEL!H32*$E$56</f>
        <v>219.87027999999998</v>
      </c>
      <c r="I32" s="31"/>
    </row>
    <row r="33" spans="1:9" ht="19.5" customHeight="1">
      <c r="A33" s="17" t="s">
        <v>20</v>
      </c>
      <c r="B33" s="46">
        <f>BUSHEL!B33*TONELADA!$B$56</f>
        <v>259.9638</v>
      </c>
      <c r="C33" s="37"/>
      <c r="D33" s="32">
        <f>IF(BUSHEL!D33&gt;0,BUSHEL!D33*TONELADA!$B$56,"")</f>
        <v>263.27076</v>
      </c>
      <c r="E33" s="37"/>
      <c r="F33" s="37"/>
      <c r="G33" s="44"/>
      <c r="H33" s="33">
        <f>BUSHEL!H33*$E$56</f>
        <v>214.26033999999999</v>
      </c>
      <c r="I33" s="31"/>
    </row>
    <row r="34" spans="1:9" ht="19.5" customHeight="1">
      <c r="A34" s="17" t="s">
        <v>23</v>
      </c>
      <c r="B34" s="46">
        <f>BUSHEL!B34*TONELADA!$B$56</f>
        <v>264.92424</v>
      </c>
      <c r="C34" s="45"/>
      <c r="D34" s="32">
        <f>IF(BUSHEL!D34&gt;0,BUSHEL!D34*TONELADA!$B$56,"")</f>
        <v>270.43584</v>
      </c>
      <c r="E34" s="45"/>
      <c r="F34" s="45"/>
      <c r="G34" s="47"/>
      <c r="H34" s="33">
        <f>BUSHEL!H34*$E$56</f>
        <v>212.39036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267.03702</v>
      </c>
      <c r="C36" s="37"/>
      <c r="D36" s="32"/>
      <c r="E36" s="37"/>
      <c r="F36" s="37"/>
      <c r="G36" s="44"/>
      <c r="H36" s="33">
        <f>BUSHEL!H36*$E$56</f>
        <v>216.91768</v>
      </c>
      <c r="I36" s="31"/>
    </row>
    <row r="37" spans="1:9" ht="19.5" customHeight="1">
      <c r="A37" s="17" t="s">
        <v>16</v>
      </c>
      <c r="B37" s="46">
        <f>BUSHEL!B37*TONELADA!$B$56</f>
        <v>269.42538</v>
      </c>
      <c r="C37" s="37"/>
      <c r="D37" s="32"/>
      <c r="E37" s="37"/>
      <c r="F37" s="37"/>
      <c r="G37" s="44"/>
      <c r="H37" s="33">
        <f>BUSHEL!H37*$E$56</f>
        <v>219.67344</v>
      </c>
      <c r="I37" s="31"/>
    </row>
    <row r="38" spans="1:9" ht="19.5" customHeight="1">
      <c r="A38" s="17" t="s">
        <v>18</v>
      </c>
      <c r="B38" s="46">
        <f>BUSHEL!B38*TONELADA!$B$56</f>
        <v>261.89286</v>
      </c>
      <c r="C38" s="37"/>
      <c r="D38" s="32"/>
      <c r="E38" s="37"/>
      <c r="F38" s="37"/>
      <c r="G38" s="44"/>
      <c r="H38" s="33">
        <f>BUSHEL!H38*$E$56</f>
        <v>221.34658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209.33934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205.40254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213.27614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207.17409999999998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-5.5116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>
        <v>65</v>
      </c>
      <c r="C6" s="72" t="s">
        <v>41</v>
      </c>
    </row>
    <row r="7" spans="1:3" ht="15">
      <c r="A7" s="74" t="s">
        <v>40</v>
      </c>
      <c r="B7" s="24">
        <v>60</v>
      </c>
      <c r="C7" s="24" t="s">
        <v>41</v>
      </c>
    </row>
    <row r="8" spans="1:3" ht="15">
      <c r="A8" s="71" t="s">
        <v>42</v>
      </c>
      <c r="B8" s="72">
        <v>60</v>
      </c>
      <c r="C8" s="72" t="s">
        <v>41</v>
      </c>
    </row>
    <row r="9" spans="1:3" ht="15">
      <c r="A9" s="74" t="s">
        <v>43</v>
      </c>
      <c r="B9" s="24"/>
      <c r="C9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1:4" ht="15.75">
      <c r="A2" s="73"/>
      <c r="B2" s="104" t="s">
        <v>1</v>
      </c>
      <c r="C2" s="104"/>
      <c r="D2" s="104"/>
    </row>
    <row r="3" spans="1:4" ht="15.75">
      <c r="A3" s="73"/>
      <c r="B3" s="104" t="s">
        <v>49</v>
      </c>
      <c r="C3" s="104"/>
      <c r="D3" s="104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>
        <v>105</v>
      </c>
      <c r="C9" s="72">
        <f>B9+B24</f>
        <v>95</v>
      </c>
      <c r="D9" s="72">
        <f>B9+B23</f>
        <v>90</v>
      </c>
      <c r="E9" s="80" t="s">
        <v>41</v>
      </c>
    </row>
    <row r="10" spans="1:5" ht="15">
      <c r="A10" s="73" t="s">
        <v>40</v>
      </c>
      <c r="B10" s="24">
        <v>105</v>
      </c>
      <c r="C10" s="24">
        <f>B10+B24</f>
        <v>95</v>
      </c>
      <c r="D10" s="24">
        <f>B10+B23</f>
        <v>90</v>
      </c>
      <c r="E10" s="24" t="s">
        <v>41</v>
      </c>
    </row>
    <row r="11" spans="1:5" ht="15">
      <c r="A11" s="71" t="s">
        <v>42</v>
      </c>
      <c r="B11" s="80">
        <v>105</v>
      </c>
      <c r="C11" s="80">
        <f>B11+B24</f>
        <v>95</v>
      </c>
      <c r="D11" s="80">
        <f>B11+B23</f>
        <v>90</v>
      </c>
      <c r="E11" s="80" t="s">
        <v>41</v>
      </c>
    </row>
    <row r="12" spans="1:5" ht="15">
      <c r="A12" s="73" t="s">
        <v>43</v>
      </c>
      <c r="B12" s="73"/>
      <c r="C12" s="73"/>
      <c r="D12" s="73"/>
      <c r="E12" s="73"/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-15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40</v>
      </c>
      <c r="B9" s="24">
        <v>100</v>
      </c>
      <c r="C9" s="24" t="s">
        <v>41</v>
      </c>
    </row>
    <row r="10" spans="1:3" ht="15">
      <c r="A10" s="71" t="s">
        <v>42</v>
      </c>
      <c r="B10" s="72">
        <v>85</v>
      </c>
      <c r="C10" s="72" t="s">
        <v>41</v>
      </c>
    </row>
    <row r="11" spans="1:3" ht="15">
      <c r="A11" s="74" t="s">
        <v>43</v>
      </c>
      <c r="B11" s="88">
        <v>130</v>
      </c>
      <c r="C11" s="24" t="s">
        <v>58</v>
      </c>
    </row>
    <row r="12" spans="1:3" ht="15">
      <c r="A12" s="71" t="s">
        <v>59</v>
      </c>
      <c r="B12" s="72">
        <v>95</v>
      </c>
      <c r="C12" s="72" t="s">
        <v>58</v>
      </c>
    </row>
    <row r="13" spans="1:3" ht="15">
      <c r="A13" s="73" t="s">
        <v>60</v>
      </c>
      <c r="B13" s="24">
        <v>86</v>
      </c>
      <c r="C13" s="24" t="s">
        <v>61</v>
      </c>
    </row>
    <row r="14" spans="1:3" ht="15">
      <c r="A14" s="71" t="s">
        <v>62</v>
      </c>
      <c r="B14" s="72">
        <v>82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D25" sqref="D25"/>
    </sheetView>
  </sheetViews>
  <sheetFormatPr defaultColWidth="12.4453125" defaultRowHeight="15"/>
  <cols>
    <col min="1" max="1" width="12.4453125" style="89" customWidth="1"/>
    <col min="2" max="2" width="5.3359375" style="89" customWidth="1"/>
    <col min="3" max="3" width="16.77734375" style="89" customWidth="1"/>
    <col min="4" max="4" width="12.4453125" style="89" customWidth="1"/>
    <col min="5" max="5" width="6.88671875" style="89" customWidth="1"/>
    <col min="6" max="6" width="6.5546875" style="89" customWidth="1"/>
    <col min="7" max="7" width="15.88671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5.105468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5">
        <v>41032</v>
      </c>
      <c r="E4" s="51">
        <v>608.25</v>
      </c>
      <c r="F4" t="s">
        <v>73</v>
      </c>
      <c r="G4" t="s">
        <v>72</v>
      </c>
      <c r="H4" s="95">
        <v>41032</v>
      </c>
      <c r="I4" s="51">
        <v>620.75</v>
      </c>
      <c r="J4" t="s">
        <v>74</v>
      </c>
      <c r="K4" t="s">
        <v>75</v>
      </c>
      <c r="L4" s="95">
        <v>41032</v>
      </c>
      <c r="M4" s="51">
        <v>650.75</v>
      </c>
    </row>
    <row r="5" spans="2:13" ht="15">
      <c r="B5" t="s">
        <v>76</v>
      </c>
      <c r="C5" t="s">
        <v>77</v>
      </c>
      <c r="D5" s="95">
        <v>41032</v>
      </c>
      <c r="E5" s="51">
        <v>615.5</v>
      </c>
      <c r="F5" t="s">
        <v>78</v>
      </c>
      <c r="G5" t="s">
        <v>77</v>
      </c>
      <c r="H5" s="95">
        <v>41032</v>
      </c>
      <c r="I5">
        <v>633</v>
      </c>
      <c r="J5" t="s">
        <v>79</v>
      </c>
      <c r="K5" t="s">
        <v>80</v>
      </c>
      <c r="L5" s="95">
        <v>41032</v>
      </c>
      <c r="M5" s="51">
        <v>614.5</v>
      </c>
    </row>
    <row r="6" spans="2:13" ht="15">
      <c r="B6" t="s">
        <v>81</v>
      </c>
      <c r="C6" t="s">
        <v>82</v>
      </c>
      <c r="D6" s="95">
        <v>41032</v>
      </c>
      <c r="E6" s="51">
        <v>631.5</v>
      </c>
      <c r="F6" t="s">
        <v>83</v>
      </c>
      <c r="G6" t="s">
        <v>82</v>
      </c>
      <c r="H6" s="95">
        <v>41032</v>
      </c>
      <c r="I6">
        <v>649</v>
      </c>
      <c r="J6" t="s">
        <v>84</v>
      </c>
      <c r="K6" t="s">
        <v>85</v>
      </c>
      <c r="L6" s="95">
        <v>41032</v>
      </c>
      <c r="M6" s="51">
        <v>537.5</v>
      </c>
    </row>
    <row r="7" spans="2:13" ht="15">
      <c r="B7" t="s">
        <v>86</v>
      </c>
      <c r="C7" t="s">
        <v>87</v>
      </c>
      <c r="D7" s="95">
        <v>41032</v>
      </c>
      <c r="E7" s="51">
        <v>656.75</v>
      </c>
      <c r="F7" t="s">
        <v>88</v>
      </c>
      <c r="G7" t="s">
        <v>87</v>
      </c>
      <c r="H7" s="95">
        <v>41032</v>
      </c>
      <c r="I7">
        <v>673</v>
      </c>
      <c r="J7" t="s">
        <v>89</v>
      </c>
      <c r="K7" t="s">
        <v>90</v>
      </c>
      <c r="L7" s="95">
        <v>41032</v>
      </c>
      <c r="M7" s="51">
        <v>529.5</v>
      </c>
    </row>
    <row r="8" spans="2:13" ht="15">
      <c r="B8" t="s">
        <v>91</v>
      </c>
      <c r="C8" t="s">
        <v>92</v>
      </c>
      <c r="D8" s="95">
        <v>41032</v>
      </c>
      <c r="E8" s="51">
        <v>680.75</v>
      </c>
      <c r="F8" t="s">
        <v>93</v>
      </c>
      <c r="G8" t="s">
        <v>92</v>
      </c>
      <c r="H8" s="95">
        <v>41032</v>
      </c>
      <c r="I8">
        <v>689</v>
      </c>
      <c r="J8" t="s">
        <v>94</v>
      </c>
      <c r="K8" t="s">
        <v>95</v>
      </c>
      <c r="L8" s="95">
        <v>41032</v>
      </c>
      <c r="M8" s="51">
        <v>541.25</v>
      </c>
    </row>
    <row r="9" spans="2:13" ht="15">
      <c r="B9" t="s">
        <v>96</v>
      </c>
      <c r="C9" t="s">
        <v>97</v>
      </c>
      <c r="D9" s="95">
        <v>41032</v>
      </c>
      <c r="E9" s="51">
        <v>690.5</v>
      </c>
      <c r="F9" t="s">
        <v>98</v>
      </c>
      <c r="G9" t="s">
        <v>97</v>
      </c>
      <c r="H9" s="95">
        <v>41032</v>
      </c>
      <c r="I9">
        <v>701</v>
      </c>
      <c r="J9" t="s">
        <v>99</v>
      </c>
      <c r="K9" t="s">
        <v>100</v>
      </c>
      <c r="L9" s="95">
        <v>41032</v>
      </c>
      <c r="M9" s="51">
        <v>549.75</v>
      </c>
    </row>
    <row r="10" spans="2:13" ht="15">
      <c r="B10" t="s">
        <v>101</v>
      </c>
      <c r="C10" t="s">
        <v>102</v>
      </c>
      <c r="D10" s="95">
        <v>41032</v>
      </c>
      <c r="E10" s="51">
        <v>696</v>
      </c>
      <c r="F10" t="s">
        <v>103</v>
      </c>
      <c r="G10" t="s">
        <v>102</v>
      </c>
      <c r="H10" s="95">
        <v>41032</v>
      </c>
      <c r="I10" s="51">
        <v>706.5</v>
      </c>
      <c r="J10" t="s">
        <v>104</v>
      </c>
      <c r="K10" t="s">
        <v>105</v>
      </c>
      <c r="L10" s="95">
        <v>41032</v>
      </c>
      <c r="M10" s="51">
        <v>558.5</v>
      </c>
    </row>
    <row r="11" spans="2:13" ht="15">
      <c r="B11" t="s">
        <v>106</v>
      </c>
      <c r="C11" t="s">
        <v>107</v>
      </c>
      <c r="D11" s="95">
        <v>41032</v>
      </c>
      <c r="E11" s="51">
        <v>707.5</v>
      </c>
      <c r="F11" t="s">
        <v>108</v>
      </c>
      <c r="G11" t="s">
        <v>107</v>
      </c>
      <c r="H11" s="95">
        <v>41032</v>
      </c>
      <c r="I11" s="51">
        <v>716.5</v>
      </c>
      <c r="J11" t="s">
        <v>109</v>
      </c>
      <c r="K11" t="s">
        <v>110</v>
      </c>
      <c r="L11" s="95">
        <v>41032</v>
      </c>
      <c r="M11" s="51">
        <v>544.25</v>
      </c>
    </row>
    <row r="12" spans="2:13" ht="15">
      <c r="B12" t="s">
        <v>111</v>
      </c>
      <c r="C12" t="s">
        <v>112</v>
      </c>
      <c r="D12" s="95">
        <v>41032</v>
      </c>
      <c r="E12" s="51">
        <v>721</v>
      </c>
      <c r="F12" t="s">
        <v>113</v>
      </c>
      <c r="G12" t="s">
        <v>112</v>
      </c>
      <c r="H12" s="95">
        <v>41032</v>
      </c>
      <c r="I12">
        <v>736</v>
      </c>
      <c r="J12" t="s">
        <v>114</v>
      </c>
      <c r="K12" t="s">
        <v>115</v>
      </c>
      <c r="L12" s="95">
        <v>41032</v>
      </c>
      <c r="M12" s="51">
        <v>539.5</v>
      </c>
    </row>
    <row r="13" spans="2:13" ht="15">
      <c r="B13" t="s">
        <v>116</v>
      </c>
      <c r="C13" t="s">
        <v>117</v>
      </c>
      <c r="D13" s="95">
        <v>41032</v>
      </c>
      <c r="E13" s="51">
        <v>726.75</v>
      </c>
      <c r="F13" t="s">
        <v>118</v>
      </c>
      <c r="G13" t="s">
        <v>117</v>
      </c>
      <c r="H13" s="95">
        <v>41032</v>
      </c>
      <c r="I13">
        <v>741</v>
      </c>
      <c r="J13" t="s">
        <v>119</v>
      </c>
      <c r="K13" t="s">
        <v>120</v>
      </c>
      <c r="L13" s="95">
        <v>41032</v>
      </c>
      <c r="M13" s="51">
        <v>551</v>
      </c>
    </row>
    <row r="14" spans="2:13" ht="15">
      <c r="B14" t="s">
        <v>121</v>
      </c>
      <c r="C14" t="s">
        <v>122</v>
      </c>
      <c r="D14" s="95">
        <v>41032</v>
      </c>
      <c r="E14" s="51">
        <v>733.25</v>
      </c>
      <c r="F14" t="s">
        <v>123</v>
      </c>
      <c r="G14" t="s">
        <v>122</v>
      </c>
      <c r="H14" s="95">
        <v>41032</v>
      </c>
      <c r="I14">
        <v>746</v>
      </c>
      <c r="J14" t="s">
        <v>124</v>
      </c>
      <c r="K14" t="s">
        <v>125</v>
      </c>
      <c r="L14" s="95">
        <v>41032</v>
      </c>
      <c r="M14" s="51">
        <v>558</v>
      </c>
    </row>
    <row r="15" spans="2:13" ht="15">
      <c r="B15" t="s">
        <v>126</v>
      </c>
      <c r="C15" t="s">
        <v>127</v>
      </c>
      <c r="D15" s="95">
        <v>41032</v>
      </c>
      <c r="E15" s="51">
        <v>712.75</v>
      </c>
      <c r="F15" t="s">
        <v>128</v>
      </c>
      <c r="G15" t="s">
        <v>127</v>
      </c>
      <c r="H15" s="95">
        <v>41032</v>
      </c>
      <c r="I15">
        <v>731</v>
      </c>
      <c r="J15" t="s">
        <v>129</v>
      </c>
      <c r="K15" t="s">
        <v>130</v>
      </c>
      <c r="L15" s="95">
        <v>41032</v>
      </c>
      <c r="M15" s="51">
        <v>562.25</v>
      </c>
    </row>
    <row r="16" spans="2:13" ht="15">
      <c r="B16"/>
      <c r="C16"/>
      <c r="D16"/>
      <c r="E16" s="51"/>
      <c r="F16"/>
      <c r="G16"/>
      <c r="H16"/>
      <c r="I16"/>
      <c r="J16" t="s">
        <v>131</v>
      </c>
      <c r="K16" t="s">
        <v>132</v>
      </c>
      <c r="L16" s="95">
        <v>41032</v>
      </c>
      <c r="M16" s="51">
        <v>531.75</v>
      </c>
    </row>
    <row r="17" spans="2:13" ht="15">
      <c r="B17"/>
      <c r="C17"/>
      <c r="D17"/>
      <c r="E17" s="51"/>
      <c r="F17"/>
      <c r="G17"/>
      <c r="H17"/>
      <c r="I17"/>
      <c r="J17" t="s">
        <v>133</v>
      </c>
      <c r="K17" t="s">
        <v>134</v>
      </c>
      <c r="L17" s="95">
        <v>41032</v>
      </c>
      <c r="M17" s="51">
        <v>521.75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s="95">
        <v>41032</v>
      </c>
      <c r="M18" s="51">
        <v>541.75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s="95">
        <v>41032</v>
      </c>
      <c r="M19" s="51">
        <v>526.25</v>
      </c>
    </row>
    <row r="20" spans="2:13" ht="15">
      <c r="B20"/>
      <c r="C20"/>
      <c r="D20"/>
      <c r="E20"/>
      <c r="F20"/>
      <c r="G20"/>
      <c r="H20"/>
      <c r="I20"/>
      <c r="J20"/>
      <c r="K20"/>
      <c r="L20" s="90"/>
      <c r="M20"/>
    </row>
    <row r="24" spans="4:5" ht="15.75">
      <c r="D24" s="91" t="s">
        <v>139</v>
      </c>
      <c r="E24" s="91" t="s">
        <v>140</v>
      </c>
    </row>
    <row r="25" spans="3:9" ht="15.75">
      <c r="C25" s="91" t="s">
        <v>141</v>
      </c>
      <c r="D25" s="73" t="s">
        <v>157</v>
      </c>
      <c r="E25" s="73">
        <v>3</v>
      </c>
      <c r="F25" s="89" t="s">
        <v>142</v>
      </c>
      <c r="G25" t="s">
        <v>143</v>
      </c>
      <c r="H25" t="s">
        <v>144</v>
      </c>
      <c r="I25" s="89">
        <v>2012</v>
      </c>
    </row>
    <row r="27" spans="4:8" ht="15">
      <c r="D27" s="92"/>
      <c r="E27" s="93"/>
      <c r="G27" s="92"/>
      <c r="H27" s="93"/>
    </row>
    <row r="28" spans="4:8" ht="15">
      <c r="D28" s="92"/>
      <c r="E28" s="93"/>
      <c r="G28" s="92"/>
      <c r="H28" s="93"/>
    </row>
    <row r="29" spans="4:8" ht="15">
      <c r="D29" s="92"/>
      <c r="E29" s="93"/>
      <c r="G29" s="92"/>
      <c r="H29" s="93"/>
    </row>
    <row r="30" spans="4:8" ht="15">
      <c r="D30" s="92"/>
      <c r="E30" s="93"/>
      <c r="G30" s="92"/>
      <c r="H30" s="93"/>
    </row>
    <row r="31" spans="4:8" ht="15">
      <c r="D31" s="92"/>
      <c r="E31" s="93"/>
      <c r="G31" s="92"/>
      <c r="H31" s="93"/>
    </row>
    <row r="32" spans="4:8" ht="15">
      <c r="D32" s="92"/>
      <c r="E32" s="93"/>
      <c r="G32" s="92"/>
      <c r="H32" s="93"/>
    </row>
    <row r="33" spans="4:8" ht="15">
      <c r="D33" s="92"/>
      <c r="E33" s="93"/>
      <c r="G33" s="92"/>
      <c r="H33" s="93"/>
    </row>
    <row r="34" spans="4:8" ht="15">
      <c r="D34" s="92"/>
      <c r="E34" s="93"/>
      <c r="G34" s="92"/>
      <c r="H34" s="93"/>
    </row>
    <row r="35" spans="4:8" ht="15">
      <c r="D35" s="92"/>
      <c r="E35" s="93"/>
      <c r="G35" s="92"/>
      <c r="H35" s="93"/>
    </row>
    <row r="36" spans="4:8" ht="15">
      <c r="D36" s="92"/>
      <c r="E36" s="93"/>
      <c r="G36" s="92"/>
      <c r="H36" s="93"/>
    </row>
    <row r="37" spans="4:8" ht="15">
      <c r="D37" s="92"/>
      <c r="E37" s="93"/>
      <c r="G37" s="92"/>
      <c r="H37" s="93"/>
    </row>
    <row r="38" spans="4:7" ht="15">
      <c r="D38" s="92"/>
      <c r="E38" s="93"/>
      <c r="G38" s="92"/>
    </row>
    <row r="39" spans="4:7" ht="15">
      <c r="D39" s="92"/>
      <c r="E39" s="93"/>
      <c r="G39" s="92"/>
    </row>
    <row r="40" spans="4:7" ht="15">
      <c r="D40" s="92"/>
      <c r="E40" s="93"/>
      <c r="G40" s="92"/>
    </row>
    <row r="41" spans="4:7" ht="15">
      <c r="D41" s="92"/>
      <c r="E41" s="93"/>
      <c r="G41" s="9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2012</v>
      </c>
    </row>
    <row r="2" spans="1:2" ht="15">
      <c r="A2" t="str">
        <f>TONELADA!H9</f>
        <v>Jueves</v>
      </c>
      <c r="B2">
        <f>TONELADA!I9</f>
        <v>3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94">
        <f>TONELADA!B19</f>
        <v>0</v>
      </c>
    </row>
    <row r="6" spans="1:3" ht="15">
      <c r="A6" t="s">
        <v>146</v>
      </c>
      <c r="B6" s="94">
        <f>TONELADA!C18</f>
        <v>0</v>
      </c>
      <c r="C6" s="94">
        <f>TONELADA!C19</f>
        <v>0</v>
      </c>
    </row>
    <row r="7" spans="1:3" ht="15">
      <c r="A7" t="s">
        <v>147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2012-05-04T14:17:26Z</dcterms:created>
  <dcterms:modified xsi:type="dcterms:W3CDTF">2012-05-04T14:17:26Z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