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<sst xmlns="http://schemas.openxmlformats.org/spreadsheetml/2006/main" count="298" uniqueCount="157">
  <si>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</si>
  <si>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</si>
  <si>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</si>
  <si>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</si>
  <si>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</si>
  <si>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</si>
  <si>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</si>
  <si>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</si>
  <si>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</si>
  <si>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</si>
  <si>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</si>
  <si>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</si>
  <si>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</si>
  <si>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</si>
  <si>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</si>
  <si>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</si>
  <si>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</si>
  <si>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</si>
  <si>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</si>
  <si>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</si>
  <si>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</si>
  <si>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</si>
  <si>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</si>
  <si>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</si>
  <si>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</si>
  <si>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</si>
  <si>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</si>
  <si>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</si>
  <si>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</si>
  <si>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</si>
  <si>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</si>
  <si>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</si>
  <si>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</si>
  <si>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</si>
  <si>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</si>
  <si>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</si>
  <si>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</si>
  <si>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</si>
  <si>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</si>
  <si>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</si>
  <si>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</si>
  <si>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</si>
  <si>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</si>
  <si>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</si>
  <si>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</si>
  <si>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</si>
  <si>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</si>
  <si>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</si>
  <si>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</si>
  <si>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</si>
  <si>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</si>
  <si>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</si>
  <si>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</si>
  <si>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</si>
  <si>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</si>
  <si>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</si>
  <si>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</si>
  <si>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</si>
  <si>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</si>
  <si>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</si>
  <si>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</si>
  <si>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</si>
  <si>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</si>
  <si>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</si>
  <si>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</si>
  <si>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</si>
  <si>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</si>
  <si>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</si>
  <si>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</si>
  <si>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</si>
  <si>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</si>
  <si>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</si>
  <si>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</si>
  <si>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</si>
  <si>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</si>
  <si>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</si>
  <si>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</si>
  <si>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</si>
  <si>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</si>
  <si>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</si>
  <si>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</si>
  <si>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</si>
  <si>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</si>
  <si>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</si>
  <si>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</si>
  <si>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</si>
  <si>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</si>
  <si>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Name</t>
  </si>
  <si>
    <t>Cls.Dat</t>
  </si>
  <si>
    <t>Close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</si>
  <si>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</si>
  <si>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</si>
  <si>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</si>
  <si>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</si>
  <si>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</si>
  <si>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</si>
  <si>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</si>
  <si>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</si>
  <si>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</si>
  <si>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</si>
  <si>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</si>
  <si>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</si>
  <si>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</si>
  <si>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</si>
  <si>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</si>
  <si>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</si>
  <si>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</si>
  <si>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</si>
  <si>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</si>
  <si>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</si>
  <si>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</si>
  <si>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</si>
  <si>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</si>
  <si>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</si>
  <si>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</si>
  <si>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</si>
  <si>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</si>
  <si>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</si>
  <si>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</si>
  <si>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</si>
  <si>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</si>
  <si>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</si>
  <si>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</si>
  <si>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</si>
  <si>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</si>
  <si>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</si>
  <si>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</si>
  <si>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</si>
  <si>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</si>
  <si>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</si>
  <si>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</si>
  <si>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</si>
  <si>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</si>
  <si>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</si>
  <si>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</si>
  <si>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</si>
  <si>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</si>
  <si>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</si>
  <si>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</si>
  <si>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</si>
  <si>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</si>
  <si>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</si>
  <si>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</si>
  <si>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</si>
  <si>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</si>
  <si>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</si>
  <si>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</si>
  <si>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</si>
  <si>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</si>
  <si>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</si>
  <si>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</si>
  <si>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</si>
  <si>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</si>
  <si>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</si>
  <si>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/>
  </si>
  <si>
    <t xml:space="preserve"> </t>
  </si>
  <si>
    <t>Jueves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</si>
</sst>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Octubre</v>
      </c>
      <c r="E8" s="4">
        <f>Datos!I23</f>
        <v>2012</v>
      </c>
      <c r="F8" s="3"/>
      <c r="G8" s="3"/>
      <c r="H8" s="3" t="str">
        <f>Datos!D23</f>
        <v>Jueves</v>
      </c>
      <c r="I8" s="5">
        <f>Datos!E23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>
        <f>B24+'Primas SRW'!B11</f>
        <v>944.25</v>
      </c>
      <c r="D22" s="26"/>
      <c r="E22" s="98">
        <f>D24+'Primas HRW'!B14</f>
        <v>1006.75</v>
      </c>
      <c r="F22" s="98">
        <f>D24+'Primas HRW'!C14</f>
        <v>996.75</v>
      </c>
      <c r="G22" s="99">
        <f>D24+'Primas HRW'!D14</f>
        <v>986.75</v>
      </c>
      <c r="H22" s="27"/>
      <c r="I22" s="28">
        <f>H24+'Primas maíz'!B13</f>
        <v>822</v>
      </c>
    </row>
    <row r="23" spans="1:9" ht="19.5" customHeight="1">
      <c r="A23" s="23" t="s">
        <v>22</v>
      </c>
      <c r="B23" s="42"/>
      <c r="C23" s="97">
        <f>B24+'Primas SRW'!B12</f>
        <v>949.25</v>
      </c>
      <c r="D23" s="26"/>
      <c r="E23" s="98">
        <f>D24+'Primas HRW'!B15</f>
        <v>1006.75</v>
      </c>
      <c r="F23" s="98">
        <f>D24+'Primas HRW'!C15</f>
        <v>996.75</v>
      </c>
      <c r="G23" s="99">
        <f>D24+'Primas HRW'!D15</f>
        <v>986.75</v>
      </c>
      <c r="H23" s="27"/>
      <c r="I23" s="28">
        <f>H24+'Primas maíz'!B14</f>
        <v>822</v>
      </c>
    </row>
    <row r="24" spans="1:9" ht="19.5" customHeight="1">
      <c r="A24" s="17" t="s">
        <v>23</v>
      </c>
      <c r="B24" s="40">
        <f>Datos!E4</f>
        <v>869.25</v>
      </c>
      <c r="C24" s="45">
        <f>B24+'Primas SRW'!B13</f>
        <v>949.25</v>
      </c>
      <c r="D24" s="30">
        <f>Datos!I4</f>
        <v>886.75</v>
      </c>
      <c r="E24" s="109">
        <f>D24+'Primas HRW'!B16</f>
        <v>1006.75</v>
      </c>
      <c r="F24" s="109">
        <f>D24+'Primas HRW'!C16</f>
        <v>996.75</v>
      </c>
      <c r="G24" s="110">
        <f>D24+'Primas HRW'!D16</f>
        <v>986.75</v>
      </c>
      <c r="H24" s="31">
        <f>Datos!M4</f>
        <v>757</v>
      </c>
      <c r="I24" s="46">
        <f>H24+'Primas maíz'!B15</f>
        <v>822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7"/>
      <c r="C26" s="102"/>
      <c r="D26" s="103"/>
      <c r="E26" s="102"/>
      <c r="F26" s="101"/>
      <c r="G26" s="104"/>
      <c r="H26" s="105"/>
      <c r="I26" s="101">
        <f>H28+'Primas maíz'!B4</f>
        <v>822.25</v>
      </c>
    </row>
    <row r="27" spans="1:9" ht="19.5" customHeight="1">
      <c r="A27" s="23" t="s">
        <v>13</v>
      </c>
      <c r="B27" s="107"/>
      <c r="C27" s="102"/>
      <c r="D27" s="103"/>
      <c r="E27" s="102"/>
      <c r="F27" s="101"/>
      <c r="G27" s="104"/>
      <c r="H27" s="105"/>
      <c r="I27" s="101">
        <f>H28+'Primas maíz'!B5</f>
        <v>822.25</v>
      </c>
    </row>
    <row r="28" spans="1:9" ht="19.5" customHeight="1">
      <c r="A28" s="17" t="s">
        <v>14</v>
      </c>
      <c r="B28" s="40">
        <f>Datos!E5</f>
        <v>879.75</v>
      </c>
      <c r="C28" s="35"/>
      <c r="D28" s="30">
        <f>Datos!I5</f>
        <v>900</v>
      </c>
      <c r="E28" s="35"/>
      <c r="F28" s="29"/>
      <c r="G28" s="49"/>
      <c r="H28" s="50">
        <f>Datos!M5</f>
        <v>757.25</v>
      </c>
      <c r="I28" s="29">
        <f>H28+'Primas maíz'!B6</f>
        <v>822.25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879.75</v>
      </c>
      <c r="C30" s="35"/>
      <c r="D30" s="30">
        <f>Datos!I6</f>
        <v>901.5</v>
      </c>
      <c r="E30" s="35"/>
      <c r="F30" s="29"/>
      <c r="G30" s="49"/>
      <c r="H30" s="50">
        <f>Datos!M6</f>
        <v>753.25</v>
      </c>
      <c r="I30" s="29"/>
    </row>
    <row r="31" spans="1:9" ht="19.5" customHeight="1">
      <c r="A31" s="17" t="s">
        <v>18</v>
      </c>
      <c r="B31" s="40">
        <f>Datos!E7</f>
        <v>843.75</v>
      </c>
      <c r="C31" s="35"/>
      <c r="D31" s="30">
        <f>Datos!I7</f>
        <v>869.75</v>
      </c>
      <c r="E31" s="35"/>
      <c r="F31" s="29"/>
      <c r="G31" s="49"/>
      <c r="H31" s="50">
        <f>Datos!M7</f>
        <v>746.25</v>
      </c>
      <c r="I31" s="29"/>
    </row>
    <row r="32" spans="1:9" ht="19.5" customHeight="1">
      <c r="A32" s="17" t="s">
        <v>20</v>
      </c>
      <c r="B32" s="40">
        <f>Datos!E8</f>
        <v>846.75</v>
      </c>
      <c r="C32" s="35"/>
      <c r="D32" s="30">
        <f>Datos!I8</f>
        <v>872.75</v>
      </c>
      <c r="E32" s="35"/>
      <c r="F32" s="29"/>
      <c r="G32" s="49"/>
      <c r="H32" s="50">
        <f>Datos!M8</f>
        <v>663.75</v>
      </c>
      <c r="I32" s="29"/>
    </row>
    <row r="33" spans="1:9" ht="19.5" customHeight="1">
      <c r="A33" s="17" t="s">
        <v>23</v>
      </c>
      <c r="B33" s="51">
        <f>Datos!E9</f>
        <v>856</v>
      </c>
      <c r="C33" s="45"/>
      <c r="D33" s="30">
        <f>Datos!I9</f>
        <v>887.25</v>
      </c>
      <c r="E33" s="45"/>
      <c r="F33" s="46"/>
      <c r="G33" s="47"/>
      <c r="H33" s="50">
        <f>Datos!M9</f>
        <v>627.75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862.25</v>
      </c>
      <c r="C35" s="35"/>
      <c r="D35" s="30">
        <f>Datos!I10</f>
        <v>889.25</v>
      </c>
      <c r="E35" s="35"/>
      <c r="F35" s="35"/>
      <c r="G35" s="49"/>
      <c r="H35" s="52">
        <f>Datos!M10</f>
        <v>635</v>
      </c>
      <c r="I35" s="29"/>
    </row>
    <row r="36" spans="1:9" ht="19.5" customHeight="1">
      <c r="A36" s="17" t="s">
        <v>16</v>
      </c>
      <c r="B36" s="51">
        <f>Datos!E11</f>
        <v>840</v>
      </c>
      <c r="C36" s="35"/>
      <c r="D36" s="30">
        <f>Datos!I11</f>
        <v>873.25</v>
      </c>
      <c r="E36" s="35"/>
      <c r="F36" s="35"/>
      <c r="G36" s="49"/>
      <c r="H36" s="52">
        <f>Datos!M11</f>
        <v>640.75</v>
      </c>
      <c r="I36" s="29"/>
    </row>
    <row r="37" spans="1:9" ht="19.5" customHeight="1">
      <c r="A37" s="17" t="s">
        <v>18</v>
      </c>
      <c r="B37" s="51">
        <f>Datos!E12</f>
        <v>804.5</v>
      </c>
      <c r="C37" s="35"/>
      <c r="D37" s="30">
        <f>Datos!I12</f>
        <v>811.25</v>
      </c>
      <c r="E37" s="35"/>
      <c r="F37" s="35"/>
      <c r="G37" s="49"/>
      <c r="H37" s="50">
        <f>Datos!M12</f>
        <v>643</v>
      </c>
      <c r="I37" s="29"/>
    </row>
    <row r="38" spans="1:9" ht="19.5" customHeight="1">
      <c r="A38" s="17" t="s">
        <v>20</v>
      </c>
      <c r="B38" s="46">
        <f>Datos!E13</f>
        <v>809.75</v>
      </c>
      <c r="C38" s="35"/>
      <c r="D38" s="30"/>
      <c r="E38" s="35"/>
      <c r="F38" s="35"/>
      <c r="G38" s="49"/>
      <c r="H38" s="50">
        <f>Datos!M13</f>
        <v>595.75</v>
      </c>
      <c r="I38" s="29"/>
    </row>
    <row r="39" spans="1:9" ht="19.5" customHeight="1">
      <c r="A39" s="17" t="s">
        <v>23</v>
      </c>
      <c r="B39" s="46">
        <f>Datos!E14</f>
        <v>814.25</v>
      </c>
      <c r="C39" s="45"/>
      <c r="D39" s="53"/>
      <c r="E39" s="45"/>
      <c r="F39" s="45"/>
      <c r="G39" s="47"/>
      <c r="H39" s="50">
        <f>Datos!M14</f>
        <v>596.5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808.25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808.25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789</v>
      </c>
      <c r="C43" s="35"/>
      <c r="D43" s="30"/>
      <c r="E43" s="35"/>
      <c r="F43" s="35"/>
      <c r="G43" s="49"/>
      <c r="H43" s="50">
        <f>Datos!M15</f>
        <v>616.5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590.25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Octubre</v>
      </c>
      <c r="E9" s="3">
        <f>BUSHEL!E8</f>
        <v>2012</v>
      </c>
      <c r="F9" s="3"/>
      <c r="G9" s="3"/>
      <c r="H9" s="3" t="str">
        <f>Datos!D23</f>
        <v>Jueves</v>
      </c>
      <c r="I9" s="5">
        <f>Datos!E23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7" t="s">
        <v>31</v>
      </c>
      <c r="B11" s="117"/>
      <c r="C11" s="117"/>
      <c r="D11" s="117"/>
      <c r="E11" s="117"/>
      <c r="F11" s="117"/>
      <c r="G11" s="117"/>
      <c r="H11" s="117"/>
      <c r="I11" s="11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>
        <f>BUSHEL!C22*TONELADA!$B$55</f>
        <v>346.95522</v>
      </c>
      <c r="D22" s="26"/>
      <c r="E22" s="67">
        <f>BUSHEL!E22*TONELADA!$B$55</f>
        <v>369.92022</v>
      </c>
      <c r="F22" s="67">
        <f>BUSHEL!F22*TONELADA!$B$55</f>
        <v>366.24582</v>
      </c>
      <c r="G22" s="68">
        <f>BUSHEL!G22*TONELADA!$B$55</f>
        <v>362.57142</v>
      </c>
      <c r="H22" s="27"/>
      <c r="I22" s="28">
        <f>BUSHEL!I22*TONELADA!$E$55</f>
        <v>323.60496</v>
      </c>
    </row>
    <row r="23" spans="1:9" ht="19.5" customHeight="1">
      <c r="A23" s="23" t="s">
        <v>22</v>
      </c>
      <c r="B23" s="24"/>
      <c r="C23" s="45">
        <f>BUSHEL!C23*TONELADA!$B$55</f>
        <v>348.79242</v>
      </c>
      <c r="D23" s="26"/>
      <c r="E23" s="67">
        <f>BUSHEL!E23*TONELADA!$B$55</f>
        <v>369.92022</v>
      </c>
      <c r="F23" s="67">
        <f>BUSHEL!F23*TONELADA!$B$55</f>
        <v>366.24582</v>
      </c>
      <c r="G23" s="68">
        <f>BUSHEL!G23*TONELADA!$B$55</f>
        <v>362.57142</v>
      </c>
      <c r="H23" s="27"/>
      <c r="I23" s="28">
        <f>BUSHEL!I23*TONELADA!$E$55</f>
        <v>323.60496</v>
      </c>
    </row>
    <row r="24" spans="1:9" ht="19.5" customHeight="1">
      <c r="A24" s="17" t="s">
        <v>23</v>
      </c>
      <c r="B24" s="46">
        <f>BUSHEL!B24*TONELADA!$B$55</f>
        <v>319.39722</v>
      </c>
      <c r="C24" s="45">
        <f>BUSHEL!C24*TONELADA!$B$55</f>
        <v>348.79242</v>
      </c>
      <c r="D24" s="30">
        <f>IF(BUSHEL!D24&gt;0,BUSHEL!D24*TONELADA!$B$55,"")</f>
        <v>325.82742</v>
      </c>
      <c r="E24" s="67">
        <f>BUSHEL!E24*TONELADA!$B$55</f>
        <v>369.92022</v>
      </c>
      <c r="F24" s="67">
        <f>BUSHEL!F24*TONELADA!$B$55</f>
        <v>366.24582</v>
      </c>
      <c r="G24" s="68">
        <f>BUSHEL!G24*TONELADA!$B$55</f>
        <v>362.57142</v>
      </c>
      <c r="H24" s="31">
        <f>BUSHEL!H24*$E$55</f>
        <v>298.01576</v>
      </c>
      <c r="I24" s="28">
        <f>BUSHEL!I24*TONELADA!$E$55</f>
        <v>323.60496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102"/>
      <c r="D26" s="103"/>
      <c r="E26" s="102"/>
      <c r="F26" s="102"/>
      <c r="G26" s="104"/>
      <c r="H26" s="105"/>
      <c r="I26" s="28">
        <f>BUSHEL!I26*TONELADA!$E$55</f>
        <v>323.70338</v>
      </c>
    </row>
    <row r="27" spans="1:9" ht="19.5" customHeight="1">
      <c r="A27" s="17" t="s">
        <v>13</v>
      </c>
      <c r="B27" s="101"/>
      <c r="C27" s="102"/>
      <c r="D27" s="103"/>
      <c r="E27" s="102"/>
      <c r="F27" s="102"/>
      <c r="G27" s="104"/>
      <c r="H27" s="105"/>
      <c r="I27" s="28">
        <f>BUSHEL!I27*TONELADA!$E$55</f>
        <v>323.70338</v>
      </c>
    </row>
    <row r="28" spans="1:9" ht="19.5" customHeight="1">
      <c r="A28" s="17" t="s">
        <v>14</v>
      </c>
      <c r="B28" s="46">
        <f>BUSHEL!B28*TONELADA!$B$55</f>
        <v>323.25534</v>
      </c>
      <c r="C28" s="35"/>
      <c r="D28" s="30">
        <f>IF(BUSHEL!D28&gt;0,BUSHEL!D28*TONELADA!$B$55,"")</f>
        <v>330.69599999999997</v>
      </c>
      <c r="E28" s="35"/>
      <c r="F28" s="35"/>
      <c r="G28" s="49"/>
      <c r="H28" s="31">
        <f>BUSHEL!H28*$E$55</f>
        <v>298.11418</v>
      </c>
      <c r="I28" s="28">
        <f>BUSHEL!I28*TONELADA!$E$55</f>
        <v>323.70338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323.25534</v>
      </c>
      <c r="C30" s="35"/>
      <c r="D30" s="30">
        <f>IF(BUSHEL!D30&gt;0,BUSHEL!D30*TONELADA!$B$55,"")</f>
        <v>331.24716</v>
      </c>
      <c r="E30" s="35"/>
      <c r="F30" s="35"/>
      <c r="G30" s="49"/>
      <c r="H30" s="31">
        <f>BUSHEL!H30*$E$55</f>
        <v>296.53945999999996</v>
      </c>
      <c r="I30" s="29"/>
    </row>
    <row r="31" spans="1:9" ht="19.5" customHeight="1">
      <c r="A31" s="17" t="s">
        <v>18</v>
      </c>
      <c r="B31" s="46">
        <f>BUSHEL!B31*TONELADA!$B$55</f>
        <v>310.0275</v>
      </c>
      <c r="C31" s="35"/>
      <c r="D31" s="30">
        <f>IF(BUSHEL!D31&gt;0,BUSHEL!D31*TONELADA!$B$55,"")</f>
        <v>319.58094</v>
      </c>
      <c r="E31" s="35"/>
      <c r="F31" s="35"/>
      <c r="G31" s="49"/>
      <c r="H31" s="31">
        <f>BUSHEL!H31*$E$55</f>
        <v>293.78369999999995</v>
      </c>
      <c r="I31" s="29"/>
    </row>
    <row r="32" spans="1:9" ht="19.5" customHeight="1">
      <c r="A32" s="17" t="s">
        <v>20</v>
      </c>
      <c r="B32" s="46">
        <f>BUSHEL!B32*TONELADA!$B$55</f>
        <v>311.12982</v>
      </c>
      <c r="C32" s="35"/>
      <c r="D32" s="30">
        <f>IF(BUSHEL!D32&gt;0,BUSHEL!D32*TONELADA!$B$55,"")</f>
        <v>320.68326</v>
      </c>
      <c r="E32" s="35"/>
      <c r="F32" s="35"/>
      <c r="G32" s="49"/>
      <c r="H32" s="31">
        <f>BUSHEL!H32*$E$55</f>
        <v>261.3051</v>
      </c>
      <c r="I32" s="29"/>
    </row>
    <row r="33" spans="1:9" ht="19.5" customHeight="1">
      <c r="A33" s="17" t="s">
        <v>23</v>
      </c>
      <c r="B33" s="46">
        <f>BUSHEL!B33*TONELADA!$B$55</f>
        <v>314.52864</v>
      </c>
      <c r="C33" s="45"/>
      <c r="D33" s="30">
        <f>IF(BUSHEL!D33&gt;0,BUSHEL!D33*TONELADA!$B$55,"")</f>
        <v>326.01114</v>
      </c>
      <c r="E33" s="45"/>
      <c r="F33" s="45"/>
      <c r="G33" s="47"/>
      <c r="H33" s="31">
        <f>BUSHEL!H33*$E$55</f>
        <v>247.13261999999997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316.82514</v>
      </c>
      <c r="C35" s="35"/>
      <c r="D35" s="30">
        <f>IF(BUSHEL!D35&gt;0,BUSHEL!D35*TONELADA!$B$55,"")</f>
        <v>326.74602</v>
      </c>
      <c r="E35" s="35"/>
      <c r="F35" s="35"/>
      <c r="G35" s="49"/>
      <c r="H35" s="31">
        <f>BUSHEL!H35*$E$55</f>
        <v>249.9868</v>
      </c>
      <c r="I35" s="29"/>
    </row>
    <row r="36" spans="1:9" ht="19.5" customHeight="1">
      <c r="A36" s="17" t="s">
        <v>16</v>
      </c>
      <c r="B36" s="46">
        <f>BUSHEL!B36*TONELADA!$B$55</f>
        <v>308.64959999999996</v>
      </c>
      <c r="C36" s="35"/>
      <c r="D36" s="30">
        <f>IF(BUSHEL!D36&gt;0,BUSHEL!D36*TONELADA!$B$55,"")</f>
        <v>320.86698</v>
      </c>
      <c r="E36" s="35"/>
      <c r="F36" s="35"/>
      <c r="G36" s="49"/>
      <c r="H36" s="31">
        <f>BUSHEL!H36*$E$55</f>
        <v>252.25045999999998</v>
      </c>
      <c r="I36" s="29"/>
    </row>
    <row r="37" spans="1:9" ht="19.5" customHeight="1">
      <c r="A37" s="17" t="s">
        <v>18</v>
      </c>
      <c r="B37" s="46">
        <f>BUSHEL!B37*TONELADA!$B$55</f>
        <v>295.60548</v>
      </c>
      <c r="C37" s="35"/>
      <c r="D37" s="30">
        <f>IF(BUSHEL!D37&gt;0,BUSHEL!D37*TONELADA!$B$55,"")</f>
        <v>298.0857</v>
      </c>
      <c r="E37" s="35"/>
      <c r="F37" s="35"/>
      <c r="G37" s="49"/>
      <c r="H37" s="31">
        <f>BUSHEL!H37*$E$55</f>
        <v>253.13624</v>
      </c>
      <c r="I37" s="29"/>
    </row>
    <row r="38" spans="1:9" ht="19.5" customHeight="1">
      <c r="A38" s="17" t="s">
        <v>20</v>
      </c>
      <c r="B38" s="46">
        <f>BUSHEL!B38*TONELADA!$B$55</f>
        <v>297.53454</v>
      </c>
      <c r="C38" s="35"/>
      <c r="D38" s="30"/>
      <c r="E38" s="35"/>
      <c r="F38" s="35"/>
      <c r="G38" s="49"/>
      <c r="H38" s="31">
        <f>BUSHEL!H38*$E$55</f>
        <v>234.53485999999998</v>
      </c>
      <c r="I38" s="29"/>
    </row>
    <row r="39" spans="1:9" ht="19.5" customHeight="1">
      <c r="A39" s="17" t="s">
        <v>23</v>
      </c>
      <c r="B39" s="46">
        <f>BUSHEL!B39*TONELADA!$B$55</f>
        <v>299.18802</v>
      </c>
      <c r="C39" s="45"/>
      <c r="D39" s="53"/>
      <c r="E39" s="45"/>
      <c r="F39" s="45"/>
      <c r="G39" s="47"/>
      <c r="H39" s="31">
        <f>BUSHEL!H39*$E$55</f>
        <v>234.83012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296.98338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296.98338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289.91016</v>
      </c>
      <c r="C43" s="35"/>
      <c r="D43" s="30"/>
      <c r="E43" s="35"/>
      <c r="F43" s="35"/>
      <c r="G43" s="49"/>
      <c r="H43" s="31">
        <f>BUSHEL!H43*$E$55</f>
        <v>242.70371999999998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232.36962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/>
      <c r="C10" s="75"/>
    </row>
    <row r="11" spans="1:3" ht="15">
      <c r="A11" s="77" t="s">
        <v>58</v>
      </c>
      <c r="B11" s="24">
        <v>75</v>
      </c>
      <c r="C11" s="24" t="s">
        <v>59</v>
      </c>
    </row>
    <row r="12" spans="1:3" ht="15">
      <c r="A12" s="74" t="s">
        <v>60</v>
      </c>
      <c r="B12" s="75">
        <v>80</v>
      </c>
      <c r="C12" s="75" t="s">
        <v>59</v>
      </c>
    </row>
    <row r="13" spans="1:3" ht="15">
      <c r="A13" s="76" t="s">
        <v>61</v>
      </c>
      <c r="B13" s="24">
        <v>80</v>
      </c>
      <c r="C13" s="24" t="s">
        <v>59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D17" sqref="D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8"/>
      <c r="C1" s="118"/>
      <c r="D1" s="118"/>
    </row>
    <row r="2" spans="1:4" ht="15.75">
      <c r="A2" s="76"/>
      <c r="B2" s="119" t="s">
        <v>1</v>
      </c>
      <c r="C2" s="119"/>
      <c r="D2" s="119"/>
    </row>
    <row r="3" spans="1:4" ht="15.75">
      <c r="A3" s="76"/>
      <c r="B3" s="119" t="s">
        <v>49</v>
      </c>
      <c r="C3" s="119"/>
      <c r="D3" s="119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/>
      <c r="C13" s="78"/>
      <c r="D13" s="78"/>
      <c r="E13" s="75"/>
    </row>
    <row r="14" spans="1:5" ht="15">
      <c r="A14" s="76" t="s">
        <v>58</v>
      </c>
      <c r="B14" s="24">
        <v>120</v>
      </c>
      <c r="C14" s="24">
        <f>B14+B24</f>
        <v>110</v>
      </c>
      <c r="D14" s="24">
        <f>B14+B23</f>
        <v>100</v>
      </c>
      <c r="E14" s="24" t="s">
        <v>59</v>
      </c>
    </row>
    <row r="15" spans="1:5" ht="15">
      <c r="A15" s="74" t="s">
        <v>60</v>
      </c>
      <c r="B15" s="75">
        <v>120</v>
      </c>
      <c r="C15" s="75">
        <f>B15+B24</f>
        <v>110</v>
      </c>
      <c r="D15" s="75">
        <f>B15+B23</f>
        <v>100</v>
      </c>
      <c r="E15" s="75" t="s">
        <v>59</v>
      </c>
    </row>
    <row r="16" spans="1:5" ht="15">
      <c r="A16" s="76" t="s">
        <v>61</v>
      </c>
      <c r="B16" s="24">
        <v>120</v>
      </c>
      <c r="C16" s="24">
        <f>B16+B24</f>
        <v>110</v>
      </c>
      <c r="D16" s="24">
        <f>B16+B23</f>
        <v>100</v>
      </c>
      <c r="E16" s="24" t="s">
        <v>59</v>
      </c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83</v>
      </c>
      <c r="B4" s="75">
        <v>65</v>
      </c>
      <c r="C4" s="75" t="s">
        <v>86</v>
      </c>
    </row>
    <row r="5" spans="1:3" ht="15">
      <c r="A5" s="106" t="s">
        <v>84</v>
      </c>
      <c r="B5" s="24">
        <v>65</v>
      </c>
      <c r="C5" s="24" t="s">
        <v>86</v>
      </c>
    </row>
    <row r="6" spans="1:3" ht="15">
      <c r="A6" s="82" t="s">
        <v>85</v>
      </c>
      <c r="B6" s="75">
        <v>65</v>
      </c>
      <c r="C6" s="75" t="s">
        <v>86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/>
      <c r="C12" s="75"/>
    </row>
    <row r="13" spans="1:3" ht="15">
      <c r="A13" s="76" t="s">
        <v>58</v>
      </c>
      <c r="B13" s="24">
        <v>65</v>
      </c>
      <c r="C13" s="24" t="s">
        <v>59</v>
      </c>
    </row>
    <row r="14" spans="1:3" ht="15">
      <c r="A14" s="74" t="s">
        <v>60</v>
      </c>
      <c r="B14" s="75">
        <v>65</v>
      </c>
      <c r="C14" s="75" t="s">
        <v>59</v>
      </c>
    </row>
    <row r="15" spans="1:3" ht="15">
      <c r="A15" s="76" t="s">
        <v>61</v>
      </c>
      <c r="B15" s="24">
        <v>65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 t="s">
        <v>155</v>
      </c>
      <c r="C3" t="s">
        <v>87</v>
      </c>
      <c r="D3" t="s">
        <v>88</v>
      </c>
      <c r="E3" t="s">
        <v>89</v>
      </c>
      <c r="F3" t="s">
        <v>155</v>
      </c>
      <c r="G3" t="s">
        <v>87</v>
      </c>
      <c r="H3" t="s">
        <v>88</v>
      </c>
      <c r="I3" t="s">
        <v>89</v>
      </c>
      <c r="J3" t="s">
        <v>155</v>
      </c>
      <c r="K3" t="s">
        <v>87</v>
      </c>
      <c r="L3" t="s">
        <v>88</v>
      </c>
      <c r="M3" t="s">
        <v>89</v>
      </c>
    </row>
    <row r="4" spans="2:13" ht="15">
      <c r="B4" t="s">
        <v>90</v>
      </c>
      <c r="C4" t="s">
        <v>91</v>
      </c>
      <c r="D4" s="108">
        <v>41186</v>
      </c>
      <c r="E4" s="54">
        <v>869.25</v>
      </c>
      <c r="F4" t="s">
        <v>92</v>
      </c>
      <c r="G4" t="s">
        <v>91</v>
      </c>
      <c r="H4" s="108">
        <v>41186</v>
      </c>
      <c r="I4">
        <v>886.75</v>
      </c>
      <c r="J4" t="s">
        <v>153</v>
      </c>
      <c r="K4" t="s">
        <v>93</v>
      </c>
      <c r="L4" s="108">
        <v>41186</v>
      </c>
      <c r="M4" s="54">
        <v>757</v>
      </c>
    </row>
    <row r="5" spans="2:13" ht="15">
      <c r="B5" t="s">
        <v>98</v>
      </c>
      <c r="C5" t="s">
        <v>95</v>
      </c>
      <c r="D5" s="108">
        <v>41186</v>
      </c>
      <c r="E5">
        <v>879.75</v>
      </c>
      <c r="F5" t="s">
        <v>94</v>
      </c>
      <c r="G5" t="s">
        <v>95</v>
      </c>
      <c r="H5" s="108">
        <v>41186</v>
      </c>
      <c r="I5" s="54">
        <v>900</v>
      </c>
      <c r="J5" t="s">
        <v>96</v>
      </c>
      <c r="K5" t="s">
        <v>97</v>
      </c>
      <c r="L5" s="108">
        <v>41186</v>
      </c>
      <c r="M5">
        <v>757.25</v>
      </c>
    </row>
    <row r="6" spans="2:13" ht="15">
      <c r="B6" t="s">
        <v>103</v>
      </c>
      <c r="C6" t="s">
        <v>100</v>
      </c>
      <c r="D6" s="108">
        <v>41186</v>
      </c>
      <c r="E6">
        <v>879.75</v>
      </c>
      <c r="F6" t="s">
        <v>99</v>
      </c>
      <c r="G6" t="s">
        <v>100</v>
      </c>
      <c r="H6" s="108">
        <v>41186</v>
      </c>
      <c r="I6">
        <v>901.5</v>
      </c>
      <c r="J6" t="s">
        <v>101</v>
      </c>
      <c r="K6" t="s">
        <v>102</v>
      </c>
      <c r="L6" s="108">
        <v>41186</v>
      </c>
      <c r="M6" s="54">
        <v>753.25</v>
      </c>
    </row>
    <row r="7" spans="2:13" ht="15">
      <c r="B7" t="s">
        <v>108</v>
      </c>
      <c r="C7" t="s">
        <v>105</v>
      </c>
      <c r="D7" s="108">
        <v>41186</v>
      </c>
      <c r="E7" s="54">
        <v>843.75</v>
      </c>
      <c r="F7" t="s">
        <v>104</v>
      </c>
      <c r="G7" t="s">
        <v>105</v>
      </c>
      <c r="H7" s="108">
        <v>41186</v>
      </c>
      <c r="I7" s="54">
        <v>869.75</v>
      </c>
      <c r="J7" t="s">
        <v>106</v>
      </c>
      <c r="K7" t="s">
        <v>107</v>
      </c>
      <c r="L7" s="108">
        <v>41186</v>
      </c>
      <c r="M7" s="54">
        <v>746.25</v>
      </c>
    </row>
    <row r="8" spans="2:13" ht="15">
      <c r="B8" t="s">
        <v>113</v>
      </c>
      <c r="C8" t="s">
        <v>110</v>
      </c>
      <c r="D8" s="108">
        <v>41186</v>
      </c>
      <c r="E8" s="54">
        <v>846.75</v>
      </c>
      <c r="F8" t="s">
        <v>109</v>
      </c>
      <c r="G8" t="s">
        <v>110</v>
      </c>
      <c r="H8" s="108">
        <v>41186</v>
      </c>
      <c r="I8" s="54">
        <v>872.75</v>
      </c>
      <c r="J8" t="s">
        <v>111</v>
      </c>
      <c r="K8" t="s">
        <v>112</v>
      </c>
      <c r="L8" s="108">
        <v>41186</v>
      </c>
      <c r="M8" s="54">
        <v>663.75</v>
      </c>
    </row>
    <row r="9" spans="2:13" ht="15">
      <c r="B9" t="s">
        <v>118</v>
      </c>
      <c r="C9" t="s">
        <v>115</v>
      </c>
      <c r="D9" s="108">
        <v>41186</v>
      </c>
      <c r="E9" s="54">
        <v>856</v>
      </c>
      <c r="F9" t="s">
        <v>114</v>
      </c>
      <c r="G9" t="s">
        <v>115</v>
      </c>
      <c r="H9" s="108">
        <v>41186</v>
      </c>
      <c r="I9" s="54">
        <v>887.25</v>
      </c>
      <c r="J9" t="s">
        <v>116</v>
      </c>
      <c r="K9" t="s">
        <v>117</v>
      </c>
      <c r="L9" s="108">
        <v>41186</v>
      </c>
      <c r="M9" s="54">
        <v>627.75</v>
      </c>
    </row>
    <row r="10" spans="2:13" ht="15">
      <c r="B10" t="s">
        <v>123</v>
      </c>
      <c r="C10" t="s">
        <v>120</v>
      </c>
      <c r="D10" s="108">
        <v>41186</v>
      </c>
      <c r="E10" s="54">
        <v>862.25</v>
      </c>
      <c r="F10" t="s">
        <v>119</v>
      </c>
      <c r="G10" t="s">
        <v>120</v>
      </c>
      <c r="H10" s="108">
        <v>41186</v>
      </c>
      <c r="I10" s="54">
        <v>889.25</v>
      </c>
      <c r="J10" t="s">
        <v>121</v>
      </c>
      <c r="K10" t="s">
        <v>122</v>
      </c>
      <c r="L10" s="108">
        <v>41186</v>
      </c>
      <c r="M10" s="54">
        <v>635</v>
      </c>
    </row>
    <row r="11" spans="2:13" ht="15">
      <c r="B11" t="s">
        <v>128</v>
      </c>
      <c r="C11" t="s">
        <v>125</v>
      </c>
      <c r="D11" s="108">
        <v>41186</v>
      </c>
      <c r="E11" s="54">
        <v>840</v>
      </c>
      <c r="F11" t="s">
        <v>124</v>
      </c>
      <c r="G11" t="s">
        <v>125</v>
      </c>
      <c r="H11" s="108">
        <v>41186</v>
      </c>
      <c r="I11" s="54">
        <v>873.25</v>
      </c>
      <c r="J11" t="s">
        <v>126</v>
      </c>
      <c r="K11" t="s">
        <v>127</v>
      </c>
      <c r="L11" s="108">
        <v>41186</v>
      </c>
      <c r="M11" s="54">
        <v>640.75</v>
      </c>
    </row>
    <row r="12" spans="2:13" ht="15">
      <c r="B12" t="s">
        <v>133</v>
      </c>
      <c r="C12" t="s">
        <v>130</v>
      </c>
      <c r="D12" s="108">
        <v>41186</v>
      </c>
      <c r="E12" s="54">
        <v>804.5</v>
      </c>
      <c r="F12" t="s">
        <v>129</v>
      </c>
      <c r="G12" t="s">
        <v>130</v>
      </c>
      <c r="H12" s="108">
        <v>41186</v>
      </c>
      <c r="I12" s="54">
        <v>811.25</v>
      </c>
      <c r="J12" t="s">
        <v>131</v>
      </c>
      <c r="K12" t="s">
        <v>132</v>
      </c>
      <c r="L12" s="108">
        <v>41186</v>
      </c>
      <c r="M12" s="54">
        <v>643</v>
      </c>
    </row>
    <row r="13" spans="2:13" ht="15">
      <c r="B13" t="s">
        <v>138</v>
      </c>
      <c r="C13" t="s">
        <v>135</v>
      </c>
      <c r="D13" s="108">
        <v>41186</v>
      </c>
      <c r="E13" s="54">
        <v>809.75</v>
      </c>
      <c r="F13" t="s">
        <v>134</v>
      </c>
      <c r="G13" t="s">
        <v>135</v>
      </c>
      <c r="H13" t="s">
        <v>154</v>
      </c>
      <c r="I13">
        <v>0</v>
      </c>
      <c r="J13" t="s">
        <v>136</v>
      </c>
      <c r="K13" t="s">
        <v>137</v>
      </c>
      <c r="L13" s="108">
        <v>41186</v>
      </c>
      <c r="M13" s="54">
        <v>595.75</v>
      </c>
    </row>
    <row r="14" spans="2:13" ht="15">
      <c r="B14" t="s">
        <v>141</v>
      </c>
      <c r="C14" t="s">
        <v>142</v>
      </c>
      <c r="D14" s="108">
        <v>41186</v>
      </c>
      <c r="E14" s="54">
        <v>814.25</v>
      </c>
      <c r="F14"/>
      <c r="G14"/>
      <c r="H14"/>
      <c r="I14"/>
      <c r="J14" t="s">
        <v>139</v>
      </c>
      <c r="K14" t="s">
        <v>140</v>
      </c>
      <c r="L14" s="108">
        <v>41186</v>
      </c>
      <c r="M14" s="54">
        <v>596.5</v>
      </c>
    </row>
    <row r="15" spans="2:13" ht="15">
      <c r="B15" t="s">
        <v>145</v>
      </c>
      <c r="C15" t="s">
        <v>146</v>
      </c>
      <c r="D15" s="108">
        <v>41186</v>
      </c>
      <c r="E15" s="54">
        <v>808.25</v>
      </c>
      <c r="F15"/>
      <c r="G15"/>
      <c r="H15"/>
      <c r="I15"/>
      <c r="J15" t="s">
        <v>143</v>
      </c>
      <c r="K15" t="s">
        <v>144</v>
      </c>
      <c r="L15" s="108">
        <v>41186</v>
      </c>
      <c r="M15" s="54">
        <v>616.5</v>
      </c>
    </row>
    <row r="16" spans="2:13" ht="15">
      <c r="B16" t="s">
        <v>149</v>
      </c>
      <c r="C16" t="s">
        <v>150</v>
      </c>
      <c r="D16" s="108">
        <v>41186</v>
      </c>
      <c r="E16" s="54">
        <v>808.25</v>
      </c>
      <c r="F16"/>
      <c r="G16"/>
      <c r="H16"/>
      <c r="I16"/>
      <c r="J16" t="s">
        <v>147</v>
      </c>
      <c r="K16" t="s">
        <v>148</v>
      </c>
      <c r="L16" s="108">
        <v>41186</v>
      </c>
      <c r="M16" s="54">
        <v>590.25</v>
      </c>
    </row>
    <row r="17" spans="2:13" ht="15">
      <c r="B17" t="s">
        <v>151</v>
      </c>
      <c r="C17" t="s">
        <v>152</v>
      </c>
      <c r="D17" s="108">
        <v>41186</v>
      </c>
      <c r="E17">
        <v>789</v>
      </c>
      <c r="F17"/>
      <c r="G17"/>
      <c r="H17"/>
      <c r="I17"/>
      <c r="J17"/>
      <c r="K17"/>
      <c r="L17"/>
      <c r="M17"/>
    </row>
    <row r="18" spans="2:13" ht="15">
      <c r="B18"/>
      <c r="C18"/>
      <c r="D18" s="108"/>
      <c r="E18"/>
      <c r="F18"/>
      <c r="G18"/>
      <c r="H18"/>
      <c r="I18"/>
      <c r="J18"/>
      <c r="K18"/>
      <c r="L18"/>
      <c r="M18"/>
    </row>
    <row r="22" spans="4:5" ht="15.75">
      <c r="D22" s="94" t="s">
        <v>66</v>
      </c>
      <c r="E22" s="94" t="s">
        <v>67</v>
      </c>
    </row>
    <row r="23" spans="3:9" ht="15.75">
      <c r="C23" s="94" t="s">
        <v>68</v>
      </c>
      <c r="D23" s="96" t="s">
        <v>156</v>
      </c>
      <c r="E23" s="76">
        <v>4</v>
      </c>
      <c r="F23" s="93" t="s">
        <v>69</v>
      </c>
      <c r="G23" t="s">
        <v>58</v>
      </c>
      <c r="H23" t="s">
        <v>70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Octubre</v>
      </c>
      <c r="B1">
        <f>TONELADA!E9</f>
        <v>2012</v>
      </c>
    </row>
    <row r="2" spans="1:2" ht="15">
      <c r="A2" t="str">
        <f>TONELADA!H9</f>
        <v>Jueves</v>
      </c>
      <c r="B2">
        <f>TONELADA!I9</f>
        <v>4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71</v>
      </c>
      <c r="B5" t="e">
        <f>TONELADA!#REF!</f>
        <v>#REF!</v>
      </c>
      <c r="C5" s="95" t="e">
        <f>TONELADA!#REF!</f>
        <v>#REF!</v>
      </c>
    </row>
    <row r="6" spans="1:3" ht="15">
      <c r="A6" t="s">
        <v>72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73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20" ht="15">
      <c r="A20" t="str">
        <f>TONELADA!H14</f>
        <v>YELLOW  No. 3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2012-10-08T13:30:13Z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