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<sst xmlns="http://schemas.openxmlformats.org/spreadsheetml/2006/main" count="289" uniqueCount="152">
  <si>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</si>
  <si>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</si>
  <si>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</si>
  <si>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</si>
  <si>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</si>
  <si>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</si>
  <si>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</si>
  <si>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</si>
  <si>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</si>
  <si>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</si>
  <si>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</si>
  <si>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</si>
  <si>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</si>
  <si>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</si>
  <si>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</si>
  <si>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</si>
  <si>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</si>
  <si>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</si>
  <si>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</si>
  <si>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</si>
  <si>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</si>
  <si>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</si>
  <si>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</si>
  <si>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</si>
  <si>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</si>
  <si>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</si>
  <si>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</si>
  <si>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</si>
  <si>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</si>
  <si>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</si>
  <si>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</si>
  <si>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</si>
  <si>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</si>
  <si>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</si>
  <si>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</si>
  <si>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</si>
  <si>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</si>
  <si>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</si>
  <si>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</si>
  <si>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</si>
  <si>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</si>
  <si>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</si>
  <si>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</si>
  <si>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</si>
  <si>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</si>
  <si>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</si>
  <si>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</si>
  <si>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</si>
  <si>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</si>
  <si>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</si>
  <si>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</si>
  <si>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</si>
  <si>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</si>
  <si>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</si>
  <si>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</si>
  <si>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</si>
  <si>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</si>
  <si>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</si>
  <si>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</si>
  <si>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</si>
  <si>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</si>
  <si>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</si>
  <si>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</si>
  <si>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</si>
  <si>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</si>
  <si>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</si>
  <si>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</si>
  <si>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</si>
  <si>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</si>
  <si>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</si>
  <si>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</si>
  <si>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</si>
  <si>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</si>
  <si>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</si>
  <si>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</si>
  <si>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</si>
  <si>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</si>
  <si>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</si>
  <si>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</si>
  <si>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</si>
  <si>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</si>
  <si>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</si>
  <si>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</si>
  <si>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</si>
  <si>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</si>
  <si>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</si>
  <si>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</si>
  <si>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</si>
  <si>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</si>
  <si>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</si>
  <si>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</si>
  <si>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</si>
  <si>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</si>
  <si>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</si>
  <si>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</si>
  <si>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</si>
  <si>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</si>
  <si>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</si>
  <si>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</si>
  <si>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</si>
  <si>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</si>
  <si>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</si>
  <si>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</si>
  <si>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</si>
  <si>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</si>
  <si>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</si>
  <si>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</si>
  <si>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</si>
  <si>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</si>
  <si>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</si>
  <si>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</si>
  <si>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</si>
  <si>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</si>
  <si>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</si>
  <si>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</si>
  <si>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</si>
  <si>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</si>
  <si>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</si>
  <si>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</si>
  <si>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</si>
  <si>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</si>
  <si>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</si>
  <si>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</si>
  <si>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</si>
  <si>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</si>
  <si>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</si>
  <si>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</si>
  <si>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</si>
  <si>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</si>
  <si>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</si>
  <si>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</si>
  <si>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</si>
  <si>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</si>
  <si>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</si>
  <si>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</si>
  <si>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</si>
  <si>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</si>
  <si>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</si>
  <si>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</si>
  <si>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</si>
  <si>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</si>
  <si>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</si>
  <si>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</si>
  <si>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</si>
  <si>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</si>
  <si>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</si>
  <si>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</si>
  <si>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</si>
  <si>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</si>
  <si>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</si>
  <si>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Viernes</t>
  </si>
  <si>
    <t xml:space="preserve"> +N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</si>
</sst>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0" fontId="3" fillId="0" borderId="0" xfId="85">
      <alignment/>
      <protection/>
    </xf>
    <xf numFmtId="12" fontId="3" fillId="0" borderId="0" xfId="85" applyNumberFormat="1">
      <alignment/>
      <protection/>
    </xf>
    <xf numFmtId="15" fontId="3" fillId="0" borderId="0" xfId="85" applyNumberFormat="1">
      <alignment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9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tas" xfId="94"/>
    <cellStyle name="Notas 2" xfId="95"/>
    <cellStyle name="Percent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otal" xfId="111"/>
    <cellStyle name="Total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G24" sqref="G2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Julio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>
        <f>Datos!E4</f>
        <v>791.25</v>
      </c>
      <c r="C23" s="37">
        <f>B25+'Primas SRW'!B8</f>
        <v>838.25</v>
      </c>
      <c r="D23" s="32">
        <f>Datos!I4</f>
        <v>789.5</v>
      </c>
      <c r="E23" s="38">
        <f>D23+'Primas HRW'!B11</f>
        <v>919.5</v>
      </c>
      <c r="F23" s="43">
        <f>D23+'Primas HRW'!C11</f>
        <v>909.5</v>
      </c>
      <c r="G23" s="40">
        <f>D23+'Primas HRW'!D11</f>
        <v>899.5</v>
      </c>
      <c r="H23" s="33">
        <f>Datos!M4</f>
        <v>743.25</v>
      </c>
      <c r="I23" s="31">
        <f>H25+'Primas maíz'!B10</f>
        <v>820.25</v>
      </c>
    </row>
    <row r="24" spans="1:9" ht="19.5" customHeight="1">
      <c r="A24" s="23" t="s">
        <v>19</v>
      </c>
      <c r="B24" s="44"/>
      <c r="C24" s="25">
        <f>B25+'Primas SRW'!B9</f>
        <v>856.25</v>
      </c>
      <c r="D24" s="26"/>
      <c r="E24" s="45">
        <f>D25+'Primas HRW'!B12</f>
        <v>923.5</v>
      </c>
      <c r="F24" s="43">
        <f>D25+'Primas HRW'!C12</f>
        <v>913.5</v>
      </c>
      <c r="G24" s="40">
        <f>D25+'Primas HRW'!D12</f>
        <v>903.5</v>
      </c>
      <c r="H24" s="29"/>
      <c r="I24" s="30">
        <f>H25+'Primas maíz'!B11</f>
        <v>805.25</v>
      </c>
    </row>
    <row r="25" spans="1:9" ht="19.5" customHeight="1">
      <c r="A25" s="17" t="s">
        <v>20</v>
      </c>
      <c r="B25" s="46">
        <f>Datos!E5</f>
        <v>806.25</v>
      </c>
      <c r="C25" s="37">
        <f>B25+'Primas SRW'!B10</f>
        <v>871.25</v>
      </c>
      <c r="D25" s="32">
        <f>Datos!I5</f>
        <v>808.5</v>
      </c>
      <c r="E25" s="38">
        <f>D25+'Primas HRW'!B13</f>
        <v>928.5</v>
      </c>
      <c r="F25" s="43">
        <f>D25+'Primas HRW'!C13</f>
        <v>918.5</v>
      </c>
      <c r="G25" s="40">
        <f>D25+'Primas HRW'!D13</f>
        <v>908.5</v>
      </c>
      <c r="H25" s="33">
        <f>Datos!M5</f>
        <v>695.25</v>
      </c>
      <c r="I25" s="31">
        <f>H25+'Primas maíz'!B12</f>
        <v>780.25</v>
      </c>
    </row>
    <row r="26" spans="1:9" ht="19.5" customHeight="1">
      <c r="A26" s="23" t="s">
        <v>21</v>
      </c>
      <c r="B26" s="44"/>
      <c r="C26" s="47"/>
      <c r="D26" s="26"/>
      <c r="E26" s="24"/>
      <c r="F26" s="24"/>
      <c r="G26" s="48"/>
      <c r="H26" s="29"/>
      <c r="I26" s="30">
        <f>H28+'Primas maíz'!B13</f>
        <v>768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768</v>
      </c>
    </row>
    <row r="28" spans="1:9" ht="19.5" customHeight="1">
      <c r="A28" s="17" t="s">
        <v>23</v>
      </c>
      <c r="B28" s="42">
        <f>Datos!E6</f>
        <v>821.75</v>
      </c>
      <c r="C28" s="49"/>
      <c r="D28" s="32">
        <f>Datos!I6</f>
        <v>831</v>
      </c>
      <c r="E28" s="49"/>
      <c r="F28" s="50"/>
      <c r="G28" s="51"/>
      <c r="H28" s="33">
        <f>Datos!M6</f>
        <v>693</v>
      </c>
      <c r="I28" s="50"/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Datos!E7</f>
        <v>832.75</v>
      </c>
      <c r="C30" s="37"/>
      <c r="D30" s="32">
        <f>Datos!I7</f>
        <v>842.25</v>
      </c>
      <c r="E30" s="37"/>
      <c r="F30" s="31"/>
      <c r="G30" s="53"/>
      <c r="H30" s="54">
        <f>Datos!M7</f>
        <v>700</v>
      </c>
      <c r="I30" s="31"/>
    </row>
    <row r="31" spans="1:9" ht="19.5" customHeight="1">
      <c r="A31" s="17" t="s">
        <v>16</v>
      </c>
      <c r="B31" s="42">
        <f>Datos!E8</f>
        <v>829.25</v>
      </c>
      <c r="C31" s="37"/>
      <c r="D31" s="32">
        <f>Datos!I8</f>
        <v>845.25</v>
      </c>
      <c r="E31" s="37"/>
      <c r="F31" s="31"/>
      <c r="G31" s="53"/>
      <c r="H31" s="54">
        <f>Datos!M8</f>
        <v>701.25</v>
      </c>
      <c r="I31" s="31"/>
    </row>
    <row r="32" spans="1:9" ht="19.5" customHeight="1">
      <c r="A32" s="17" t="s">
        <v>18</v>
      </c>
      <c r="B32" s="42">
        <f>Datos!E9</f>
        <v>817.75</v>
      </c>
      <c r="C32" s="37"/>
      <c r="D32" s="32">
        <f>Datos!I9</f>
        <v>840.5</v>
      </c>
      <c r="E32" s="37"/>
      <c r="F32" s="31"/>
      <c r="G32" s="53"/>
      <c r="H32" s="54">
        <f>Datos!M9</f>
        <v>702</v>
      </c>
      <c r="I32" s="31"/>
    </row>
    <row r="33" spans="1:9" ht="19.5" customHeight="1">
      <c r="A33" s="17" t="s">
        <v>20</v>
      </c>
      <c r="B33" s="42">
        <f>Datos!E10</f>
        <v>818</v>
      </c>
      <c r="C33" s="37"/>
      <c r="D33" s="32">
        <f>Datos!I10</f>
        <v>843.5</v>
      </c>
      <c r="E33" s="37"/>
      <c r="F33" s="31"/>
      <c r="G33" s="53"/>
      <c r="H33" s="54">
        <f>Datos!M10</f>
        <v>636.25</v>
      </c>
      <c r="I33" s="31"/>
    </row>
    <row r="34" spans="1:9" ht="19.5" customHeight="1">
      <c r="A34" s="17" t="s">
        <v>23</v>
      </c>
      <c r="B34" s="55">
        <f>Datos!E11</f>
        <v>828.5</v>
      </c>
      <c r="C34" s="49"/>
      <c r="D34" s="32">
        <f>Datos!I11</f>
        <v>841.5</v>
      </c>
      <c r="E34" s="49"/>
      <c r="F34" s="50"/>
      <c r="G34" s="51"/>
      <c r="H34" s="54">
        <f>Datos!M11</f>
        <v>599.75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Datos!E12</f>
        <v>833</v>
      </c>
      <c r="C36" s="37"/>
      <c r="D36" s="32"/>
      <c r="E36" s="37"/>
      <c r="F36" s="37"/>
      <c r="G36" s="53"/>
      <c r="H36" s="56">
        <f>Datos!M12</f>
        <v>608.25</v>
      </c>
      <c r="I36" s="31"/>
    </row>
    <row r="37" spans="1:9" ht="19.5" customHeight="1">
      <c r="A37" s="17" t="s">
        <v>16</v>
      </c>
      <c r="B37" s="55">
        <f>Datos!E13</f>
        <v>835.5</v>
      </c>
      <c r="C37" s="37"/>
      <c r="D37" s="32"/>
      <c r="E37" s="37"/>
      <c r="F37" s="37"/>
      <c r="G37" s="53"/>
      <c r="H37" s="56">
        <f>Datos!M13</f>
        <v>613.25</v>
      </c>
      <c r="I37" s="31"/>
    </row>
    <row r="38" spans="1:9" ht="19.5" customHeight="1">
      <c r="A38" s="17" t="s">
        <v>18</v>
      </c>
      <c r="B38" s="55">
        <f>Datos!E14</f>
        <v>780.25</v>
      </c>
      <c r="C38" s="37"/>
      <c r="D38" s="32"/>
      <c r="E38" s="37"/>
      <c r="F38" s="37"/>
      <c r="G38" s="53"/>
      <c r="H38" s="54">
        <f>Datos!M14</f>
        <v>619.25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54">
        <f>Datos!M15</f>
        <v>580.25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54">
        <f>Datos!M16</f>
        <v>548.75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/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/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/>
      <c r="C44" s="37"/>
      <c r="D44" s="32"/>
      <c r="E44" s="37"/>
      <c r="F44" s="37"/>
      <c r="G44" s="53"/>
      <c r="H44" s="54">
        <f>Datos!M17</f>
        <v>566.5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Datos!M18</f>
        <v>542.5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Julio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>
        <f>BUSHEL!B23*TONELADA!$B$56</f>
        <v>290.7369</v>
      </c>
      <c r="C23" s="49">
        <f>BUSHEL!C23*TONELADA!$B$56</f>
        <v>308.00658</v>
      </c>
      <c r="D23" s="32">
        <f>BUSHEL!D23*TONELADA!$B$56</f>
        <v>290.09388</v>
      </c>
      <c r="E23" s="71">
        <f>BUSHEL!E23*TONELADA!$B$56</f>
        <v>337.86108</v>
      </c>
      <c r="F23" s="71">
        <f>BUSHEL!F23*TONELADA!$B$56</f>
        <v>334.18667999999997</v>
      </c>
      <c r="G23" s="72">
        <f>BUSHEL!G23*TONELADA!$B$56</f>
        <v>330.51228</v>
      </c>
      <c r="H23" s="33">
        <f>BUSHEL!H23*$E$56</f>
        <v>292.60265999999996</v>
      </c>
      <c r="I23" s="30">
        <f>BUSHEL!I23*TONELADA!$E$56</f>
        <v>322.91602</v>
      </c>
    </row>
    <row r="24" spans="1:9" ht="19.5" customHeight="1">
      <c r="A24" s="23" t="s">
        <v>19</v>
      </c>
      <c r="B24" s="24"/>
      <c r="C24" s="49">
        <f>BUSHEL!C24*TONELADA!$B$56</f>
        <v>314.6205</v>
      </c>
      <c r="D24" s="26"/>
      <c r="E24" s="71">
        <f>BUSHEL!E24*TONELADA!$B$56</f>
        <v>339.33083999999997</v>
      </c>
      <c r="F24" s="71">
        <f>BUSHEL!F24*TONELADA!$B$56</f>
        <v>335.65644</v>
      </c>
      <c r="G24" s="72">
        <f>BUSHEL!G24*TONELADA!$B$56</f>
        <v>331.98204</v>
      </c>
      <c r="H24" s="29"/>
      <c r="I24" s="30">
        <f>BUSHEL!I24*TONELADA!$E$56</f>
        <v>317.01081999999997</v>
      </c>
    </row>
    <row r="25" spans="1:9" ht="19.5" customHeight="1">
      <c r="A25" s="17" t="s">
        <v>20</v>
      </c>
      <c r="B25" s="50">
        <f>BUSHEL!B25*TONELADA!$B$56</f>
        <v>296.2485</v>
      </c>
      <c r="C25" s="49">
        <f>BUSHEL!C25*TONELADA!$B$56</f>
        <v>320.1321</v>
      </c>
      <c r="D25" s="32">
        <f>IF(BUSHEL!D25&gt;0,BUSHEL!D25*TONELADA!$B$56,"")</f>
        <v>297.07524</v>
      </c>
      <c r="E25" s="71">
        <f>BUSHEL!E25*TONELADA!$B$56</f>
        <v>341.16803999999996</v>
      </c>
      <c r="F25" s="71">
        <f>BUSHEL!F25*TONELADA!$B$56</f>
        <v>337.49363999999997</v>
      </c>
      <c r="G25" s="72">
        <f>BUSHEL!G25*TONELADA!$B$56</f>
        <v>333.81924</v>
      </c>
      <c r="H25" s="33">
        <f>BUSHEL!H25*$E$56</f>
        <v>273.70601999999997</v>
      </c>
      <c r="I25" s="30">
        <f>BUSHEL!I25*TONELADA!$E$56</f>
        <v>307.16882</v>
      </c>
    </row>
    <row r="26" spans="1:9" ht="19.5" customHeight="1">
      <c r="A26" s="23" t="s">
        <v>21</v>
      </c>
      <c r="B26" s="24"/>
      <c r="C26" s="47"/>
      <c r="D26" s="26"/>
      <c r="E26" s="24"/>
      <c r="F26" s="24"/>
      <c r="G26" s="48"/>
      <c r="H26" s="29"/>
      <c r="I26" s="30">
        <f>BUSHEL!I26*TONELADA!$E$56</f>
        <v>302.34623999999997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302.34623999999997</v>
      </c>
    </row>
    <row r="28" spans="1:9" ht="19.5" customHeight="1">
      <c r="A28" s="17" t="s">
        <v>23</v>
      </c>
      <c r="B28" s="50">
        <f>BUSHEL!B28*TONELADA!$B$56</f>
        <v>301.94382</v>
      </c>
      <c r="C28" s="49"/>
      <c r="D28" s="32">
        <f>IF(BUSHEL!D28&gt;0,BUSHEL!D28*TONELADA!$B$56,"")</f>
        <v>305.34264</v>
      </c>
      <c r="E28" s="49"/>
      <c r="F28" s="49"/>
      <c r="G28" s="51"/>
      <c r="H28" s="33">
        <f>BUSHEL!H28*$E$56</f>
        <v>272.82023999999996</v>
      </c>
      <c r="I28" s="50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305.98566</v>
      </c>
      <c r="C30" s="37"/>
      <c r="D30" s="32">
        <f>IF(BUSHEL!D30&gt;0,BUSHEL!D30*TONELADA!$B$56,"")</f>
        <v>309.47634</v>
      </c>
      <c r="E30" s="37"/>
      <c r="F30" s="37"/>
      <c r="G30" s="53"/>
      <c r="H30" s="33">
        <f>BUSHEL!H30*$E$56</f>
        <v>275.57599999999996</v>
      </c>
      <c r="I30" s="31"/>
    </row>
    <row r="31" spans="1:9" ht="19.5" customHeight="1">
      <c r="A31" s="17" t="s">
        <v>16</v>
      </c>
      <c r="B31" s="50">
        <f>BUSHEL!B31*TONELADA!$B$56</f>
        <v>304.69962</v>
      </c>
      <c r="C31" s="37"/>
      <c r="D31" s="32">
        <f>IF(BUSHEL!D31&gt;0,BUSHEL!D31*TONELADA!$B$56,"")</f>
        <v>310.57866</v>
      </c>
      <c r="E31" s="37"/>
      <c r="F31" s="37"/>
      <c r="G31" s="53"/>
      <c r="H31" s="33">
        <f>BUSHEL!H31*$E$56</f>
        <v>276.06809999999996</v>
      </c>
      <c r="I31" s="31"/>
    </row>
    <row r="32" spans="1:9" ht="19.5" customHeight="1">
      <c r="A32" s="17" t="s">
        <v>18</v>
      </c>
      <c r="B32" s="50">
        <f>BUSHEL!B32*TONELADA!$B$56</f>
        <v>300.47406</v>
      </c>
      <c r="C32" s="37"/>
      <c r="D32" s="32">
        <f>IF(BUSHEL!D32&gt;0,BUSHEL!D32*TONELADA!$B$56,"")</f>
        <v>308.83332</v>
      </c>
      <c r="E32" s="37"/>
      <c r="F32" s="37"/>
      <c r="G32" s="53"/>
      <c r="H32" s="33">
        <f>BUSHEL!H32*$E$56</f>
        <v>276.36336</v>
      </c>
      <c r="I32" s="31"/>
    </row>
    <row r="33" spans="1:9" ht="19.5" customHeight="1">
      <c r="A33" s="17" t="s">
        <v>20</v>
      </c>
      <c r="B33" s="50">
        <f>BUSHEL!B33*TONELADA!$B$56</f>
        <v>300.56592</v>
      </c>
      <c r="C33" s="37"/>
      <c r="D33" s="32">
        <f>IF(BUSHEL!D33&gt;0,BUSHEL!D33*TONELADA!$B$56,"")</f>
        <v>309.93564</v>
      </c>
      <c r="E33" s="37"/>
      <c r="F33" s="37"/>
      <c r="G33" s="53"/>
      <c r="H33" s="33">
        <f>BUSHEL!H33*$E$56</f>
        <v>250.47889999999998</v>
      </c>
      <c r="I33" s="31"/>
    </row>
    <row r="34" spans="1:9" ht="19.5" customHeight="1">
      <c r="A34" s="17" t="s">
        <v>23</v>
      </c>
      <c r="B34" s="50">
        <f>BUSHEL!B34*TONELADA!$B$56</f>
        <v>304.42404</v>
      </c>
      <c r="C34" s="49"/>
      <c r="D34" s="32">
        <f>IF(BUSHEL!D34&gt;0,BUSHEL!D34*TONELADA!$B$56,"")</f>
        <v>309.20076</v>
      </c>
      <c r="E34" s="49"/>
      <c r="F34" s="49"/>
      <c r="G34" s="51"/>
      <c r="H34" s="33">
        <f>BUSHEL!H34*$E$56</f>
        <v>236.10958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306.07752</v>
      </c>
      <c r="C36" s="37"/>
      <c r="D36" s="32"/>
      <c r="E36" s="37"/>
      <c r="F36" s="37"/>
      <c r="G36" s="53"/>
      <c r="H36" s="33">
        <f>BUSHEL!H36*$E$56</f>
        <v>239.45585999999997</v>
      </c>
      <c r="I36" s="31"/>
    </row>
    <row r="37" spans="1:9" ht="19.5" customHeight="1">
      <c r="A37" s="17" t="s">
        <v>16</v>
      </c>
      <c r="B37" s="50">
        <f>BUSHEL!B37*TONELADA!$B$56</f>
        <v>306.99612</v>
      </c>
      <c r="C37" s="37"/>
      <c r="D37" s="32"/>
      <c r="E37" s="37"/>
      <c r="F37" s="37"/>
      <c r="G37" s="53"/>
      <c r="H37" s="33">
        <f>BUSHEL!H37*$E$56</f>
        <v>241.42425999999998</v>
      </c>
      <c r="I37" s="31"/>
    </row>
    <row r="38" spans="1:9" ht="19.5" customHeight="1">
      <c r="A38" s="17" t="s">
        <v>18</v>
      </c>
      <c r="B38" s="50">
        <f>BUSHEL!B38*TONELADA!$B$56</f>
        <v>286.69506</v>
      </c>
      <c r="C38" s="37"/>
      <c r="D38" s="32"/>
      <c r="E38" s="37"/>
      <c r="F38" s="37"/>
      <c r="G38" s="53"/>
      <c r="H38" s="33">
        <f>BUSHEL!H38*$E$56</f>
        <v>243.78634</v>
      </c>
      <c r="I38" s="31"/>
    </row>
    <row r="39" spans="1:9" ht="19.5" customHeight="1">
      <c r="A39" s="17" t="s">
        <v>20</v>
      </c>
      <c r="B39" s="50"/>
      <c r="C39" s="37"/>
      <c r="D39" s="32"/>
      <c r="E39" s="37"/>
      <c r="F39" s="37"/>
      <c r="G39" s="53"/>
      <c r="H39" s="33">
        <f>BUSHEL!H39*$E$56</f>
        <v>228.43282</v>
      </c>
      <c r="I39" s="31"/>
    </row>
    <row r="40" spans="1:9" ht="19.5" customHeight="1">
      <c r="A40" s="17" t="s">
        <v>23</v>
      </c>
      <c r="B40" s="50"/>
      <c r="C40" s="49"/>
      <c r="D40" s="57"/>
      <c r="E40" s="49"/>
      <c r="F40" s="49"/>
      <c r="G40" s="51"/>
      <c r="H40" s="33">
        <f>BUSHEL!H40*$E$56</f>
        <v>216.03189999999998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/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/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/>
      <c r="C44" s="37"/>
      <c r="D44" s="32"/>
      <c r="E44" s="37"/>
      <c r="F44" s="37"/>
      <c r="G44" s="53"/>
      <c r="H44" s="33">
        <f>BUSHEL!H44*$E$56</f>
        <v>223.01971999999998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213.57139999999998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>
        <v>32</v>
      </c>
      <c r="C8" s="82" t="s">
        <v>43</v>
      </c>
    </row>
    <row r="9" spans="1:3" ht="15">
      <c r="A9" s="81" t="s">
        <v>42</v>
      </c>
      <c r="B9" s="24">
        <v>50</v>
      </c>
      <c r="C9" s="24" t="s">
        <v>43</v>
      </c>
    </row>
    <row r="10" spans="1:3" ht="15">
      <c r="A10" s="78" t="s">
        <v>44</v>
      </c>
      <c r="B10" s="82">
        <v>65</v>
      </c>
      <c r="C10" s="82" t="s">
        <v>43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80"/>
      <c r="B2" s="113" t="s">
        <v>1</v>
      </c>
      <c r="C2" s="113"/>
      <c r="D2" s="113"/>
    </row>
    <row r="3" spans="1:4" ht="15.75">
      <c r="A3" s="80"/>
      <c r="B3" s="113" t="s">
        <v>50</v>
      </c>
      <c r="C3" s="113"/>
      <c r="D3" s="113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>
        <v>130</v>
      </c>
      <c r="C11" s="82">
        <f>B11+$B$24</f>
        <v>120</v>
      </c>
      <c r="D11" s="82">
        <f>B11+$B$23</f>
        <v>110</v>
      </c>
      <c r="E11" s="82" t="s">
        <v>151</v>
      </c>
    </row>
    <row r="12" spans="1:5" ht="15">
      <c r="A12" s="80" t="s">
        <v>42</v>
      </c>
      <c r="B12" s="89">
        <v>115</v>
      </c>
      <c r="C12" s="24">
        <f>B12+$B$24</f>
        <v>105</v>
      </c>
      <c r="D12" s="24">
        <f>B12+$B$23</f>
        <v>95</v>
      </c>
      <c r="E12" s="24" t="s">
        <v>43</v>
      </c>
    </row>
    <row r="13" spans="1:5" ht="15">
      <c r="A13" s="78" t="s">
        <v>44</v>
      </c>
      <c r="B13" s="82">
        <v>120</v>
      </c>
      <c r="C13" s="82">
        <f>B13+$B$24</f>
        <v>110</v>
      </c>
      <c r="D13" s="82">
        <f>B13+$B$23</f>
        <v>100</v>
      </c>
      <c r="E13" s="82" t="s">
        <v>43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>
        <v>125</v>
      </c>
      <c r="C10" s="79" t="s">
        <v>43</v>
      </c>
    </row>
    <row r="11" spans="1:3" ht="15">
      <c r="A11" s="81" t="s">
        <v>42</v>
      </c>
      <c r="B11" s="96">
        <v>110</v>
      </c>
      <c r="C11" s="24" t="s">
        <v>43</v>
      </c>
    </row>
    <row r="12" spans="1:3" ht="15">
      <c r="A12" s="78" t="s">
        <v>44</v>
      </c>
      <c r="B12" s="79">
        <v>85</v>
      </c>
      <c r="C12" s="79" t="s">
        <v>43</v>
      </c>
    </row>
    <row r="13" spans="1:3" ht="15">
      <c r="A13" s="80" t="s">
        <v>59</v>
      </c>
      <c r="B13" s="24">
        <v>75</v>
      </c>
      <c r="C13" s="24" t="s">
        <v>60</v>
      </c>
    </row>
    <row r="14" spans="1:3" ht="15">
      <c r="A14" s="78" t="s">
        <v>61</v>
      </c>
      <c r="B14" s="79">
        <v>75</v>
      </c>
      <c r="C14" s="79" t="s">
        <v>60</v>
      </c>
    </row>
    <row r="15" spans="1:3" ht="15">
      <c r="A15" s="80" t="s">
        <v>62</v>
      </c>
      <c r="B15" s="24"/>
      <c r="C15" s="24"/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.75">
      <c r="B3" s="102"/>
      <c r="C3" s="102" t="s">
        <v>67</v>
      </c>
      <c r="D3" s="102" t="s">
        <v>68</v>
      </c>
      <c r="E3" s="102" t="s">
        <v>69</v>
      </c>
      <c r="F3" s="102"/>
      <c r="G3" s="102" t="s">
        <v>67</v>
      </c>
      <c r="H3" s="102" t="s">
        <v>68</v>
      </c>
      <c r="I3" s="102" t="s">
        <v>69</v>
      </c>
      <c r="J3" s="102"/>
      <c r="K3" s="102" t="s">
        <v>67</v>
      </c>
      <c r="L3" s="102" t="s">
        <v>68</v>
      </c>
      <c r="M3" s="102" t="s">
        <v>69</v>
      </c>
    </row>
    <row r="4" spans="2:13" ht="15.75">
      <c r="B4" s="102" t="s">
        <v>70</v>
      </c>
      <c r="C4" s="102" t="s">
        <v>71</v>
      </c>
      <c r="D4" s="104">
        <v>41096</v>
      </c>
      <c r="E4" s="103">
        <v>791.25</v>
      </c>
      <c r="F4" s="102" t="s">
        <v>72</v>
      </c>
      <c r="G4" s="102" t="s">
        <v>71</v>
      </c>
      <c r="H4" s="104">
        <v>41096</v>
      </c>
      <c r="I4" s="103">
        <v>789.5</v>
      </c>
      <c r="J4" s="102" t="s">
        <v>73</v>
      </c>
      <c r="K4" s="102" t="s">
        <v>74</v>
      </c>
      <c r="L4" s="104">
        <v>41096</v>
      </c>
      <c r="M4" s="103">
        <v>743.25</v>
      </c>
    </row>
    <row r="5" spans="2:13" ht="15.75">
      <c r="B5" s="102" t="s">
        <v>75</v>
      </c>
      <c r="C5" s="102" t="s">
        <v>76</v>
      </c>
      <c r="D5" s="104">
        <v>41096</v>
      </c>
      <c r="E5" s="103">
        <v>806.25</v>
      </c>
      <c r="F5" s="102" t="s">
        <v>77</v>
      </c>
      <c r="G5" s="102" t="s">
        <v>76</v>
      </c>
      <c r="H5" s="104">
        <v>41096</v>
      </c>
      <c r="I5" s="103">
        <v>808.5</v>
      </c>
      <c r="J5" s="102" t="s">
        <v>78</v>
      </c>
      <c r="K5" s="102" t="s">
        <v>79</v>
      </c>
      <c r="L5" s="104">
        <v>41096</v>
      </c>
      <c r="M5" s="103">
        <v>695.25</v>
      </c>
    </row>
    <row r="6" spans="2:13" ht="15.75">
      <c r="B6" s="102" t="s">
        <v>80</v>
      </c>
      <c r="C6" s="102" t="s">
        <v>81</v>
      </c>
      <c r="D6" s="104">
        <v>41096</v>
      </c>
      <c r="E6" s="103">
        <v>821.75</v>
      </c>
      <c r="F6" s="102" t="s">
        <v>82</v>
      </c>
      <c r="G6" s="102" t="s">
        <v>81</v>
      </c>
      <c r="H6" s="104">
        <v>41096</v>
      </c>
      <c r="I6" s="102">
        <v>831</v>
      </c>
      <c r="J6" s="102" t="s">
        <v>83</v>
      </c>
      <c r="K6" s="102" t="s">
        <v>84</v>
      </c>
      <c r="L6" s="104">
        <v>41096</v>
      </c>
      <c r="M6" s="102">
        <v>693</v>
      </c>
    </row>
    <row r="7" spans="2:13" ht="15.75">
      <c r="B7" s="102" t="s">
        <v>85</v>
      </c>
      <c r="C7" s="102" t="s">
        <v>86</v>
      </c>
      <c r="D7" s="104">
        <v>41096</v>
      </c>
      <c r="E7" s="103">
        <v>832.75</v>
      </c>
      <c r="F7" s="102" t="s">
        <v>87</v>
      </c>
      <c r="G7" s="102" t="s">
        <v>86</v>
      </c>
      <c r="H7" s="104">
        <v>41096</v>
      </c>
      <c r="I7" s="103">
        <v>842.25</v>
      </c>
      <c r="J7" s="102" t="s">
        <v>88</v>
      </c>
      <c r="K7" s="102" t="s">
        <v>89</v>
      </c>
      <c r="L7" s="104">
        <v>41096</v>
      </c>
      <c r="M7" s="102">
        <v>700</v>
      </c>
    </row>
    <row r="8" spans="2:13" ht="15.75">
      <c r="B8" s="102" t="s">
        <v>90</v>
      </c>
      <c r="C8" s="102" t="s">
        <v>91</v>
      </c>
      <c r="D8" s="104">
        <v>41096</v>
      </c>
      <c r="E8" s="103">
        <v>829.25</v>
      </c>
      <c r="F8" s="102" t="s">
        <v>92</v>
      </c>
      <c r="G8" s="102" t="s">
        <v>91</v>
      </c>
      <c r="H8" s="104">
        <v>41096</v>
      </c>
      <c r="I8" s="103">
        <v>845.25</v>
      </c>
      <c r="J8" s="102" t="s">
        <v>93</v>
      </c>
      <c r="K8" s="102" t="s">
        <v>94</v>
      </c>
      <c r="L8" s="104">
        <v>41096</v>
      </c>
      <c r="M8" s="103">
        <v>701.25</v>
      </c>
    </row>
    <row r="9" spans="2:13" ht="15.75">
      <c r="B9" s="102" t="s">
        <v>95</v>
      </c>
      <c r="C9" s="102" t="s">
        <v>96</v>
      </c>
      <c r="D9" s="104">
        <v>41096</v>
      </c>
      <c r="E9" s="103">
        <v>817.75</v>
      </c>
      <c r="F9" s="102" t="s">
        <v>97</v>
      </c>
      <c r="G9" s="102" t="s">
        <v>96</v>
      </c>
      <c r="H9" s="104">
        <v>41096</v>
      </c>
      <c r="I9" s="103">
        <v>840.5</v>
      </c>
      <c r="J9" s="102" t="s">
        <v>98</v>
      </c>
      <c r="K9" s="102" t="s">
        <v>99</v>
      </c>
      <c r="L9" s="104">
        <v>41096</v>
      </c>
      <c r="M9" s="102">
        <v>702</v>
      </c>
    </row>
    <row r="10" spans="2:13" ht="15.75">
      <c r="B10" s="102" t="s">
        <v>100</v>
      </c>
      <c r="C10" s="102" t="s">
        <v>101</v>
      </c>
      <c r="D10" s="104">
        <v>41096</v>
      </c>
      <c r="E10" s="102">
        <v>818</v>
      </c>
      <c r="F10" s="102" t="s">
        <v>102</v>
      </c>
      <c r="G10" s="102" t="s">
        <v>101</v>
      </c>
      <c r="H10" s="104">
        <v>41096</v>
      </c>
      <c r="I10" s="103">
        <v>843.5</v>
      </c>
      <c r="J10" s="102" t="s">
        <v>103</v>
      </c>
      <c r="K10" s="102" t="s">
        <v>104</v>
      </c>
      <c r="L10" s="104">
        <v>41096</v>
      </c>
      <c r="M10" s="103">
        <v>636.25</v>
      </c>
    </row>
    <row r="11" spans="2:13" ht="15.75">
      <c r="B11" s="102" t="s">
        <v>105</v>
      </c>
      <c r="C11" s="102" t="s">
        <v>106</v>
      </c>
      <c r="D11" s="104">
        <v>41096</v>
      </c>
      <c r="E11" s="103">
        <v>828.5</v>
      </c>
      <c r="F11" s="102" t="s">
        <v>107</v>
      </c>
      <c r="G11" s="102" t="s">
        <v>106</v>
      </c>
      <c r="H11" s="104">
        <v>41096</v>
      </c>
      <c r="I11" s="103">
        <v>841.5</v>
      </c>
      <c r="J11" s="102" t="s">
        <v>108</v>
      </c>
      <c r="K11" s="102" t="s">
        <v>109</v>
      </c>
      <c r="L11" s="104">
        <v>41096</v>
      </c>
      <c r="M11" s="103">
        <v>599.75</v>
      </c>
    </row>
    <row r="12" spans="2:13" ht="15.75">
      <c r="B12" s="102" t="s">
        <v>110</v>
      </c>
      <c r="C12" s="102" t="s">
        <v>111</v>
      </c>
      <c r="D12" s="104">
        <v>41096</v>
      </c>
      <c r="E12" s="102">
        <v>833</v>
      </c>
      <c r="F12" s="102" t="s">
        <v>112</v>
      </c>
      <c r="G12" s="102" t="s">
        <v>111</v>
      </c>
      <c r="H12" s="104">
        <v>41096</v>
      </c>
      <c r="I12" s="103">
        <v>835.5</v>
      </c>
      <c r="J12" s="102" t="s">
        <v>113</v>
      </c>
      <c r="K12" s="102" t="s">
        <v>114</v>
      </c>
      <c r="L12" s="104">
        <v>41096</v>
      </c>
      <c r="M12" s="103">
        <v>608.25</v>
      </c>
    </row>
    <row r="13" spans="2:13" ht="15.75">
      <c r="B13" s="102" t="s">
        <v>115</v>
      </c>
      <c r="C13" s="102" t="s">
        <v>116</v>
      </c>
      <c r="D13" s="104">
        <v>41096</v>
      </c>
      <c r="E13" s="103">
        <v>835.5</v>
      </c>
      <c r="F13" s="102" t="s">
        <v>117</v>
      </c>
      <c r="G13" s="102" t="s">
        <v>116</v>
      </c>
      <c r="H13" s="104">
        <v>41096</v>
      </c>
      <c r="I13" s="103">
        <v>829.5</v>
      </c>
      <c r="J13" s="102" t="s">
        <v>118</v>
      </c>
      <c r="K13" s="102" t="s">
        <v>119</v>
      </c>
      <c r="L13" s="104">
        <v>41096</v>
      </c>
      <c r="M13" s="103">
        <v>613.25</v>
      </c>
    </row>
    <row r="14" spans="2:13" ht="15.75">
      <c r="B14" s="102" t="s">
        <v>120</v>
      </c>
      <c r="C14" s="102" t="s">
        <v>121</v>
      </c>
      <c r="D14" s="104">
        <v>41096</v>
      </c>
      <c r="E14" s="103">
        <v>780.25</v>
      </c>
      <c r="F14" s="102" t="s">
        <v>122</v>
      </c>
      <c r="G14" s="102" t="s">
        <v>121</v>
      </c>
      <c r="H14" s="104">
        <v>41096</v>
      </c>
      <c r="I14" s="103">
        <v>778.5</v>
      </c>
      <c r="J14" s="102" t="s">
        <v>123</v>
      </c>
      <c r="K14" s="102" t="s">
        <v>124</v>
      </c>
      <c r="L14" s="104">
        <v>41096</v>
      </c>
      <c r="M14" s="103">
        <v>619.25</v>
      </c>
    </row>
    <row r="15" spans="2:13" ht="15.75">
      <c r="B15" s="102"/>
      <c r="C15" s="102"/>
      <c r="D15" s="102"/>
      <c r="E15" s="102"/>
      <c r="F15" s="102"/>
      <c r="G15" s="102"/>
      <c r="H15" s="102"/>
      <c r="I15" s="102"/>
      <c r="J15" s="102" t="s">
        <v>125</v>
      </c>
      <c r="K15" s="102" t="s">
        <v>126</v>
      </c>
      <c r="L15" s="104">
        <v>41096</v>
      </c>
      <c r="M15" s="103">
        <v>580.25</v>
      </c>
    </row>
    <row r="16" spans="2:13" ht="15.75">
      <c r="B16" s="102"/>
      <c r="C16" s="102"/>
      <c r="D16" s="102"/>
      <c r="E16" s="102"/>
      <c r="F16" s="102"/>
      <c r="G16" s="102"/>
      <c r="H16" s="102"/>
      <c r="I16" s="102"/>
      <c r="J16" s="102" t="s">
        <v>127</v>
      </c>
      <c r="K16" s="102" t="s">
        <v>128</v>
      </c>
      <c r="L16" s="104">
        <v>41096</v>
      </c>
      <c r="M16" s="103">
        <v>548.75</v>
      </c>
    </row>
    <row r="17" spans="2:13" ht="15.75">
      <c r="B17" s="102"/>
      <c r="C17" s="102"/>
      <c r="D17" s="102"/>
      <c r="E17" s="102"/>
      <c r="F17" s="102"/>
      <c r="G17" s="102"/>
      <c r="H17" s="102"/>
      <c r="I17" s="102"/>
      <c r="J17" s="102" t="s">
        <v>129</v>
      </c>
      <c r="K17" s="102" t="s">
        <v>130</v>
      </c>
      <c r="L17" s="104">
        <v>41096</v>
      </c>
      <c r="M17" s="103">
        <v>566.5</v>
      </c>
    </row>
    <row r="18" spans="2:13" ht="15.75">
      <c r="B18" s="102"/>
      <c r="C18" s="102"/>
      <c r="D18" s="102"/>
      <c r="E18" s="102"/>
      <c r="F18" s="102"/>
      <c r="G18" s="102"/>
      <c r="H18" s="102"/>
      <c r="I18" s="102"/>
      <c r="J18" s="102" t="s">
        <v>131</v>
      </c>
      <c r="K18" s="102" t="s">
        <v>132</v>
      </c>
      <c r="L18" s="104">
        <v>41096</v>
      </c>
      <c r="M18" s="103">
        <v>542.5</v>
      </c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133</v>
      </c>
      <c r="E23" s="99" t="s">
        <v>134</v>
      </c>
    </row>
    <row r="24" spans="3:9" ht="15.75">
      <c r="C24" s="99" t="s">
        <v>135</v>
      </c>
      <c r="D24" s="101" t="s">
        <v>150</v>
      </c>
      <c r="E24" s="80">
        <v>6</v>
      </c>
      <c r="F24" s="97" t="s">
        <v>136</v>
      </c>
      <c r="G24" t="s">
        <v>41</v>
      </c>
      <c r="H24" t="s">
        <v>137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6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138</v>
      </c>
      <c r="B5">
        <f>TONELADA!B18</f>
        <v>0</v>
      </c>
      <c r="C5" s="100">
        <f>TONELADA!B19</f>
        <v>0</v>
      </c>
    </row>
    <row r="6" spans="1:3" ht="15">
      <c r="A6" t="s">
        <v>139</v>
      </c>
      <c r="B6" s="100">
        <f>TONELADA!C18</f>
        <v>0</v>
      </c>
      <c r="C6" s="100">
        <f>TONELADA!C19</f>
        <v>0</v>
      </c>
    </row>
    <row r="7" spans="1:3" ht="15">
      <c r="A7" t="s">
        <v>140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20" ht="15">
      <c r="A20" t="str">
        <f>TONELADA!H14</f>
        <v>YELLOW  No. 3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2012-07-09T14:18:01Z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