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<sst xmlns="http://schemas.openxmlformats.org/spreadsheetml/2006/main" count="334" uniqueCount="157">
  <si>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</si>
  <si>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</si>
  <si>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</si>
  <si>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</si>
  <si>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</si>
  <si>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</si>
  <si>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</si>
  <si>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</si>
  <si>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</si>
  <si>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</si>
  <si>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</si>
  <si>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</si>
  <si>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</si>
  <si>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</si>
  <si>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</si>
  <si>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</si>
  <si>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</si>
  <si>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</si>
  <si>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</si>
  <si>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</si>
  <si>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</si>
  <si>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</si>
  <si>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</si>
  <si>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</si>
  <si>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</si>
  <si>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</si>
  <si>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</si>
  <si>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</si>
  <si>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</si>
  <si>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</si>
  <si>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</si>
  <si>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</si>
  <si>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</si>
  <si>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</si>
  <si>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</si>
  <si>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</si>
  <si>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</si>
  <si>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</si>
  <si>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</si>
  <si>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</si>
  <si>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</si>
  <si>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</si>
  <si>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</si>
  <si>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</si>
  <si>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</si>
  <si>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</si>
  <si>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</si>
  <si>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</si>
  <si>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</si>
  <si>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</si>
  <si>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</si>
  <si>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</si>
  <si>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</si>
  <si>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</si>
  <si>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</si>
  <si>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</si>
  <si>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</si>
  <si>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</si>
  <si>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</si>
  <si>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</si>
  <si>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</si>
  <si>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</si>
  <si>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</si>
  <si>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</si>
  <si>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</si>
  <si>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</si>
  <si>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</si>
  <si>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</si>
  <si>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</si>
  <si>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</si>
  <si>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</si>
  <si>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</si>
  <si>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</si>
  <si>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</si>
  <si>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</si>
  <si>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</si>
  <si>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</si>
  <si>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</si>
  <si>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</si>
  <si>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</si>
  <si>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</si>
  <si>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</si>
  <si>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</si>
  <si>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</si>
  <si>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</si>
  <si>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</si>
  <si>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</si>
  <si>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</si>
  <si>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</si>
  <si>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</si>
  <si>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</si>
  <si>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</si>
  <si>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</si>
  <si>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</si>
  <si>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</si>
  <si>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</si>
  <si>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</si>
  <si>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</si>
  <si>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</si>
  <si>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</si>
  <si>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</si>
  <si>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</si>
  <si>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</si>
  <si>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</si>
  <si>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</si>
  <si>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</si>
  <si>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</si>
  <si>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</si>
  <si>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</si>
  <si>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</si>
  <si>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</si>
  <si>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</si>
  <si>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</si>
  <si>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</si>
  <si>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</si>
  <si>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</si>
  <si>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</si>
  <si>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</si>
  <si>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</si>
  <si>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</si>
  <si>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</si>
  <si>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</si>
  <si>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</si>
  <si>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</si>
  <si>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</si>
  <si>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</si>
  <si>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</si>
  <si>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</si>
  <si>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</si>
  <si>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</si>
  <si>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</si>
  <si>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</si>
  <si>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</si>
  <si>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</si>
  <si>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</si>
  <si>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</si>
  <si>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</si>
  <si>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</si>
  <si>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</si>
  <si>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</si>
  <si>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</si>
  <si>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</si>
  <si>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</si>
  <si>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</si>
  <si>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</si>
  <si>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</si>
  <si>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</si>
  <si>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</si>
  <si>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</si>
  <si>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</si>
  <si>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</si>
  <si>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</si>
  <si>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</si>
  <si>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</si>
  <si>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</si>
  <si>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06 AUG 2012</t>
  </si>
  <si>
    <t>Lunes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</si>
</sst>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otal" xfId="111"/>
    <cellStyle name="Total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6968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6">
      <selection activeCell="C24" sqref="C24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Agosto</v>
      </c>
      <c r="E8" s="4">
        <f>Datos!I24</f>
        <v>2012</v>
      </c>
      <c r="F8" s="3"/>
      <c r="G8" s="3"/>
      <c r="H8" s="3" t="str">
        <f>Datos!D24</f>
        <v>Lunes</v>
      </c>
      <c r="I8" s="5">
        <f>Datos!E24</f>
        <v>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/>
      <c r="C23" s="37"/>
      <c r="D23" s="32"/>
      <c r="E23" s="38"/>
      <c r="F23" s="43"/>
      <c r="G23" s="40"/>
      <c r="H23" s="33"/>
      <c r="I23" s="31"/>
    </row>
    <row r="24" spans="1:9" ht="19.5" customHeight="1">
      <c r="A24" s="23" t="s">
        <v>19</v>
      </c>
      <c r="B24" s="44"/>
      <c r="C24" s="25">
        <f>B25+'Primas SRW'!B9</f>
        <v>923.25</v>
      </c>
      <c r="D24" s="26"/>
      <c r="E24" s="45">
        <f>D25+'Primas HRW'!B12</f>
        <v>996</v>
      </c>
      <c r="F24" s="43">
        <f>D25+'Primas HRW'!C12</f>
        <v>986</v>
      </c>
      <c r="G24" s="40">
        <f>D25+'Primas HRW'!D12</f>
        <v>976</v>
      </c>
      <c r="H24" s="29"/>
      <c r="I24" s="30">
        <f>H25+'Primas maíz'!B11</f>
        <v>861</v>
      </c>
    </row>
    <row r="25" spans="1:9" ht="19.5" customHeight="1">
      <c r="A25" s="17" t="s">
        <v>20</v>
      </c>
      <c r="B25" s="46">
        <f>Datos!E4</f>
        <v>893.25</v>
      </c>
      <c r="C25" s="37">
        <f>B25+'Primas SRW'!B10</f>
        <v>938.25</v>
      </c>
      <c r="D25" s="32">
        <f>Datos!I4</f>
        <v>896</v>
      </c>
      <c r="E25" s="38">
        <f>D25+'Primas HRW'!B13</f>
        <v>1001</v>
      </c>
      <c r="F25" s="105">
        <f>D25+'Primas HRW'!C13</f>
        <v>991</v>
      </c>
      <c r="G25" s="40">
        <f>D25+'Primas HRW'!D13</f>
        <v>981</v>
      </c>
      <c r="H25" s="33">
        <f>Datos!M4</f>
        <v>803</v>
      </c>
      <c r="I25" s="31">
        <f>H25+'Primas maíz'!B12</f>
        <v>861</v>
      </c>
    </row>
    <row r="26" spans="1:9" ht="19.5" customHeight="1">
      <c r="A26" s="23" t="s">
        <v>21</v>
      </c>
      <c r="B26" s="44"/>
      <c r="C26" s="102">
        <f>Datos!E5+'Primas SRW'!B11</f>
        <v>956.25</v>
      </c>
      <c r="D26" s="26"/>
      <c r="E26" s="103">
        <f>D28+'Primas HRW'!B14</f>
        <v>1029</v>
      </c>
      <c r="F26" s="103">
        <f>D28+'Primas HRW'!C14</f>
        <v>1019</v>
      </c>
      <c r="G26" s="104">
        <f>D28+'Primas HRW'!D14</f>
        <v>1009</v>
      </c>
      <c r="H26" s="29"/>
      <c r="I26" s="30">
        <f>H28+'Primas maíz'!B13</f>
        <v>870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871</v>
      </c>
    </row>
    <row r="28" spans="1:9" ht="19.5" customHeight="1">
      <c r="A28" s="17" t="s">
        <v>23</v>
      </c>
      <c r="B28" s="42">
        <f>Datos!E5</f>
        <v>906.25</v>
      </c>
      <c r="C28" s="49"/>
      <c r="D28" s="32">
        <f>Datos!I5</f>
        <v>919</v>
      </c>
      <c r="E28" s="49"/>
      <c r="F28" s="50"/>
      <c r="G28" s="51"/>
      <c r="H28" s="33">
        <f>Datos!M5</f>
        <v>805</v>
      </c>
      <c r="I28" s="50">
        <f>H28+'Primas maíz'!B15</f>
        <v>875</v>
      </c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Datos!E6</f>
        <v>911.25</v>
      </c>
      <c r="C30" s="37"/>
      <c r="D30" s="32">
        <f>Datos!I6</f>
        <v>927.25</v>
      </c>
      <c r="E30" s="37"/>
      <c r="F30" s="31"/>
      <c r="G30" s="53"/>
      <c r="H30" s="54">
        <f>Datos!M6</f>
        <v>807.5</v>
      </c>
      <c r="I30" s="31"/>
    </row>
    <row r="31" spans="1:9" ht="19.5" customHeight="1">
      <c r="A31" s="17" t="s">
        <v>16</v>
      </c>
      <c r="B31" s="42">
        <f>Datos!E7</f>
        <v>891.5</v>
      </c>
      <c r="C31" s="37"/>
      <c r="D31" s="32">
        <f>Datos!I7</f>
        <v>921.75</v>
      </c>
      <c r="E31" s="37"/>
      <c r="F31" s="31"/>
      <c r="G31" s="53"/>
      <c r="H31" s="54">
        <f>Datos!M7</f>
        <v>800.75</v>
      </c>
      <c r="I31" s="31"/>
    </row>
    <row r="32" spans="1:9" ht="19.5" customHeight="1">
      <c r="A32" s="17" t="s">
        <v>18</v>
      </c>
      <c r="B32" s="42">
        <f>Datos!E8</f>
        <v>855.5</v>
      </c>
      <c r="C32" s="37"/>
      <c r="D32" s="32">
        <f>Datos!I8</f>
        <v>872</v>
      </c>
      <c r="E32" s="37"/>
      <c r="F32" s="31"/>
      <c r="G32" s="53"/>
      <c r="H32" s="54">
        <f>Datos!M8</f>
        <v>795.25</v>
      </c>
      <c r="I32" s="31"/>
    </row>
    <row r="33" spans="1:9" ht="19.5" customHeight="1">
      <c r="A33" s="17" t="s">
        <v>20</v>
      </c>
      <c r="B33" s="42">
        <f>Datos!E9</f>
        <v>855.75</v>
      </c>
      <c r="C33" s="37"/>
      <c r="D33" s="32">
        <f>Datos!I9</f>
        <v>872</v>
      </c>
      <c r="E33" s="37"/>
      <c r="F33" s="31"/>
      <c r="G33" s="53"/>
      <c r="H33" s="54">
        <f>Datos!M9</f>
        <v>686.25</v>
      </c>
      <c r="I33" s="31"/>
    </row>
    <row r="34" spans="1:9" ht="19.5" customHeight="1">
      <c r="A34" s="17" t="s">
        <v>23</v>
      </c>
      <c r="B34" s="55">
        <f>Datos!E10</f>
        <v>862</v>
      </c>
      <c r="C34" s="49"/>
      <c r="D34" s="32">
        <f>Datos!I10</f>
        <v>880.5</v>
      </c>
      <c r="E34" s="49"/>
      <c r="F34" s="50"/>
      <c r="G34" s="51"/>
      <c r="H34" s="54">
        <f>Datos!M10</f>
        <v>640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Datos!E11</f>
        <v>865.75</v>
      </c>
      <c r="C36" s="37"/>
      <c r="D36" s="32">
        <f>Datos!I11</f>
        <v>879.5</v>
      </c>
      <c r="E36" s="37"/>
      <c r="F36" s="37"/>
      <c r="G36" s="53"/>
      <c r="H36" s="56">
        <f>Datos!M11</f>
        <v>646.5</v>
      </c>
      <c r="I36" s="31"/>
    </row>
    <row r="37" spans="1:9" ht="19.5" customHeight="1">
      <c r="A37" s="17" t="s">
        <v>16</v>
      </c>
      <c r="B37" s="55">
        <f>Datos!E12</f>
        <v>851.5</v>
      </c>
      <c r="C37" s="37"/>
      <c r="D37" s="32">
        <f>Datos!I12</f>
        <v>869.5</v>
      </c>
      <c r="E37" s="37"/>
      <c r="F37" s="37"/>
      <c r="G37" s="53"/>
      <c r="H37" s="56">
        <f>Datos!M12</f>
        <v>649</v>
      </c>
      <c r="I37" s="31"/>
    </row>
    <row r="38" spans="1:9" ht="19.5" customHeight="1">
      <c r="A38" s="17" t="s">
        <v>18</v>
      </c>
      <c r="B38" s="55">
        <f>Datos!E13</f>
        <v>800.75</v>
      </c>
      <c r="C38" s="37"/>
      <c r="D38" s="32">
        <f>Datos!I13</f>
        <v>798.5</v>
      </c>
      <c r="E38" s="37"/>
      <c r="F38" s="37"/>
      <c r="G38" s="53"/>
      <c r="H38" s="54">
        <f>Datos!M13</f>
        <v>651.25</v>
      </c>
      <c r="I38" s="31"/>
    </row>
    <row r="39" spans="1:9" ht="19.5" customHeight="1">
      <c r="A39" s="17" t="s">
        <v>20</v>
      </c>
      <c r="B39" s="50">
        <f>Datos!E14</f>
        <v>800.75</v>
      </c>
      <c r="C39" s="37"/>
      <c r="D39" s="32"/>
      <c r="E39" s="37"/>
      <c r="F39" s="37"/>
      <c r="G39" s="53"/>
      <c r="H39" s="54">
        <f>Datos!M14</f>
        <v>607</v>
      </c>
      <c r="I39" s="31"/>
    </row>
    <row r="40" spans="1:9" ht="19.5" customHeight="1">
      <c r="A40" s="17" t="s">
        <v>23</v>
      </c>
      <c r="B40" s="50">
        <f>Datos!E15</f>
        <v>800.75</v>
      </c>
      <c r="C40" s="49"/>
      <c r="D40" s="57"/>
      <c r="E40" s="49"/>
      <c r="F40" s="49"/>
      <c r="G40" s="51"/>
      <c r="H40" s="54">
        <f>Datos!M15</f>
        <v>573.75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>
        <f>Datos!E16</f>
        <v>800.75</v>
      </c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>
        <f>Datos!E17</f>
        <v>800.75</v>
      </c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>
        <f>Datos!E18</f>
        <v>800.75</v>
      </c>
      <c r="C44" s="37"/>
      <c r="D44" s="32"/>
      <c r="E44" s="37"/>
      <c r="F44" s="37"/>
      <c r="G44" s="53"/>
      <c r="H44" s="54">
        <f>Datos!M16</f>
        <v>583.5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Datos!M17</f>
        <v>568.25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Agosto</v>
      </c>
      <c r="E9" s="3">
        <f>BUSHEL!E8</f>
        <v>2012</v>
      </c>
      <c r="F9" s="3"/>
      <c r="G9" s="3"/>
      <c r="H9" s="3" t="str">
        <f>Datos!D24</f>
        <v>Lunes</v>
      </c>
      <c r="I9" s="5">
        <f>Datos!E24</f>
        <v>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2" t="s">
        <v>31</v>
      </c>
      <c r="B11" s="112"/>
      <c r="C11" s="112"/>
      <c r="D11" s="112"/>
      <c r="E11" s="112"/>
      <c r="F11" s="112"/>
      <c r="G11" s="112"/>
      <c r="H11" s="112"/>
      <c r="I11" s="11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/>
      <c r="C23" s="49"/>
      <c r="D23" s="32"/>
      <c r="E23" s="71"/>
      <c r="F23" s="71"/>
      <c r="G23" s="72"/>
      <c r="H23" s="33"/>
      <c r="I23" s="30"/>
    </row>
    <row r="24" spans="1:9" ht="19.5" customHeight="1">
      <c r="A24" s="23" t="s">
        <v>19</v>
      </c>
      <c r="B24" s="24"/>
      <c r="C24" s="49">
        <f>BUSHEL!C24*TONELADA!$B$56</f>
        <v>339.23897999999997</v>
      </c>
      <c r="D24" s="26"/>
      <c r="E24" s="71">
        <f>BUSHEL!E24*TONELADA!$B$56</f>
        <v>365.97024</v>
      </c>
      <c r="F24" s="71">
        <f>BUSHEL!F24*TONELADA!$B$56</f>
        <v>362.29584</v>
      </c>
      <c r="G24" s="72">
        <f>BUSHEL!G24*TONELADA!$B$56</f>
        <v>358.62144</v>
      </c>
      <c r="H24" s="29"/>
      <c r="I24" s="30">
        <f>BUSHEL!I24*TONELADA!$E$56</f>
        <v>338.95847999999995</v>
      </c>
    </row>
    <row r="25" spans="1:9" ht="19.5" customHeight="1">
      <c r="A25" s="17" t="s">
        <v>20</v>
      </c>
      <c r="B25" s="50">
        <f>BUSHEL!B25*TONELADA!$B$56</f>
        <v>328.21578</v>
      </c>
      <c r="C25" s="49">
        <f>BUSHEL!C25*TONELADA!$B$56</f>
        <v>344.75058</v>
      </c>
      <c r="D25" s="32">
        <f>IF(BUSHEL!D25&gt;0,BUSHEL!D25*TONELADA!$B$56,"")</f>
        <v>329.22623999999996</v>
      </c>
      <c r="E25" s="71">
        <f>BUSHEL!E25*TONELADA!$B$56</f>
        <v>367.80744</v>
      </c>
      <c r="F25" s="71">
        <f>BUSHEL!F25*TONELADA!$B$56</f>
        <v>364.13304</v>
      </c>
      <c r="G25" s="72">
        <f>BUSHEL!G25*TONELADA!$B$56</f>
        <v>360.45864</v>
      </c>
      <c r="H25" s="33">
        <f>BUSHEL!H25*$E$56</f>
        <v>316.12503999999996</v>
      </c>
      <c r="I25" s="30">
        <f>BUSHEL!I25*TONELADA!$E$56</f>
        <v>338.95847999999995</v>
      </c>
    </row>
    <row r="26" spans="1:9" ht="19.5" customHeight="1">
      <c r="A26" s="23" t="s">
        <v>21</v>
      </c>
      <c r="B26" s="24"/>
      <c r="C26" s="49">
        <f>BUSHEL!C26*TONELADA!$B$56</f>
        <v>351.36449999999996</v>
      </c>
      <c r="D26" s="26"/>
      <c r="E26" s="71">
        <f>BUSHEL!E26*TONELADA!$B$56</f>
        <v>378.09576</v>
      </c>
      <c r="F26" s="71">
        <f>BUSHEL!F26*TONELADA!$B$56</f>
        <v>374.42136</v>
      </c>
      <c r="G26" s="72">
        <f>BUSHEL!G26*TONELADA!$B$56</f>
        <v>370.74696</v>
      </c>
      <c r="H26" s="29"/>
      <c r="I26" s="30">
        <f>BUSHEL!I26*TONELADA!$E$56</f>
        <v>342.5016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342.89527999999996</v>
      </c>
    </row>
    <row r="28" spans="1:9" ht="19.5" customHeight="1">
      <c r="A28" s="17" t="s">
        <v>23</v>
      </c>
      <c r="B28" s="50">
        <f>BUSHEL!B28*TONELADA!$B$56</f>
        <v>332.9925</v>
      </c>
      <c r="C28" s="49"/>
      <c r="D28" s="32">
        <f>IF(BUSHEL!D28&gt;0,BUSHEL!D28*TONELADA!$B$56,"")</f>
        <v>337.67735999999996</v>
      </c>
      <c r="E28" s="49"/>
      <c r="F28" s="49"/>
      <c r="G28" s="51"/>
      <c r="H28" s="33">
        <f>BUSHEL!H28*$E$56</f>
        <v>316.9124</v>
      </c>
      <c r="I28" s="30">
        <f>BUSHEL!I28*TONELADA!$E$56</f>
        <v>344.46999999999997</v>
      </c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334.8297</v>
      </c>
      <c r="C30" s="37"/>
      <c r="D30" s="32">
        <f>IF(BUSHEL!D30&gt;0,BUSHEL!D30*TONELADA!$B$56,"")</f>
        <v>340.70874</v>
      </c>
      <c r="E30" s="37"/>
      <c r="F30" s="37"/>
      <c r="G30" s="53"/>
      <c r="H30" s="33">
        <f>BUSHEL!H30*$E$56</f>
        <v>317.8966</v>
      </c>
      <c r="I30" s="31"/>
    </row>
    <row r="31" spans="1:9" ht="19.5" customHeight="1">
      <c r="A31" s="17" t="s">
        <v>16</v>
      </c>
      <c r="B31" s="50">
        <f>BUSHEL!B31*TONELADA!$B$56</f>
        <v>327.57276</v>
      </c>
      <c r="C31" s="37"/>
      <c r="D31" s="32">
        <f>IF(BUSHEL!D31&gt;0,BUSHEL!D31*TONELADA!$B$56,"")</f>
        <v>338.68782</v>
      </c>
      <c r="E31" s="37"/>
      <c r="F31" s="37"/>
      <c r="G31" s="53"/>
      <c r="H31" s="33">
        <f>BUSHEL!H31*$E$56</f>
        <v>315.23926</v>
      </c>
      <c r="I31" s="31"/>
    </row>
    <row r="32" spans="1:9" ht="19.5" customHeight="1">
      <c r="A32" s="17" t="s">
        <v>18</v>
      </c>
      <c r="B32" s="50">
        <f>BUSHEL!B32*TONELADA!$B$56</f>
        <v>314.34492</v>
      </c>
      <c r="C32" s="37"/>
      <c r="D32" s="32">
        <f>IF(BUSHEL!D32&gt;0,BUSHEL!D32*TONELADA!$B$56,"")</f>
        <v>320.40767999999997</v>
      </c>
      <c r="E32" s="37"/>
      <c r="F32" s="37"/>
      <c r="G32" s="53"/>
      <c r="H32" s="33">
        <f>BUSHEL!H32*$E$56</f>
        <v>313.07401999999996</v>
      </c>
      <c r="I32" s="31"/>
    </row>
    <row r="33" spans="1:9" ht="19.5" customHeight="1">
      <c r="A33" s="17" t="s">
        <v>20</v>
      </c>
      <c r="B33" s="50">
        <f>BUSHEL!B33*TONELADA!$B$56</f>
        <v>314.43678</v>
      </c>
      <c r="C33" s="37"/>
      <c r="D33" s="32">
        <f>IF(BUSHEL!D33&gt;0,BUSHEL!D33*TONELADA!$B$56,"")</f>
        <v>320.40767999999997</v>
      </c>
      <c r="E33" s="37"/>
      <c r="F33" s="37"/>
      <c r="G33" s="53"/>
      <c r="H33" s="33">
        <f>BUSHEL!H33*$E$56</f>
        <v>270.1629</v>
      </c>
      <c r="I33" s="31"/>
    </row>
    <row r="34" spans="1:9" ht="19.5" customHeight="1">
      <c r="A34" s="17" t="s">
        <v>23</v>
      </c>
      <c r="B34" s="50">
        <f>BUSHEL!B34*TONELADA!$B$56</f>
        <v>316.73328</v>
      </c>
      <c r="C34" s="49"/>
      <c r="D34" s="32">
        <f>IF(BUSHEL!D34&gt;0,BUSHEL!D34*TONELADA!$B$56,"")</f>
        <v>323.53092</v>
      </c>
      <c r="E34" s="49"/>
      <c r="F34" s="49"/>
      <c r="G34" s="51"/>
      <c r="H34" s="33">
        <f>BUSHEL!H34*$E$56</f>
        <v>251.9552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318.11118</v>
      </c>
      <c r="C36" s="37"/>
      <c r="D36" s="32">
        <f>IF(BUSHEL!D36&gt;0,BUSHEL!D36*TONELADA!$B$56,"")</f>
        <v>323.16348</v>
      </c>
      <c r="E36" s="37"/>
      <c r="F36" s="37"/>
      <c r="G36" s="53"/>
      <c r="H36" s="33">
        <f>BUSHEL!H36*$E$56</f>
        <v>254.51412</v>
      </c>
      <c r="I36" s="31"/>
    </row>
    <row r="37" spans="1:9" ht="19.5" customHeight="1">
      <c r="A37" s="17" t="s">
        <v>16</v>
      </c>
      <c r="B37" s="50">
        <f>BUSHEL!B37*TONELADA!$B$56</f>
        <v>312.87516</v>
      </c>
      <c r="C37" s="37"/>
      <c r="D37" s="32">
        <f>IF(BUSHEL!D37&gt;0,BUSHEL!D37*TONELADA!$B$56,"")</f>
        <v>319.48908</v>
      </c>
      <c r="E37" s="37"/>
      <c r="F37" s="37"/>
      <c r="G37" s="53"/>
      <c r="H37" s="33">
        <f>BUSHEL!H37*$E$56</f>
        <v>255.49831999999998</v>
      </c>
      <c r="I37" s="31"/>
    </row>
    <row r="38" spans="1:9" ht="19.5" customHeight="1">
      <c r="A38" s="17" t="s">
        <v>18</v>
      </c>
      <c r="B38" s="50">
        <f>BUSHEL!B38*TONELADA!$B$56</f>
        <v>294.22758</v>
      </c>
      <c r="C38" s="37"/>
      <c r="D38" s="32">
        <f>IF(BUSHEL!D38&gt;0,BUSHEL!D38*TONELADA!$B$56,"")</f>
        <v>293.40084</v>
      </c>
      <c r="E38" s="37"/>
      <c r="F38" s="37"/>
      <c r="G38" s="53"/>
      <c r="H38" s="33">
        <f>BUSHEL!H38*$E$56</f>
        <v>256.3841</v>
      </c>
      <c r="I38" s="31"/>
    </row>
    <row r="39" spans="1:9" ht="19.5" customHeight="1">
      <c r="A39" s="17" t="s">
        <v>20</v>
      </c>
      <c r="B39" s="50">
        <f>BUSHEL!B39*TONELADA!$B$56</f>
        <v>294.22758</v>
      </c>
      <c r="C39" s="37"/>
      <c r="D39" s="32"/>
      <c r="E39" s="37"/>
      <c r="F39" s="37"/>
      <c r="G39" s="53"/>
      <c r="H39" s="33">
        <f>BUSHEL!H39*$E$56</f>
        <v>238.96375999999998</v>
      </c>
      <c r="I39" s="31"/>
    </row>
    <row r="40" spans="1:9" ht="19.5" customHeight="1">
      <c r="A40" s="17" t="s">
        <v>23</v>
      </c>
      <c r="B40" s="50">
        <f>BUSHEL!B40*TONELADA!$B$56</f>
        <v>294.22758</v>
      </c>
      <c r="C40" s="49"/>
      <c r="D40" s="57"/>
      <c r="E40" s="49"/>
      <c r="F40" s="49"/>
      <c r="G40" s="51"/>
      <c r="H40" s="33">
        <f>BUSHEL!H40*$E$56</f>
        <v>225.8739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>
        <f>BUSHEL!B42*TONELADA!$B$56</f>
        <v>294.22758</v>
      </c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>
        <f>BUSHEL!B43*TONELADA!$B$56</f>
        <v>294.22758</v>
      </c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>
        <f>BUSHEL!B44*TONELADA!$B$56</f>
        <v>294.22758</v>
      </c>
      <c r="C44" s="37"/>
      <c r="D44" s="32"/>
      <c r="E44" s="37"/>
      <c r="F44" s="37"/>
      <c r="G44" s="53"/>
      <c r="H44" s="33">
        <f>BUSHEL!H44*$E$56</f>
        <v>229.71228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223.70865999999998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/>
      <c r="C8" s="82"/>
    </row>
    <row r="9" spans="1:3" ht="15">
      <c r="A9" s="81" t="s">
        <v>42</v>
      </c>
      <c r="B9" s="24">
        <v>30</v>
      </c>
      <c r="C9" s="24" t="s">
        <v>43</v>
      </c>
    </row>
    <row r="10" spans="1:3" ht="15">
      <c r="A10" s="78" t="s">
        <v>44</v>
      </c>
      <c r="B10" s="82">
        <v>45</v>
      </c>
      <c r="C10" s="82" t="s">
        <v>43</v>
      </c>
    </row>
    <row r="11" spans="1:3" ht="15">
      <c r="A11" s="81" t="s">
        <v>59</v>
      </c>
      <c r="B11" s="24">
        <v>50</v>
      </c>
      <c r="C11" s="24" t="s">
        <v>60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13"/>
      <c r="C1" s="113"/>
      <c r="D1" s="113"/>
    </row>
    <row r="2" spans="1:4" ht="15.75">
      <c r="A2" s="80"/>
      <c r="B2" s="114" t="s">
        <v>1</v>
      </c>
      <c r="C2" s="114"/>
      <c r="D2" s="114"/>
    </row>
    <row r="3" spans="1:4" ht="15.75">
      <c r="A3" s="80"/>
      <c r="B3" s="114" t="s">
        <v>50</v>
      </c>
      <c r="C3" s="114"/>
      <c r="D3" s="114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/>
      <c r="C11" s="82"/>
      <c r="D11" s="82"/>
      <c r="E11" s="82"/>
    </row>
    <row r="12" spans="1:5" ht="15">
      <c r="A12" s="80" t="s">
        <v>42</v>
      </c>
      <c r="B12" s="89">
        <v>100</v>
      </c>
      <c r="C12" s="24">
        <f>B12+$B$24</f>
        <v>90</v>
      </c>
      <c r="D12" s="24">
        <f>B12+$B$23</f>
        <v>80</v>
      </c>
      <c r="E12" s="24" t="s">
        <v>43</v>
      </c>
    </row>
    <row r="13" spans="1:5" ht="15">
      <c r="A13" s="78" t="s">
        <v>44</v>
      </c>
      <c r="B13" s="82">
        <v>105</v>
      </c>
      <c r="C13" s="82">
        <f>B13+$B$24</f>
        <v>95</v>
      </c>
      <c r="D13" s="82">
        <f>B13+$B$23</f>
        <v>85</v>
      </c>
      <c r="E13" s="82" t="s">
        <v>43</v>
      </c>
    </row>
    <row r="14" spans="1:5" ht="15">
      <c r="A14" s="80" t="s">
        <v>59</v>
      </c>
      <c r="B14" s="24">
        <v>110</v>
      </c>
      <c r="C14" s="24">
        <f>B14+B24</f>
        <v>100</v>
      </c>
      <c r="D14" s="24">
        <f>B14+B23</f>
        <v>90</v>
      </c>
      <c r="E14" s="24" t="s">
        <v>60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/>
      <c r="C10" s="79"/>
    </row>
    <row r="11" spans="1:3" ht="15">
      <c r="A11" s="81" t="s">
        <v>42</v>
      </c>
      <c r="B11" s="96">
        <v>58</v>
      </c>
      <c r="C11" s="24" t="s">
        <v>43</v>
      </c>
    </row>
    <row r="12" spans="1:3" ht="15">
      <c r="A12" s="78" t="s">
        <v>44</v>
      </c>
      <c r="B12" s="79">
        <v>58</v>
      </c>
      <c r="C12" s="79" t="s">
        <v>43</v>
      </c>
    </row>
    <row r="13" spans="1:3" ht="15">
      <c r="A13" s="80" t="s">
        <v>59</v>
      </c>
      <c r="B13" s="24">
        <v>65</v>
      </c>
      <c r="C13" s="24" t="s">
        <v>60</v>
      </c>
    </row>
    <row r="14" spans="1:3" ht="15">
      <c r="A14" s="78" t="s">
        <v>61</v>
      </c>
      <c r="B14" s="79">
        <v>66</v>
      </c>
      <c r="C14" s="79" t="s">
        <v>60</v>
      </c>
    </row>
    <row r="15" spans="1:3" ht="15">
      <c r="A15" s="80" t="s">
        <v>62</v>
      </c>
      <c r="B15" s="24">
        <v>70</v>
      </c>
      <c r="C15" s="24" t="s">
        <v>60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t="s">
        <v>155</v>
      </c>
      <c r="E4" s="58">
        <v>893.25</v>
      </c>
      <c r="F4" t="s">
        <v>72</v>
      </c>
      <c r="G4" t="s">
        <v>71</v>
      </c>
      <c r="H4" t="s">
        <v>155</v>
      </c>
      <c r="I4">
        <v>896</v>
      </c>
      <c r="J4" t="s">
        <v>73</v>
      </c>
      <c r="K4" t="s">
        <v>74</v>
      </c>
      <c r="L4" t="s">
        <v>155</v>
      </c>
      <c r="M4">
        <v>803</v>
      </c>
    </row>
    <row r="5" spans="2:13" ht="15">
      <c r="B5" t="s">
        <v>75</v>
      </c>
      <c r="C5" t="s">
        <v>76</v>
      </c>
      <c r="D5" t="s">
        <v>155</v>
      </c>
      <c r="E5" s="58">
        <v>906.25</v>
      </c>
      <c r="F5" t="s">
        <v>77</v>
      </c>
      <c r="G5" t="s">
        <v>76</v>
      </c>
      <c r="H5" t="s">
        <v>155</v>
      </c>
      <c r="I5">
        <v>919</v>
      </c>
      <c r="J5" t="s">
        <v>78</v>
      </c>
      <c r="K5" t="s">
        <v>79</v>
      </c>
      <c r="L5" t="s">
        <v>155</v>
      </c>
      <c r="M5">
        <v>805</v>
      </c>
    </row>
    <row r="6" spans="2:13" ht="15">
      <c r="B6" t="s">
        <v>80</v>
      </c>
      <c r="C6" t="s">
        <v>81</v>
      </c>
      <c r="D6" t="s">
        <v>155</v>
      </c>
      <c r="E6" s="58">
        <v>911.25</v>
      </c>
      <c r="F6" t="s">
        <v>82</v>
      </c>
      <c r="G6" t="s">
        <v>81</v>
      </c>
      <c r="H6" t="s">
        <v>155</v>
      </c>
      <c r="I6" s="58">
        <v>927.25</v>
      </c>
      <c r="J6" t="s">
        <v>83</v>
      </c>
      <c r="K6" t="s">
        <v>84</v>
      </c>
      <c r="L6" t="s">
        <v>155</v>
      </c>
      <c r="M6" s="58">
        <v>807.5</v>
      </c>
    </row>
    <row r="7" spans="2:13" ht="15">
      <c r="B7" t="s">
        <v>85</v>
      </c>
      <c r="C7" t="s">
        <v>86</v>
      </c>
      <c r="D7" t="s">
        <v>155</v>
      </c>
      <c r="E7" s="58">
        <v>891.5</v>
      </c>
      <c r="F7" t="s">
        <v>87</v>
      </c>
      <c r="G7" t="s">
        <v>86</v>
      </c>
      <c r="H7" t="s">
        <v>155</v>
      </c>
      <c r="I7" s="58">
        <v>921.75</v>
      </c>
      <c r="J7" t="s">
        <v>88</v>
      </c>
      <c r="K7" t="s">
        <v>89</v>
      </c>
      <c r="L7" t="s">
        <v>155</v>
      </c>
      <c r="M7" s="58">
        <v>800.75</v>
      </c>
    </row>
    <row r="8" spans="2:13" ht="15">
      <c r="B8" t="s">
        <v>90</v>
      </c>
      <c r="C8" t="s">
        <v>91</v>
      </c>
      <c r="D8" t="s">
        <v>155</v>
      </c>
      <c r="E8" s="58">
        <v>855.5</v>
      </c>
      <c r="F8" t="s">
        <v>92</v>
      </c>
      <c r="G8" t="s">
        <v>91</v>
      </c>
      <c r="H8" t="s">
        <v>155</v>
      </c>
      <c r="I8">
        <v>872</v>
      </c>
      <c r="J8" t="s">
        <v>93</v>
      </c>
      <c r="K8" t="s">
        <v>94</v>
      </c>
      <c r="L8" t="s">
        <v>155</v>
      </c>
      <c r="M8" s="58">
        <v>795.25</v>
      </c>
    </row>
    <row r="9" spans="2:13" ht="15">
      <c r="B9" t="s">
        <v>95</v>
      </c>
      <c r="C9" t="s">
        <v>96</v>
      </c>
      <c r="D9" t="s">
        <v>155</v>
      </c>
      <c r="E9" s="58">
        <v>855.75</v>
      </c>
      <c r="F9" t="s">
        <v>97</v>
      </c>
      <c r="G9" t="s">
        <v>96</v>
      </c>
      <c r="H9" t="s">
        <v>155</v>
      </c>
      <c r="I9">
        <v>872</v>
      </c>
      <c r="J9" t="s">
        <v>98</v>
      </c>
      <c r="K9" t="s">
        <v>99</v>
      </c>
      <c r="L9" t="s">
        <v>155</v>
      </c>
      <c r="M9" s="58">
        <v>686.25</v>
      </c>
    </row>
    <row r="10" spans="2:13" ht="15">
      <c r="B10" t="s">
        <v>100</v>
      </c>
      <c r="C10" t="s">
        <v>101</v>
      </c>
      <c r="D10" t="s">
        <v>155</v>
      </c>
      <c r="E10">
        <v>862</v>
      </c>
      <c r="F10" t="s">
        <v>102</v>
      </c>
      <c r="G10" t="s">
        <v>101</v>
      </c>
      <c r="H10" t="s">
        <v>155</v>
      </c>
      <c r="I10" s="58">
        <v>880.5</v>
      </c>
      <c r="J10" t="s">
        <v>103</v>
      </c>
      <c r="K10" t="s">
        <v>104</v>
      </c>
      <c r="L10" t="s">
        <v>155</v>
      </c>
      <c r="M10">
        <v>640</v>
      </c>
    </row>
    <row r="11" spans="2:13" ht="15">
      <c r="B11" t="s">
        <v>105</v>
      </c>
      <c r="C11" t="s">
        <v>106</v>
      </c>
      <c r="D11" t="s">
        <v>155</v>
      </c>
      <c r="E11" s="58">
        <v>865.75</v>
      </c>
      <c r="F11" t="s">
        <v>107</v>
      </c>
      <c r="G11" t="s">
        <v>106</v>
      </c>
      <c r="H11" t="s">
        <v>155</v>
      </c>
      <c r="I11" s="58">
        <v>879.5</v>
      </c>
      <c r="J11" t="s">
        <v>108</v>
      </c>
      <c r="K11" t="s">
        <v>109</v>
      </c>
      <c r="L11" t="s">
        <v>155</v>
      </c>
      <c r="M11" s="58">
        <v>646.5</v>
      </c>
    </row>
    <row r="12" spans="2:13" ht="15">
      <c r="B12" t="s">
        <v>110</v>
      </c>
      <c r="C12" t="s">
        <v>111</v>
      </c>
      <c r="D12" t="s">
        <v>155</v>
      </c>
      <c r="E12" s="58">
        <v>851.5</v>
      </c>
      <c r="F12" t="s">
        <v>112</v>
      </c>
      <c r="G12" t="s">
        <v>111</v>
      </c>
      <c r="H12" t="s">
        <v>155</v>
      </c>
      <c r="I12" s="58">
        <v>869.5</v>
      </c>
      <c r="J12" t="s">
        <v>113</v>
      </c>
      <c r="K12" t="s">
        <v>114</v>
      </c>
      <c r="L12" t="s">
        <v>155</v>
      </c>
      <c r="M12">
        <v>649</v>
      </c>
    </row>
    <row r="13" spans="2:13" ht="15">
      <c r="B13" t="s">
        <v>115</v>
      </c>
      <c r="C13" t="s">
        <v>116</v>
      </c>
      <c r="D13" t="s">
        <v>155</v>
      </c>
      <c r="E13" s="58">
        <v>800.75</v>
      </c>
      <c r="F13" t="s">
        <v>117</v>
      </c>
      <c r="G13" t="s">
        <v>116</v>
      </c>
      <c r="H13" t="s">
        <v>155</v>
      </c>
      <c r="I13" s="58">
        <v>798.5</v>
      </c>
      <c r="J13" t="s">
        <v>118</v>
      </c>
      <c r="K13" t="s">
        <v>119</v>
      </c>
      <c r="L13" t="s">
        <v>155</v>
      </c>
      <c r="M13" s="58">
        <v>651.25</v>
      </c>
    </row>
    <row r="14" spans="2:13" ht="15">
      <c r="B14" t="s">
        <v>145</v>
      </c>
      <c r="C14" t="s">
        <v>146</v>
      </c>
      <c r="D14" t="s">
        <v>155</v>
      </c>
      <c r="E14" s="58">
        <v>800.75</v>
      </c>
      <c r="F14"/>
      <c r="G14"/>
      <c r="H14"/>
      <c r="I14"/>
      <c r="J14" t="s">
        <v>120</v>
      </c>
      <c r="K14" t="s">
        <v>121</v>
      </c>
      <c r="L14" t="s">
        <v>155</v>
      </c>
      <c r="M14">
        <v>607</v>
      </c>
    </row>
    <row r="15" spans="2:13" ht="15">
      <c r="B15" t="s">
        <v>147</v>
      </c>
      <c r="C15" t="s">
        <v>148</v>
      </c>
      <c r="D15" t="s">
        <v>155</v>
      </c>
      <c r="E15" s="58">
        <v>800.75</v>
      </c>
      <c r="F15"/>
      <c r="G15"/>
      <c r="H15"/>
      <c r="I15"/>
      <c r="J15" t="s">
        <v>122</v>
      </c>
      <c r="K15" t="s">
        <v>123</v>
      </c>
      <c r="L15" t="s">
        <v>155</v>
      </c>
      <c r="M15" s="58">
        <v>573.75</v>
      </c>
    </row>
    <row r="16" spans="2:13" ht="15">
      <c r="B16" t="s">
        <v>149</v>
      </c>
      <c r="C16" t="s">
        <v>150</v>
      </c>
      <c r="D16" t="s">
        <v>155</v>
      </c>
      <c r="E16" s="58">
        <v>800.75</v>
      </c>
      <c r="F16"/>
      <c r="G16"/>
      <c r="H16"/>
      <c r="I16"/>
      <c r="J16" t="s">
        <v>124</v>
      </c>
      <c r="K16" t="s">
        <v>125</v>
      </c>
      <c r="L16" t="s">
        <v>155</v>
      </c>
      <c r="M16" s="58">
        <v>583.5</v>
      </c>
    </row>
    <row r="17" spans="2:13" ht="15">
      <c r="B17" t="s">
        <v>151</v>
      </c>
      <c r="C17" t="s">
        <v>152</v>
      </c>
      <c r="D17" t="s">
        <v>155</v>
      </c>
      <c r="E17" s="58">
        <v>800.75</v>
      </c>
      <c r="F17"/>
      <c r="G17"/>
      <c r="H17"/>
      <c r="I17"/>
      <c r="J17" t="s">
        <v>126</v>
      </c>
      <c r="K17" t="s">
        <v>127</v>
      </c>
      <c r="L17" t="s">
        <v>155</v>
      </c>
      <c r="M17" s="58">
        <v>568.25</v>
      </c>
    </row>
    <row r="18" spans="2:13" ht="15">
      <c r="B18" t="s">
        <v>153</v>
      </c>
      <c r="C18" t="s">
        <v>154</v>
      </c>
      <c r="D18" t="s">
        <v>155</v>
      </c>
      <c r="E18" s="58">
        <v>800.75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128</v>
      </c>
      <c r="E23" s="99" t="s">
        <v>129</v>
      </c>
    </row>
    <row r="24" spans="3:9" ht="15.75">
      <c r="C24" s="99" t="s">
        <v>130</v>
      </c>
      <c r="D24" s="101" t="s">
        <v>156</v>
      </c>
      <c r="E24" s="80">
        <v>6</v>
      </c>
      <c r="F24" s="97" t="s">
        <v>131</v>
      </c>
      <c r="G24" t="s">
        <v>42</v>
      </c>
      <c r="H24" t="s">
        <v>132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Agosto</v>
      </c>
      <c r="B1">
        <f>TONELADA!E9</f>
        <v>2012</v>
      </c>
    </row>
    <row r="2" spans="1:2" ht="15">
      <c r="A2" t="str">
        <f>TONELADA!H9</f>
        <v>Lunes</v>
      </c>
      <c r="B2">
        <f>TONELADA!I9</f>
        <v>6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133</v>
      </c>
      <c r="B5">
        <f>TONELADA!B18</f>
        <v>0</v>
      </c>
      <c r="C5" s="100">
        <f>TONELADA!B19</f>
        <v>0</v>
      </c>
    </row>
    <row r="6" spans="1:3" ht="15">
      <c r="A6" t="s">
        <v>134</v>
      </c>
      <c r="B6" s="100">
        <f>TONELADA!C18</f>
        <v>0</v>
      </c>
      <c r="C6" s="100">
        <f>TONELADA!C19</f>
        <v>0</v>
      </c>
    </row>
    <row r="7" spans="1:3" ht="15">
      <c r="A7" t="s">
        <v>135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2012-08-07T13:28:30Z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