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'BUSHEL'!$A$1:$I$53</definedName>
    <definedName name="_xlnm.Print_Area" localSheetId="5">'Datos'!$A$1:$M$18</definedName>
  </definedNames>
  <calcPr fullCalcOnLoad="1"/>
</workbook>
</file>

<file path=xl/sharedStrings.xml><?xml version="1.0" encoding="utf-8"?>
<sst xmlns="http://schemas.openxmlformats.org/spreadsheetml/2006/main" count="301" uniqueCount="154">
  <si>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</si>
  <si>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</si>
  <si>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</si>
  <si>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</si>
  <si>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</si>
  <si>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</si>
  <si>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</si>
  <si>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</si>
  <si>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</si>
  <si>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</si>
  <si>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</si>
  <si>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</si>
  <si>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</si>
  <si>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</si>
  <si>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</si>
  <si>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</si>
  <si>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</si>
  <si>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</si>
  <si>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</si>
  <si>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</si>
  <si>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</si>
  <si>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</si>
  <si>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</si>
  <si>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</si>
  <si>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</si>
  <si>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</si>
  <si>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</si>
  <si>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</si>
  <si>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</si>
  <si>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</si>
  <si>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</si>
  <si>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</si>
  <si>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</si>
  <si>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</si>
  <si>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</si>
  <si>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</si>
  <si>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</si>
  <si>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</si>
  <si>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</si>
  <si>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</si>
  <si>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</si>
  <si>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</si>
  <si>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</si>
  <si>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</si>
  <si>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</si>
  <si>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</si>
  <si>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</si>
  <si>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</si>
  <si>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</si>
  <si>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</si>
  <si>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</si>
  <si>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</si>
  <si>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</si>
  <si>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</si>
  <si>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</si>
  <si>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</si>
  <si>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</si>
  <si>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</si>
  <si>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</si>
  <si>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</si>
  <si>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</si>
  <si>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</si>
  <si>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</si>
  <si>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</si>
  <si>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</si>
  <si>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</si>
  <si>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</si>
  <si>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</si>
  <si>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</si>
  <si>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</si>
  <si>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</si>
  <si>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</si>
  <si>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</si>
  <si>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</si>
  <si>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</si>
  <si>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</si>
  <si>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</si>
  <si>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</si>
  <si>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</si>
  <si>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</si>
  <si>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Enero 2013</t>
  </si>
  <si>
    <t>Febrero 2013</t>
  </si>
  <si>
    <t>Marzo 2013</t>
  </si>
  <si>
    <t xml:space="preserve"> +H</t>
  </si>
  <si>
    <t>/WZ2</t>
  </si>
  <si>
    <t xml:space="preserve">WHEAT DEC2/d    </t>
  </si>
  <si>
    <t>/KWZ2</t>
  </si>
  <si>
    <t xml:space="preserve">CORN DEC2/d     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</si>
  <si>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</si>
  <si>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</si>
  <si>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</si>
  <si>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</si>
  <si>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</si>
  <si>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</si>
  <si>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</si>
  <si>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</si>
  <si>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</si>
  <si>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</si>
  <si>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</si>
  <si>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</si>
  <si>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</si>
  <si>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</si>
  <si>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</si>
  <si>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</si>
  <si>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</si>
  <si>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</si>
  <si>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</si>
  <si>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</si>
  <si>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</si>
  <si>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</si>
  <si>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</si>
  <si>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</si>
  <si>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</si>
  <si>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</si>
  <si>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</si>
  <si>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</si>
  <si>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</si>
  <si>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</si>
  <si>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</si>
  <si>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</si>
  <si>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</si>
  <si>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</si>
  <si>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</si>
  <si>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</si>
  <si>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</si>
  <si>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</si>
  <si>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</si>
  <si>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</si>
  <si>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</si>
  <si>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</si>
  <si>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</si>
  <si>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</si>
  <si>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</si>
  <si>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</si>
  <si>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</si>
  <si>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</si>
  <si>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</si>
  <si>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</si>
  <si>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</si>
  <si>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</si>
  <si>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</si>
  <si>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</si>
  <si>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</si>
  <si>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</si>
  <si>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</si>
  <si>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</si>
  <si>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</si>
  <si>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>/CZ2</t>
  </si>
  <si>
    <t xml:space="preserve"> </t>
  </si>
  <si>
    <t>Name</t>
  </si>
  <si>
    <t>Cls.Dat</t>
  </si>
  <si>
    <t>Close</t>
  </si>
  <si>
    <t/>
  </si>
  <si>
    <t>Martes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</si>
</sst>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4" fontId="51" fillId="0" borderId="27" xfId="0" applyNumberFormat="1" applyFont="1" applyBorder="1" applyAlignment="1" applyProtection="1">
      <alignment horizontal="right" vertical="center"/>
      <protection/>
    </xf>
    <xf numFmtId="4" fontId="51" fillId="0" borderId="29" xfId="0" applyNumberFormat="1" applyFont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51" fillId="0" borderId="24" xfId="0" applyNumberFormat="1" applyFont="1" applyBorder="1" applyAlignment="1">
      <alignment horizontal="right" vertical="center"/>
    </xf>
    <xf numFmtId="4" fontId="51" fillId="0" borderId="29" xfId="0" applyNumberFormat="1" applyFont="1" applyBorder="1" applyAlignment="1">
      <alignment horizontal="right" vertical="center"/>
    </xf>
    <xf numFmtId="4" fontId="51" fillId="57" borderId="27" xfId="0" applyNumberFormat="1" applyFont="1" applyFill="1" applyBorder="1" applyAlignment="1" applyProtection="1">
      <alignment horizontal="right" vertical="center"/>
      <protection/>
    </xf>
    <xf numFmtId="4" fontId="51" fillId="57" borderId="24" xfId="0" applyNumberFormat="1" applyFont="1" applyFill="1" applyBorder="1" applyAlignment="1" applyProtection="1">
      <alignment horizontal="right" vertical="center"/>
      <protection/>
    </xf>
    <xf numFmtId="4" fontId="51" fillId="57" borderId="29" xfId="0" applyNumberFormat="1" applyFont="1" applyFill="1" applyBorder="1" applyAlignment="1" applyProtection="1">
      <alignment horizontal="right" vertical="center"/>
      <protection/>
    </xf>
    <xf numFmtId="4" fontId="51" fillId="55" borderId="27" xfId="0" applyNumberFormat="1" applyFont="1" applyFill="1" applyBorder="1" applyAlignment="1" applyProtection="1">
      <alignment horizontal="right" vertical="center"/>
      <protection/>
    </xf>
    <xf numFmtId="4" fontId="51" fillId="55" borderId="24" xfId="0" applyNumberFormat="1" applyFont="1" applyFill="1" applyBorder="1" applyAlignment="1" applyProtection="1">
      <alignment horizontal="right" vertical="center"/>
      <protection/>
    </xf>
    <xf numFmtId="4" fontId="51" fillId="55" borderId="29" xfId="0" applyNumberFormat="1" applyFont="1" applyFill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0</xdr:rowOff>
    </xdr:from>
    <xdr:to>
      <xdr:col>8</xdr:col>
      <xdr:colOff>657225</xdr:colOff>
      <xdr:row>58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44917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10">
      <selection activeCell="E26" sqref="E26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Noviembre</v>
      </c>
      <c r="E8" s="4">
        <f>Datos!I23</f>
        <v>2012</v>
      </c>
      <c r="F8" s="3"/>
      <c r="G8" s="3"/>
      <c r="H8" s="3" t="str">
        <f>Datos!D23</f>
        <v>Martes</v>
      </c>
      <c r="I8" s="5">
        <f>Datos!E23</f>
        <v>6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9" t="s">
        <v>1</v>
      </c>
      <c r="C13" s="119"/>
      <c r="D13" s="120" t="s">
        <v>1</v>
      </c>
      <c r="E13" s="120"/>
      <c r="F13" s="120"/>
      <c r="G13" s="120"/>
      <c r="H13" s="121" t="s">
        <v>2</v>
      </c>
      <c r="I13" s="121"/>
    </row>
    <row r="14" spans="1:9" ht="15.75">
      <c r="A14" s="9"/>
      <c r="B14" s="122" t="s">
        <v>3</v>
      </c>
      <c r="C14" s="122"/>
      <c r="D14" s="123" t="s">
        <v>4</v>
      </c>
      <c r="E14" s="123"/>
      <c r="F14" s="123"/>
      <c r="G14" s="123"/>
      <c r="H14" s="124" t="s">
        <v>5</v>
      </c>
      <c r="I14" s="124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16</v>
      </c>
      <c r="B17" s="29"/>
      <c r="C17" s="35"/>
      <c r="D17" s="30"/>
      <c r="E17" s="36"/>
      <c r="F17" s="37"/>
      <c r="G17" s="38"/>
      <c r="H17" s="31"/>
      <c r="I17" s="32"/>
    </row>
    <row r="18" spans="1:9" ht="19.5" customHeight="1">
      <c r="A18" s="23" t="s">
        <v>17</v>
      </c>
      <c r="B18" s="24"/>
      <c r="C18" s="25"/>
      <c r="D18" s="26"/>
      <c r="E18" s="36"/>
      <c r="F18" s="39"/>
      <c r="G18" s="33"/>
      <c r="H18" s="27"/>
      <c r="I18" s="34"/>
    </row>
    <row r="19" spans="1:9" ht="19.5" customHeight="1">
      <c r="A19" s="17" t="s">
        <v>18</v>
      </c>
      <c r="B19" s="40"/>
      <c r="C19" s="35"/>
      <c r="D19" s="30"/>
      <c r="E19" s="36"/>
      <c r="F19" s="41"/>
      <c r="G19" s="38"/>
      <c r="H19" s="31"/>
      <c r="I19" s="29"/>
    </row>
    <row r="20" spans="1:9" ht="19.5" customHeight="1">
      <c r="A20" s="23" t="s">
        <v>19</v>
      </c>
      <c r="B20" s="42"/>
      <c r="C20" s="25"/>
      <c r="D20" s="26"/>
      <c r="E20" s="43"/>
      <c r="F20" s="41"/>
      <c r="G20" s="38"/>
      <c r="H20" s="27"/>
      <c r="I20" s="28"/>
    </row>
    <row r="21" spans="1:9" ht="19.5" customHeight="1">
      <c r="A21" s="17" t="s">
        <v>20</v>
      </c>
      <c r="B21" s="44"/>
      <c r="C21" s="35"/>
      <c r="D21" s="30"/>
      <c r="E21" s="36"/>
      <c r="F21" s="100"/>
      <c r="G21" s="38"/>
      <c r="H21" s="31"/>
      <c r="I21" s="29"/>
    </row>
    <row r="22" spans="1:9" ht="19.5" customHeight="1">
      <c r="A22" s="23" t="s">
        <v>21</v>
      </c>
      <c r="B22" s="42"/>
      <c r="C22" s="97"/>
      <c r="D22" s="26"/>
      <c r="E22" s="98"/>
      <c r="F22" s="98"/>
      <c r="G22" s="99"/>
      <c r="H22" s="27"/>
      <c r="I22" s="28"/>
    </row>
    <row r="23" spans="1:9" ht="19.5" customHeight="1">
      <c r="A23" s="23" t="s">
        <v>22</v>
      </c>
      <c r="B23" s="42"/>
      <c r="C23" s="97">
        <f>B24+'Primas SRW'!B12</f>
        <v>947</v>
      </c>
      <c r="D23" s="26"/>
      <c r="E23" s="111">
        <f>D24+'Primas HRW'!B15</f>
        <v>1044.5</v>
      </c>
      <c r="F23" s="111">
        <f>D24+'Primas HRW'!C15</f>
        <v>1034.5</v>
      </c>
      <c r="G23" s="112">
        <f>D24+'Primas HRW'!D15</f>
        <v>1024.5</v>
      </c>
      <c r="H23" s="27"/>
      <c r="I23" s="28">
        <f>H24+'Primas maíz'!B14</f>
        <v>810</v>
      </c>
    </row>
    <row r="24" spans="1:9" ht="19.5" customHeight="1">
      <c r="A24" s="17" t="s">
        <v>23</v>
      </c>
      <c r="B24" s="40">
        <f>Datos!E4</f>
        <v>877</v>
      </c>
      <c r="C24" s="45">
        <f>B24+'Primas SRW'!B13</f>
        <v>952</v>
      </c>
      <c r="D24" s="30">
        <f>Datos!I4</f>
        <v>919.5</v>
      </c>
      <c r="E24" s="108">
        <f>D24+'Primas HRW'!B16</f>
        <v>1044.5</v>
      </c>
      <c r="F24" s="108">
        <f>D24+'Primas HRW'!C16</f>
        <v>1034.5</v>
      </c>
      <c r="G24" s="109">
        <f>D24+'Primas HRW'!D16</f>
        <v>1024.5</v>
      </c>
      <c r="H24" s="31">
        <f>Datos!M4</f>
        <v>741</v>
      </c>
      <c r="I24" s="46">
        <f>H24+'Primas maíz'!B15</f>
        <v>809</v>
      </c>
    </row>
    <row r="25" spans="1:9" ht="19.5" customHeight="1">
      <c r="A25" s="17">
        <v>2013</v>
      </c>
      <c r="B25" s="48"/>
      <c r="C25" s="19"/>
      <c r="D25" s="20"/>
      <c r="E25" s="19"/>
      <c r="F25" s="18"/>
      <c r="G25" s="21"/>
      <c r="H25" s="22"/>
      <c r="I25" s="18"/>
    </row>
    <row r="26" spans="1:9" ht="19.5" customHeight="1">
      <c r="A26" s="23" t="s">
        <v>12</v>
      </c>
      <c r="B26" s="106"/>
      <c r="C26" s="102">
        <f>B28+'Primas SRW'!B4</f>
        <v>955.5</v>
      </c>
      <c r="D26" s="103"/>
      <c r="E26" s="113">
        <f>D28+'Primas HRW'!B5</f>
        <v>1045.25</v>
      </c>
      <c r="F26" s="114">
        <f>D28+'Primas HRW'!C5</f>
        <v>1035.25</v>
      </c>
      <c r="G26" s="115">
        <f>D28+'Primas HRW'!D5</f>
        <v>1025.25</v>
      </c>
      <c r="H26" s="104"/>
      <c r="I26" s="101">
        <f>H28+'Primas maíz'!B4</f>
        <v>811</v>
      </c>
    </row>
    <row r="27" spans="1:9" ht="19.5" customHeight="1">
      <c r="A27" s="23" t="s">
        <v>13</v>
      </c>
      <c r="B27" s="106"/>
      <c r="C27" s="102">
        <f>B28+'Primas SRW'!B5</f>
        <v>960.5</v>
      </c>
      <c r="D27" s="103"/>
      <c r="E27" s="113">
        <f>D28+'Primas HRW'!B6</f>
        <v>1050.25</v>
      </c>
      <c r="F27" s="114">
        <f>D28+'Primas HRW'!C6</f>
        <v>1040.25</v>
      </c>
      <c r="G27" s="115">
        <f>D28+'Primas HRW'!D6</f>
        <v>1030.25</v>
      </c>
      <c r="H27" s="104"/>
      <c r="I27" s="101">
        <f>H28+'Primas maíz'!B5</f>
        <v>811</v>
      </c>
    </row>
    <row r="28" spans="1:9" ht="19.5" customHeight="1">
      <c r="A28" s="17" t="s">
        <v>14</v>
      </c>
      <c r="B28" s="40">
        <f>Datos!E5</f>
        <v>890.5</v>
      </c>
      <c r="C28" s="35">
        <f>B28+'Primas SRW'!B6</f>
        <v>965.5</v>
      </c>
      <c r="D28" s="30">
        <f>Datos!I5</f>
        <v>935.25</v>
      </c>
      <c r="E28" s="116">
        <f>D28+'Primas HRW'!B7</f>
        <v>1055.25</v>
      </c>
      <c r="F28" s="117">
        <f>D28+'Primas HRW'!C7</f>
        <v>1045.25</v>
      </c>
      <c r="G28" s="118">
        <f>D28+'Primas HRW'!D7</f>
        <v>1035.25</v>
      </c>
      <c r="H28" s="50">
        <f>Datos!M5</f>
        <v>743</v>
      </c>
      <c r="I28" s="29">
        <f>H28+'Primas maíz'!B6</f>
        <v>811</v>
      </c>
    </row>
    <row r="29" spans="1:9" ht="19.5" customHeight="1">
      <c r="A29" s="23" t="s">
        <v>15</v>
      </c>
      <c r="B29" s="40"/>
      <c r="C29" s="35"/>
      <c r="D29" s="30"/>
      <c r="E29" s="35"/>
      <c r="F29" s="29"/>
      <c r="G29" s="49"/>
      <c r="H29" s="50"/>
      <c r="I29" s="29"/>
    </row>
    <row r="30" spans="1:9" ht="19.5" customHeight="1">
      <c r="A30" s="17" t="s">
        <v>16</v>
      </c>
      <c r="B30" s="40">
        <f>Datos!E6</f>
        <v>897.5</v>
      </c>
      <c r="C30" s="35"/>
      <c r="D30" s="30">
        <f>Datos!I6</f>
        <v>941</v>
      </c>
      <c r="E30" s="35"/>
      <c r="F30" s="29"/>
      <c r="G30" s="49"/>
      <c r="H30" s="50">
        <f>Datos!M6</f>
        <v>739.75</v>
      </c>
      <c r="I30" s="29"/>
    </row>
    <row r="31" spans="1:9" ht="19.5" customHeight="1">
      <c r="A31" s="17" t="s">
        <v>18</v>
      </c>
      <c r="B31" s="40">
        <f>Datos!E7</f>
        <v>879.5</v>
      </c>
      <c r="C31" s="35"/>
      <c r="D31" s="30">
        <f>Datos!I7</f>
        <v>924.5</v>
      </c>
      <c r="E31" s="35"/>
      <c r="F31" s="29"/>
      <c r="G31" s="49"/>
      <c r="H31" s="50">
        <f>Datos!M7</f>
        <v>731</v>
      </c>
      <c r="I31" s="29"/>
    </row>
    <row r="32" spans="1:9" ht="19.5" customHeight="1">
      <c r="A32" s="17" t="s">
        <v>20</v>
      </c>
      <c r="B32" s="40">
        <f>Datos!E8</f>
        <v>887.5</v>
      </c>
      <c r="C32" s="35"/>
      <c r="D32" s="30">
        <f>Datos!I8</f>
        <v>925.75</v>
      </c>
      <c r="E32" s="35"/>
      <c r="F32" s="29"/>
      <c r="G32" s="49"/>
      <c r="H32" s="50">
        <f>Datos!M8</f>
        <v>658</v>
      </c>
      <c r="I32" s="29"/>
    </row>
    <row r="33" spans="1:9" ht="19.5" customHeight="1">
      <c r="A33" s="17" t="s">
        <v>23</v>
      </c>
      <c r="B33" s="51">
        <f>Datos!E9</f>
        <v>895.75</v>
      </c>
      <c r="C33" s="45"/>
      <c r="D33" s="30">
        <f>Datos!I9</f>
        <v>932.5</v>
      </c>
      <c r="E33" s="45"/>
      <c r="F33" s="46"/>
      <c r="G33" s="47"/>
      <c r="H33" s="50">
        <f>Datos!M9</f>
        <v>637.25</v>
      </c>
      <c r="I33" s="46"/>
    </row>
    <row r="34" spans="1:9" ht="19.5" customHeight="1">
      <c r="A34" s="17">
        <v>2014</v>
      </c>
      <c r="B34" s="4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51">
        <f>Datos!E10</f>
        <v>900</v>
      </c>
      <c r="C35" s="35"/>
      <c r="D35" s="30">
        <f>Datos!I10</f>
        <v>933.5</v>
      </c>
      <c r="E35" s="35"/>
      <c r="F35" s="35"/>
      <c r="G35" s="49"/>
      <c r="H35" s="52">
        <f>Datos!M10</f>
        <v>644</v>
      </c>
      <c r="I35" s="29"/>
    </row>
    <row r="36" spans="1:9" ht="19.5" customHeight="1">
      <c r="A36" s="17" t="s">
        <v>16</v>
      </c>
      <c r="B36" s="51">
        <f>Datos!E11</f>
        <v>886</v>
      </c>
      <c r="C36" s="35"/>
      <c r="D36" s="30">
        <f>Datos!I11</f>
        <v>916.5</v>
      </c>
      <c r="E36" s="35"/>
      <c r="F36" s="35"/>
      <c r="G36" s="49"/>
      <c r="H36" s="52">
        <f>Datos!M11</f>
        <v>649.5</v>
      </c>
      <c r="I36" s="29"/>
    </row>
    <row r="37" spans="1:9" ht="19.5" customHeight="1">
      <c r="A37" s="17" t="s">
        <v>18</v>
      </c>
      <c r="B37" s="51">
        <f>Datos!E12</f>
        <v>839.75</v>
      </c>
      <c r="C37" s="35"/>
      <c r="D37" s="30">
        <f>Datos!I12</f>
        <v>853.5</v>
      </c>
      <c r="E37" s="35"/>
      <c r="F37" s="35"/>
      <c r="G37" s="49"/>
      <c r="H37" s="50">
        <f>Datos!M12</f>
        <v>652</v>
      </c>
      <c r="I37" s="29"/>
    </row>
    <row r="38" spans="1:9" ht="19.5" customHeight="1">
      <c r="A38" s="17" t="s">
        <v>20</v>
      </c>
      <c r="B38" s="46">
        <f>Datos!E13</f>
        <v>841.5</v>
      </c>
      <c r="C38" s="35"/>
      <c r="D38" s="30"/>
      <c r="E38" s="35"/>
      <c r="F38" s="35"/>
      <c r="G38" s="49"/>
      <c r="H38" s="50">
        <f>Datos!M13</f>
        <v>606.25</v>
      </c>
      <c r="I38" s="29"/>
    </row>
    <row r="39" spans="1:9" ht="19.5" customHeight="1">
      <c r="A39" s="17" t="s">
        <v>23</v>
      </c>
      <c r="B39" s="46">
        <f>Datos!E14</f>
        <v>853.5</v>
      </c>
      <c r="C39" s="45"/>
      <c r="D39" s="53"/>
      <c r="E39" s="45"/>
      <c r="F39" s="45"/>
      <c r="G39" s="47"/>
      <c r="H39" s="50">
        <f>Datos!M14</f>
        <v>601.75</v>
      </c>
      <c r="I39" s="46"/>
    </row>
    <row r="40" spans="1:13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/>
    </row>
    <row r="41" spans="1:13" ht="19.5" customHeight="1">
      <c r="A41" s="17" t="s">
        <v>14</v>
      </c>
      <c r="B41" s="46">
        <f>Datos!E15</f>
        <v>847.25</v>
      </c>
      <c r="C41" s="35"/>
      <c r="D41" s="30"/>
      <c r="E41" s="35"/>
      <c r="F41" s="35"/>
      <c r="G41" s="49"/>
      <c r="H41" s="52"/>
      <c r="I41" s="29"/>
      <c r="J41"/>
      <c r="K41"/>
      <c r="L41"/>
      <c r="M41"/>
    </row>
    <row r="42" spans="1:13" ht="19.5" customHeight="1">
      <c r="A42" s="17" t="s">
        <v>16</v>
      </c>
      <c r="B42" s="46">
        <f>Datos!E16</f>
        <v>847.25</v>
      </c>
      <c r="C42" s="35"/>
      <c r="D42" s="30"/>
      <c r="E42" s="35"/>
      <c r="F42" s="35"/>
      <c r="G42" s="49"/>
      <c r="H42" s="52"/>
      <c r="I42" s="29"/>
      <c r="J42"/>
      <c r="K42"/>
      <c r="L42"/>
      <c r="M42"/>
    </row>
    <row r="43" spans="1:13" ht="19.5" customHeight="1">
      <c r="A43" s="17" t="s">
        <v>18</v>
      </c>
      <c r="B43" s="46">
        <f>Datos!E17</f>
        <v>785.25</v>
      </c>
      <c r="C43" s="35"/>
      <c r="D43" s="30"/>
      <c r="E43" s="35"/>
      <c r="F43" s="35"/>
      <c r="G43" s="49"/>
      <c r="H43" s="50">
        <f>Datos!M15</f>
        <v>619.25</v>
      </c>
      <c r="I43" s="29"/>
      <c r="J43"/>
      <c r="K43"/>
      <c r="L43"/>
      <c r="M43" s="54"/>
    </row>
    <row r="44" spans="1:13" ht="19.5" customHeight="1">
      <c r="A44" s="17" t="s">
        <v>20</v>
      </c>
      <c r="B44" s="46"/>
      <c r="C44" s="35"/>
      <c r="D44" s="30"/>
      <c r="E44" s="35"/>
      <c r="F44" s="35"/>
      <c r="G44" s="49"/>
      <c r="H44" s="52"/>
      <c r="I44" s="29"/>
      <c r="J44"/>
      <c r="K44"/>
      <c r="L44"/>
      <c r="M44" s="54"/>
    </row>
    <row r="45" spans="1:13" ht="19.5" customHeight="1">
      <c r="A45" s="17" t="s">
        <v>23</v>
      </c>
      <c r="B45" s="46"/>
      <c r="C45" s="45"/>
      <c r="D45" s="53"/>
      <c r="E45" s="45"/>
      <c r="F45" s="45"/>
      <c r="G45" s="47"/>
      <c r="H45" s="50">
        <f>Datos!M16</f>
        <v>588.5</v>
      </c>
      <c r="I45" s="46"/>
      <c r="J45"/>
      <c r="K45"/>
      <c r="L45"/>
      <c r="M45" s="54"/>
    </row>
    <row r="46" spans="1:13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54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2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2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50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2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50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7"/>
      <c r="I53" s="57"/>
    </row>
    <row r="54" ht="15">
      <c r="A54" s="58" t="s">
        <v>25</v>
      </c>
    </row>
    <row r="55" spans="1:8" ht="15.75">
      <c r="A55" s="58" t="s">
        <v>26</v>
      </c>
      <c r="D55" s="1" t="s">
        <v>27</v>
      </c>
      <c r="H55" s="59"/>
    </row>
    <row r="56" spans="1:8" ht="15.75">
      <c r="A56" s="57" t="s">
        <v>28</v>
      </c>
      <c r="B56" s="57"/>
      <c r="C56" s="57"/>
      <c r="D56" s="57"/>
      <c r="E56" s="57"/>
      <c r="F56" s="57"/>
      <c r="G56" s="57"/>
      <c r="H56" s="60"/>
    </row>
    <row r="57" ht="15">
      <c r="H57" s="60"/>
    </row>
    <row r="58" spans="1:8" ht="15.75">
      <c r="A58" s="61" t="s">
        <v>29</v>
      </c>
      <c r="E58" s="62" t="s">
        <v>30</v>
      </c>
      <c r="F58" s="62"/>
      <c r="G58" s="62"/>
      <c r="H58" s="63"/>
    </row>
    <row r="59" spans="5:8" ht="15">
      <c r="E59" s="64">
        <v>0.11</v>
      </c>
      <c r="F59" s="65">
        <f>'Primas HRW'!B23</f>
        <v>-20</v>
      </c>
      <c r="G59" s="65"/>
      <c r="H59" s="63"/>
    </row>
    <row r="60" spans="5:7" ht="15">
      <c r="E60" s="66">
        <v>0.115</v>
      </c>
      <c r="F60" s="65">
        <f>'Primas HRW'!B24</f>
        <v>-10</v>
      </c>
      <c r="G60" s="65"/>
    </row>
    <row r="61" spans="5:7" ht="15">
      <c r="E61" s="66">
        <v>0.125</v>
      </c>
      <c r="F61" s="65" t="str">
        <f>'Primas HRW'!B25</f>
        <v> --</v>
      </c>
      <c r="G61" s="65"/>
    </row>
    <row r="62" spans="5:7" ht="15">
      <c r="E62" s="64">
        <v>0.13</v>
      </c>
      <c r="F62" s="65" t="str">
        <f>'Primas HRW'!B26</f>
        <v>--</v>
      </c>
      <c r="G62" s="65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Datos!G23</f>
        <v>Noviembre</v>
      </c>
      <c r="E9" s="3">
        <f>BUSHEL!E8</f>
        <v>2012</v>
      </c>
      <c r="F9" s="3"/>
      <c r="G9" s="3"/>
      <c r="H9" s="3" t="str">
        <f>Datos!D23</f>
        <v>Martes</v>
      </c>
      <c r="I9" s="5">
        <f>Datos!E23</f>
        <v>6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25" t="s">
        <v>31</v>
      </c>
      <c r="B11" s="125"/>
      <c r="C11" s="125"/>
      <c r="D11" s="125"/>
      <c r="E11" s="125"/>
      <c r="F11" s="125"/>
      <c r="G11" s="125"/>
      <c r="H11" s="125"/>
      <c r="I11" s="125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19" t="s">
        <v>1</v>
      </c>
      <c r="C13" s="119"/>
      <c r="D13" s="120" t="s">
        <v>1</v>
      </c>
      <c r="E13" s="120"/>
      <c r="F13" s="120"/>
      <c r="G13" s="120"/>
      <c r="H13" s="121" t="s">
        <v>2</v>
      </c>
      <c r="I13" s="121"/>
    </row>
    <row r="14" spans="1:9" ht="15.75">
      <c r="A14" s="9"/>
      <c r="B14" s="122" t="s">
        <v>3</v>
      </c>
      <c r="C14" s="122"/>
      <c r="D14" s="123" t="s">
        <v>4</v>
      </c>
      <c r="E14" s="123"/>
      <c r="F14" s="123"/>
      <c r="G14" s="123"/>
      <c r="H14" s="124" t="s">
        <v>5</v>
      </c>
      <c r="I14" s="124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16</v>
      </c>
      <c r="B17" s="46"/>
      <c r="C17" s="45"/>
      <c r="D17" s="30"/>
      <c r="E17" s="67"/>
      <c r="F17" s="67"/>
      <c r="G17" s="68"/>
      <c r="H17" s="31"/>
      <c r="I17" s="28"/>
    </row>
    <row r="18" spans="1:9" ht="19.5" customHeight="1">
      <c r="A18" s="23" t="s">
        <v>17</v>
      </c>
      <c r="B18" s="24"/>
      <c r="C18" s="45"/>
      <c r="D18" s="26"/>
      <c r="E18" s="67"/>
      <c r="F18" s="67"/>
      <c r="G18" s="68"/>
      <c r="H18" s="27"/>
      <c r="I18" s="28"/>
    </row>
    <row r="19" spans="1:9" ht="19.5" customHeight="1">
      <c r="A19" s="17" t="s">
        <v>18</v>
      </c>
      <c r="B19" s="46"/>
      <c r="C19" s="45"/>
      <c r="D19" s="30"/>
      <c r="E19" s="67"/>
      <c r="F19" s="67"/>
      <c r="G19" s="68"/>
      <c r="H19" s="31"/>
      <c r="I19" s="28"/>
    </row>
    <row r="20" spans="1:9" ht="19.5" customHeight="1">
      <c r="A20" s="23" t="s">
        <v>19</v>
      </c>
      <c r="B20" s="24"/>
      <c r="C20" s="45"/>
      <c r="D20" s="26"/>
      <c r="E20" s="67"/>
      <c r="F20" s="67"/>
      <c r="G20" s="68"/>
      <c r="H20" s="27"/>
      <c r="I20" s="28"/>
    </row>
    <row r="21" spans="1:9" ht="19.5" customHeight="1">
      <c r="A21" s="17" t="s">
        <v>20</v>
      </c>
      <c r="B21" s="46"/>
      <c r="C21" s="45"/>
      <c r="D21" s="30"/>
      <c r="E21" s="67"/>
      <c r="F21" s="67"/>
      <c r="G21" s="68"/>
      <c r="H21" s="31"/>
      <c r="I21" s="28"/>
    </row>
    <row r="22" spans="1:9" ht="19.5" customHeight="1">
      <c r="A22" s="23" t="s">
        <v>21</v>
      </c>
      <c r="B22" s="24"/>
      <c r="C22" s="45"/>
      <c r="D22" s="26"/>
      <c r="E22" s="67"/>
      <c r="F22" s="67"/>
      <c r="G22" s="68"/>
      <c r="H22" s="27"/>
      <c r="I22" s="28"/>
    </row>
    <row r="23" spans="1:9" ht="19.5" customHeight="1">
      <c r="A23" s="23" t="s">
        <v>22</v>
      </c>
      <c r="B23" s="24"/>
      <c r="C23" s="45">
        <f>BUSHEL!C23*TONELADA!$B$55</f>
        <v>347.96567999999996</v>
      </c>
      <c r="D23" s="26"/>
      <c r="E23" s="67">
        <f>BUSHEL!E23*TONELADA!$B$55</f>
        <v>383.79107999999997</v>
      </c>
      <c r="F23" s="67">
        <f>BUSHEL!F23*TONELADA!$B$55</f>
        <v>380.11668</v>
      </c>
      <c r="G23" s="68">
        <f>BUSHEL!G23*TONELADA!$B$55</f>
        <v>376.44228</v>
      </c>
      <c r="H23" s="27"/>
      <c r="I23" s="28">
        <f>BUSHEL!I23*TONELADA!$E$55</f>
        <v>318.88079999999997</v>
      </c>
    </row>
    <row r="24" spans="1:9" ht="19.5" customHeight="1">
      <c r="A24" s="17" t="s">
        <v>23</v>
      </c>
      <c r="B24" s="46">
        <f>BUSHEL!B24*TONELADA!$B$55</f>
        <v>322.24487999999997</v>
      </c>
      <c r="C24" s="45">
        <f>BUSHEL!C24*TONELADA!$B$55</f>
        <v>349.80288</v>
      </c>
      <c r="D24" s="30">
        <f>IF(BUSHEL!D24&gt;0,BUSHEL!D24*TONELADA!$B$55,"")</f>
        <v>337.86108</v>
      </c>
      <c r="E24" s="67">
        <f>BUSHEL!E24*TONELADA!$B$55</f>
        <v>383.79107999999997</v>
      </c>
      <c r="F24" s="67">
        <f>BUSHEL!F24*TONELADA!$B$55</f>
        <v>380.11668</v>
      </c>
      <c r="G24" s="68">
        <f>BUSHEL!G24*TONELADA!$B$55</f>
        <v>376.44228</v>
      </c>
      <c r="H24" s="31">
        <f>BUSHEL!H24*$E$55</f>
        <v>291.71688</v>
      </c>
      <c r="I24" s="28">
        <f>BUSHEL!I24*TONELADA!$E$55</f>
        <v>318.48712</v>
      </c>
    </row>
    <row r="25" spans="1:9" ht="19.5" customHeight="1">
      <c r="A25" s="17">
        <v>2013</v>
      </c>
      <c r="B25" s="18"/>
      <c r="C25" s="19"/>
      <c r="D25" s="20"/>
      <c r="E25" s="19"/>
      <c r="F25" s="19"/>
      <c r="G25" s="21"/>
      <c r="H25" s="22"/>
      <c r="I25" s="18"/>
    </row>
    <row r="26" spans="1:9" ht="19.5" customHeight="1">
      <c r="A26" s="17" t="s">
        <v>12</v>
      </c>
      <c r="B26" s="101"/>
      <c r="C26" s="45">
        <f>BUSHEL!C26*TONELADA!$B$55</f>
        <v>351.08892</v>
      </c>
      <c r="D26" s="103"/>
      <c r="E26" s="67">
        <f>BUSHEL!E26*TONELADA!$B$55</f>
        <v>384.06666</v>
      </c>
      <c r="F26" s="67">
        <f>BUSHEL!F26*TONELADA!$B$55</f>
        <v>380.39225999999996</v>
      </c>
      <c r="G26" s="68">
        <f>BUSHEL!G26*TONELADA!$B$55</f>
        <v>376.71786</v>
      </c>
      <c r="H26" s="104"/>
      <c r="I26" s="28">
        <f>BUSHEL!I26*TONELADA!$E$55</f>
        <v>319.27448</v>
      </c>
    </row>
    <row r="27" spans="1:9" ht="19.5" customHeight="1">
      <c r="A27" s="17" t="s">
        <v>13</v>
      </c>
      <c r="B27" s="101"/>
      <c r="C27" s="45">
        <f>BUSHEL!C27*TONELADA!$B$55</f>
        <v>352.92611999999997</v>
      </c>
      <c r="D27" s="103"/>
      <c r="E27" s="67">
        <f>BUSHEL!E27*TONELADA!$B$55</f>
        <v>385.90386</v>
      </c>
      <c r="F27" s="67">
        <f>BUSHEL!F27*TONELADA!$B$55</f>
        <v>382.22945999999996</v>
      </c>
      <c r="G27" s="68">
        <f>BUSHEL!G27*TONELADA!$B$55</f>
        <v>378.55505999999997</v>
      </c>
      <c r="H27" s="104"/>
      <c r="I27" s="28">
        <f>BUSHEL!I27*TONELADA!$E$55</f>
        <v>319.27448</v>
      </c>
    </row>
    <row r="28" spans="1:9" ht="19.5" customHeight="1">
      <c r="A28" s="17" t="s">
        <v>14</v>
      </c>
      <c r="B28" s="46">
        <f>BUSHEL!B28*TONELADA!$B$55</f>
        <v>327.20532</v>
      </c>
      <c r="C28" s="45">
        <f>BUSHEL!C28*TONELADA!$B$55</f>
        <v>354.76331999999996</v>
      </c>
      <c r="D28" s="30">
        <f>IF(BUSHEL!D28&gt;0,BUSHEL!D28*TONELADA!$B$55,"")</f>
        <v>343.64826</v>
      </c>
      <c r="E28" s="67">
        <f>BUSHEL!E28*TONELADA!$B$55</f>
        <v>387.74106</v>
      </c>
      <c r="F28" s="67">
        <f>BUSHEL!F28*TONELADA!$B$55</f>
        <v>384.06666</v>
      </c>
      <c r="G28" s="68">
        <f>BUSHEL!G28*TONELADA!$B$55</f>
        <v>380.39225999999996</v>
      </c>
      <c r="H28" s="31">
        <f>BUSHEL!H28*$E$55</f>
        <v>292.50424</v>
      </c>
      <c r="I28" s="28">
        <f>BUSHEL!I28*TONELADA!$E$55</f>
        <v>319.27448</v>
      </c>
    </row>
    <row r="29" spans="1:9" ht="19.5" customHeight="1">
      <c r="A29" s="23" t="s">
        <v>15</v>
      </c>
      <c r="B29" s="46"/>
      <c r="C29" s="35"/>
      <c r="D29" s="30"/>
      <c r="E29" s="35"/>
      <c r="F29" s="35"/>
      <c r="G29" s="49"/>
      <c r="H29" s="31"/>
      <c r="I29" s="29"/>
    </row>
    <row r="30" spans="1:9" ht="19.5" customHeight="1">
      <c r="A30" s="17" t="s">
        <v>16</v>
      </c>
      <c r="B30" s="46">
        <f>BUSHEL!B30*TONELADA!$B$55</f>
        <v>329.7774</v>
      </c>
      <c r="C30" s="35"/>
      <c r="D30" s="30">
        <f>IF(BUSHEL!D30&gt;0,BUSHEL!D30*TONELADA!$B$55,"")</f>
        <v>345.76104</v>
      </c>
      <c r="E30" s="35"/>
      <c r="F30" s="35"/>
      <c r="G30" s="49"/>
      <c r="H30" s="31">
        <f>BUSHEL!H30*$E$55</f>
        <v>291.22477999999995</v>
      </c>
      <c r="I30" s="29"/>
    </row>
    <row r="31" spans="1:9" ht="19.5" customHeight="1">
      <c r="A31" s="17" t="s">
        <v>18</v>
      </c>
      <c r="B31" s="46">
        <f>BUSHEL!B31*TONELADA!$B$55</f>
        <v>323.16348</v>
      </c>
      <c r="C31" s="35"/>
      <c r="D31" s="30">
        <f>IF(BUSHEL!D31&gt;0,BUSHEL!D31*TONELADA!$B$55,"")</f>
        <v>339.69828</v>
      </c>
      <c r="E31" s="35"/>
      <c r="F31" s="35"/>
      <c r="G31" s="49"/>
      <c r="H31" s="31">
        <f>BUSHEL!H31*$E$55</f>
        <v>287.78008</v>
      </c>
      <c r="I31" s="29"/>
    </row>
    <row r="32" spans="1:9" ht="19.5" customHeight="1">
      <c r="A32" s="17" t="s">
        <v>20</v>
      </c>
      <c r="B32" s="46">
        <f>BUSHEL!B32*TONELADA!$B$55</f>
        <v>326.103</v>
      </c>
      <c r="C32" s="35"/>
      <c r="D32" s="30">
        <f>IF(BUSHEL!D32&gt;0,BUSHEL!D32*TONELADA!$B$55,"")</f>
        <v>340.15758</v>
      </c>
      <c r="E32" s="35"/>
      <c r="F32" s="35"/>
      <c r="G32" s="49"/>
      <c r="H32" s="31">
        <f>BUSHEL!H32*$E$55</f>
        <v>259.04143999999997</v>
      </c>
      <c r="I32" s="29"/>
    </row>
    <row r="33" spans="1:9" ht="19.5" customHeight="1">
      <c r="A33" s="17" t="s">
        <v>23</v>
      </c>
      <c r="B33" s="46">
        <f>BUSHEL!B33*TONELADA!$B$55</f>
        <v>329.13437999999996</v>
      </c>
      <c r="C33" s="45"/>
      <c r="D33" s="30">
        <f>IF(BUSHEL!D33&gt;0,BUSHEL!D33*TONELADA!$B$55,"")</f>
        <v>342.63779999999997</v>
      </c>
      <c r="E33" s="45"/>
      <c r="F33" s="45"/>
      <c r="G33" s="47"/>
      <c r="H33" s="31">
        <f>BUSHEL!H33*$E$55</f>
        <v>250.87257999999997</v>
      </c>
      <c r="I33" s="46"/>
    </row>
    <row r="34" spans="1:9" ht="19.5" customHeight="1">
      <c r="A34" s="17">
        <v>2014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46">
        <f>BUSHEL!B35*TONELADA!$B$55</f>
        <v>330.69599999999997</v>
      </c>
      <c r="C35" s="35"/>
      <c r="D35" s="30">
        <f>IF(BUSHEL!D35&gt;0,BUSHEL!D35*TONELADA!$B$55,"")</f>
        <v>343.00524</v>
      </c>
      <c r="E35" s="35"/>
      <c r="F35" s="35"/>
      <c r="G35" s="49"/>
      <c r="H35" s="31">
        <f>BUSHEL!H35*$E$55</f>
        <v>253.52991999999998</v>
      </c>
      <c r="I35" s="29"/>
    </row>
    <row r="36" spans="1:9" ht="19.5" customHeight="1">
      <c r="A36" s="17" t="s">
        <v>16</v>
      </c>
      <c r="B36" s="46">
        <f>BUSHEL!B36*TONELADA!$B$55</f>
        <v>325.55183999999997</v>
      </c>
      <c r="C36" s="35"/>
      <c r="D36" s="30">
        <f>IF(BUSHEL!D36&gt;0,BUSHEL!D36*TONELADA!$B$55,"")</f>
        <v>336.75876</v>
      </c>
      <c r="E36" s="35"/>
      <c r="F36" s="35"/>
      <c r="G36" s="49"/>
      <c r="H36" s="31">
        <f>BUSHEL!H36*$E$55</f>
        <v>255.69516</v>
      </c>
      <c r="I36" s="29"/>
    </row>
    <row r="37" spans="1:9" ht="19.5" customHeight="1">
      <c r="A37" s="17" t="s">
        <v>18</v>
      </c>
      <c r="B37" s="46">
        <f>BUSHEL!B37*TONELADA!$B$55</f>
        <v>308.55773999999997</v>
      </c>
      <c r="C37" s="35"/>
      <c r="D37" s="30">
        <f>IF(BUSHEL!D37&gt;0,BUSHEL!D37*TONELADA!$B$55,"")</f>
        <v>313.61003999999997</v>
      </c>
      <c r="E37" s="35"/>
      <c r="F37" s="35"/>
      <c r="G37" s="49"/>
      <c r="H37" s="31">
        <f>BUSHEL!H37*$E$55</f>
        <v>256.67936</v>
      </c>
      <c r="I37" s="29"/>
    </row>
    <row r="38" spans="1:9" ht="19.5" customHeight="1">
      <c r="A38" s="17" t="s">
        <v>20</v>
      </c>
      <c r="B38" s="46">
        <f>BUSHEL!B38*TONELADA!$B$55</f>
        <v>309.20076</v>
      </c>
      <c r="C38" s="35"/>
      <c r="D38" s="30"/>
      <c r="E38" s="35"/>
      <c r="F38" s="35"/>
      <c r="G38" s="49"/>
      <c r="H38" s="31">
        <f>BUSHEL!H38*$E$55</f>
        <v>238.6685</v>
      </c>
      <c r="I38" s="29"/>
    </row>
    <row r="39" spans="1:9" ht="19.5" customHeight="1">
      <c r="A39" s="17" t="s">
        <v>23</v>
      </c>
      <c r="B39" s="46">
        <f>BUSHEL!B39*TONELADA!$B$55</f>
        <v>313.61003999999997</v>
      </c>
      <c r="C39" s="45"/>
      <c r="D39" s="53"/>
      <c r="E39" s="45"/>
      <c r="F39" s="45"/>
      <c r="G39" s="47"/>
      <c r="H39" s="31">
        <f>BUSHEL!H39*$E$55</f>
        <v>236.89693999999997</v>
      </c>
      <c r="I39" s="46"/>
    </row>
    <row r="40" spans="1:9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46">
        <f>BUSHEL!B41*TONELADA!$B$55</f>
        <v>311.31354</v>
      </c>
      <c r="C41" s="35"/>
      <c r="D41" s="30"/>
      <c r="E41" s="35"/>
      <c r="F41" s="35"/>
      <c r="G41" s="49"/>
      <c r="H41" s="31"/>
      <c r="I41" s="29"/>
    </row>
    <row r="42" spans="1:9" ht="19.5" customHeight="1">
      <c r="A42" s="17" t="s">
        <v>16</v>
      </c>
      <c r="B42" s="46">
        <f>BUSHEL!B42*TONELADA!$B$55</f>
        <v>311.31354</v>
      </c>
      <c r="C42" s="35"/>
      <c r="D42" s="30"/>
      <c r="E42" s="35"/>
      <c r="F42" s="35"/>
      <c r="G42" s="49"/>
      <c r="H42" s="50"/>
      <c r="I42" s="29"/>
    </row>
    <row r="43" spans="1:9" ht="19.5" customHeight="1">
      <c r="A43" s="17" t="s">
        <v>18</v>
      </c>
      <c r="B43" s="46">
        <f>BUSHEL!B43*TONELADA!$B$55</f>
        <v>288.53226</v>
      </c>
      <c r="C43" s="35"/>
      <c r="D43" s="30"/>
      <c r="E43" s="35"/>
      <c r="F43" s="35"/>
      <c r="G43" s="49"/>
      <c r="H43" s="31">
        <f>BUSHEL!H43*$E$55</f>
        <v>243.78634</v>
      </c>
      <c r="I43" s="29"/>
    </row>
    <row r="44" spans="1:9" ht="19.5" customHeight="1">
      <c r="A44" s="17" t="s">
        <v>20</v>
      </c>
      <c r="B44" s="46"/>
      <c r="C44" s="35"/>
      <c r="D44" s="30"/>
      <c r="E44" s="35"/>
      <c r="F44" s="35"/>
      <c r="G44" s="49"/>
      <c r="H44" s="50"/>
      <c r="I44" s="29"/>
    </row>
    <row r="45" spans="1:9" ht="19.5" customHeight="1">
      <c r="A45" s="17" t="s">
        <v>23</v>
      </c>
      <c r="B45" s="46"/>
      <c r="C45" s="45"/>
      <c r="D45" s="53"/>
      <c r="E45" s="45"/>
      <c r="F45" s="45"/>
      <c r="G45" s="47"/>
      <c r="H45" s="31">
        <f>BUSHEL!H45*$E$55</f>
        <v>231.68068</v>
      </c>
      <c r="I45" s="46"/>
    </row>
    <row r="46" spans="1:9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0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0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31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0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31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6"/>
      <c r="I53" s="56"/>
    </row>
    <row r="54" ht="15">
      <c r="A54" s="58" t="s">
        <v>25</v>
      </c>
    </row>
    <row r="55" spans="1:5" ht="15">
      <c r="A55" s="69" t="s">
        <v>32</v>
      </c>
      <c r="B55" s="70">
        <v>0.36744</v>
      </c>
      <c r="D55" s="69" t="s">
        <v>33</v>
      </c>
      <c r="E55" s="1">
        <v>0.39368</v>
      </c>
    </row>
    <row r="56" spans="1:9" ht="15.75">
      <c r="A56" s="57" t="s">
        <v>28</v>
      </c>
      <c r="B56" s="57"/>
      <c r="C56" s="57"/>
      <c r="D56" s="57"/>
      <c r="E56" s="57"/>
      <c r="F56" s="57"/>
      <c r="G56" s="57"/>
      <c r="H56" s="57"/>
      <c r="I56" s="57"/>
    </row>
    <row r="58" spans="1:8" ht="15.75">
      <c r="A58" s="61" t="s">
        <v>29</v>
      </c>
      <c r="E58" s="62" t="s">
        <v>30</v>
      </c>
      <c r="F58" s="62"/>
      <c r="G58" s="62"/>
      <c r="H58" s="59"/>
    </row>
    <row r="59" spans="5:8" ht="15">
      <c r="E59" s="64">
        <v>0.11</v>
      </c>
      <c r="F59" s="65">
        <f>'Primas HRW'!B23*B55</f>
        <v>-7.3488</v>
      </c>
      <c r="G59" s="65"/>
      <c r="H59" s="60"/>
    </row>
    <row r="60" spans="5:8" ht="15">
      <c r="E60" s="66">
        <v>0.115</v>
      </c>
      <c r="F60" s="65">
        <f>'Primas HRW'!B24*B55</f>
        <v>-3.6744</v>
      </c>
      <c r="G60" s="65"/>
      <c r="H60" s="60"/>
    </row>
    <row r="61" spans="5:8" ht="15">
      <c r="E61" s="66">
        <v>0.125</v>
      </c>
      <c r="F61" s="65" t="str">
        <f>'Primas HRW'!B25</f>
        <v> --</v>
      </c>
      <c r="G61" s="65"/>
      <c r="H61" s="63"/>
    </row>
    <row r="62" spans="5:8" ht="15">
      <c r="E62" s="64">
        <v>0.13</v>
      </c>
      <c r="F62" s="64" t="str">
        <f>'Primas HRW'!B26</f>
        <v>--</v>
      </c>
      <c r="G62" s="64"/>
      <c r="H62" s="63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6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7" sqref="C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1" t="s">
        <v>35</v>
      </c>
    </row>
    <row r="3" spans="2:3" ht="15.75">
      <c r="B3" s="72">
        <v>0.12</v>
      </c>
      <c r="C3" s="73" t="s">
        <v>36</v>
      </c>
    </row>
    <row r="4" spans="1:3" ht="15">
      <c r="A4" s="74" t="s">
        <v>80</v>
      </c>
      <c r="B4" s="75">
        <v>65</v>
      </c>
      <c r="C4" s="75" t="s">
        <v>83</v>
      </c>
    </row>
    <row r="5" spans="1:3" ht="15">
      <c r="A5" s="76" t="s">
        <v>81</v>
      </c>
      <c r="B5" s="24">
        <v>70</v>
      </c>
      <c r="C5" s="24" t="s">
        <v>83</v>
      </c>
    </row>
    <row r="6" spans="1:3" ht="15">
      <c r="A6" s="74" t="s">
        <v>82</v>
      </c>
      <c r="B6" s="75">
        <v>75</v>
      </c>
      <c r="C6" s="75" t="s">
        <v>83</v>
      </c>
    </row>
    <row r="7" spans="1:3" ht="15">
      <c r="A7" s="77" t="s">
        <v>39</v>
      </c>
      <c r="B7" s="24"/>
      <c r="C7" s="24"/>
    </row>
    <row r="8" spans="1:3" ht="15">
      <c r="A8" s="74" t="s">
        <v>40</v>
      </c>
      <c r="B8" s="75"/>
      <c r="C8" s="78"/>
    </row>
    <row r="9" spans="1:3" ht="15">
      <c r="A9" s="77" t="s">
        <v>41</v>
      </c>
      <c r="B9" s="24"/>
      <c r="C9" s="24"/>
    </row>
    <row r="10" spans="1:3" ht="15">
      <c r="A10" s="74" t="s">
        <v>42</v>
      </c>
      <c r="B10" s="78"/>
      <c r="C10" s="75"/>
    </row>
    <row r="11" spans="1:3" ht="15">
      <c r="A11" s="77" t="s">
        <v>55</v>
      </c>
      <c r="B11" s="24"/>
      <c r="C11" s="24"/>
    </row>
    <row r="12" spans="1:3" ht="15">
      <c r="A12" s="74" t="s">
        <v>57</v>
      </c>
      <c r="B12" s="75">
        <v>70</v>
      </c>
      <c r="C12" s="75" t="s">
        <v>56</v>
      </c>
    </row>
    <row r="13" spans="1:3" ht="15">
      <c r="A13" s="76" t="s">
        <v>58</v>
      </c>
      <c r="B13" s="24">
        <v>75</v>
      </c>
      <c r="C13" s="24" t="s">
        <v>56</v>
      </c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5" sqref="B5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26"/>
      <c r="C1" s="126"/>
      <c r="D1" s="126"/>
    </row>
    <row r="2" spans="1:4" ht="15.75">
      <c r="A2" s="76"/>
      <c r="B2" s="127" t="s">
        <v>1</v>
      </c>
      <c r="C2" s="127"/>
      <c r="D2" s="127"/>
    </row>
    <row r="3" spans="1:4" ht="15.75">
      <c r="A3" s="76"/>
      <c r="B3" s="127" t="s">
        <v>48</v>
      </c>
      <c r="C3" s="127"/>
      <c r="D3" s="127"/>
    </row>
    <row r="4" spans="1:5" ht="15.75">
      <c r="A4" s="76"/>
      <c r="B4" s="79">
        <v>0.12</v>
      </c>
      <c r="C4" s="80">
        <v>0.115</v>
      </c>
      <c r="D4" s="80">
        <v>0.11</v>
      </c>
      <c r="E4" s="81" t="s">
        <v>49</v>
      </c>
    </row>
    <row r="5" spans="1:5" ht="15">
      <c r="A5" s="82" t="s">
        <v>80</v>
      </c>
      <c r="B5" s="75">
        <v>110</v>
      </c>
      <c r="C5" s="75">
        <f>B5+B24</f>
        <v>100</v>
      </c>
      <c r="D5" s="75">
        <f>B5+B23</f>
        <v>90</v>
      </c>
      <c r="E5" s="75" t="s">
        <v>83</v>
      </c>
    </row>
    <row r="6" spans="1:5" ht="15">
      <c r="A6" s="76" t="s">
        <v>81</v>
      </c>
      <c r="B6" s="24">
        <v>115</v>
      </c>
      <c r="C6" s="83">
        <f>B6+B24</f>
        <v>105</v>
      </c>
      <c r="D6" s="24">
        <f>B6+B23</f>
        <v>95</v>
      </c>
      <c r="E6" s="24" t="s">
        <v>83</v>
      </c>
    </row>
    <row r="7" spans="1:5" ht="15">
      <c r="A7" s="74" t="s">
        <v>82</v>
      </c>
      <c r="B7" s="75">
        <v>120</v>
      </c>
      <c r="C7" s="78">
        <f>B7+B24</f>
        <v>110</v>
      </c>
      <c r="D7" s="75">
        <f>B7+B23</f>
        <v>100</v>
      </c>
      <c r="E7" s="78" t="s">
        <v>83</v>
      </c>
    </row>
    <row r="8" spans="1:5" ht="15">
      <c r="A8" s="76" t="s">
        <v>37</v>
      </c>
      <c r="B8" s="24"/>
      <c r="C8" s="84"/>
      <c r="D8" s="84"/>
      <c r="E8" s="24"/>
    </row>
    <row r="9" spans="1:5" ht="15">
      <c r="A9" s="74" t="s">
        <v>38</v>
      </c>
      <c r="B9" s="75"/>
      <c r="C9" s="75"/>
      <c r="D9" s="75"/>
      <c r="E9" s="78"/>
    </row>
    <row r="10" spans="1:5" ht="15">
      <c r="A10" s="76" t="s">
        <v>39</v>
      </c>
      <c r="B10" s="24"/>
      <c r="C10" s="24"/>
      <c r="D10" s="24"/>
      <c r="E10" s="24"/>
    </row>
    <row r="11" spans="1:5" ht="15">
      <c r="A11" s="74" t="s">
        <v>40</v>
      </c>
      <c r="B11" s="78"/>
      <c r="C11" s="78"/>
      <c r="D11" s="78"/>
      <c r="E11" s="78"/>
    </row>
    <row r="12" spans="1:5" ht="15">
      <c r="A12" s="76" t="s">
        <v>41</v>
      </c>
      <c r="B12" s="85"/>
      <c r="C12" s="24"/>
      <c r="D12" s="24"/>
      <c r="E12" s="24"/>
    </row>
    <row r="13" spans="1:5" ht="15">
      <c r="A13" s="74" t="s">
        <v>42</v>
      </c>
      <c r="B13" s="78"/>
      <c r="C13" s="78"/>
      <c r="D13" s="78"/>
      <c r="E13" s="75"/>
    </row>
    <row r="14" spans="1:5" ht="15">
      <c r="A14" s="76" t="s">
        <v>55</v>
      </c>
      <c r="B14" s="24"/>
      <c r="C14" s="24"/>
      <c r="D14" s="24"/>
      <c r="E14" s="24"/>
    </row>
    <row r="15" spans="1:5" ht="15">
      <c r="A15" s="74" t="s">
        <v>57</v>
      </c>
      <c r="B15" s="75">
        <v>125</v>
      </c>
      <c r="C15" s="75">
        <f>B15+B24</f>
        <v>115</v>
      </c>
      <c r="D15" s="75">
        <f>B15+B23</f>
        <v>105</v>
      </c>
      <c r="E15" s="75" t="s">
        <v>56</v>
      </c>
    </row>
    <row r="16" spans="1:5" ht="15">
      <c r="A16" s="76" t="s">
        <v>58</v>
      </c>
      <c r="B16" s="24">
        <v>125</v>
      </c>
      <c r="C16" s="24">
        <f>B16+B24</f>
        <v>115</v>
      </c>
      <c r="D16" s="24">
        <f>B16+B23</f>
        <v>105</v>
      </c>
      <c r="E16" s="24" t="s">
        <v>56</v>
      </c>
    </row>
    <row r="22" spans="1:4" ht="15">
      <c r="A22" t="s">
        <v>50</v>
      </c>
      <c r="D22" t="s">
        <v>43</v>
      </c>
    </row>
    <row r="23" spans="1:4" ht="15">
      <c r="A23" s="86">
        <v>0.11</v>
      </c>
      <c r="B23">
        <v>-20</v>
      </c>
      <c r="D23" t="s">
        <v>44</v>
      </c>
    </row>
    <row r="24" spans="1:4" ht="15">
      <c r="A24" s="87">
        <v>0.115</v>
      </c>
      <c r="B24" s="88">
        <v>-10</v>
      </c>
      <c r="D24" t="s">
        <v>45</v>
      </c>
    </row>
    <row r="25" spans="1:4" ht="15">
      <c r="A25" s="89">
        <v>0.125</v>
      </c>
      <c r="B25" s="90" t="s">
        <v>51</v>
      </c>
      <c r="D25" t="s">
        <v>46</v>
      </c>
    </row>
    <row r="26" spans="1:4" ht="15">
      <c r="A26" s="86">
        <v>0.13</v>
      </c>
      <c r="B26" s="91" t="s">
        <v>52</v>
      </c>
      <c r="D26" t="s">
        <v>47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3" sqref="B3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53</v>
      </c>
      <c r="C2" s="71" t="s">
        <v>35</v>
      </c>
    </row>
    <row r="3" spans="2:3" ht="15.75">
      <c r="B3" s="72" t="s">
        <v>54</v>
      </c>
      <c r="C3" s="73" t="s">
        <v>36</v>
      </c>
    </row>
    <row r="4" spans="1:3" ht="15">
      <c r="A4" s="82" t="s">
        <v>80</v>
      </c>
      <c r="B4" s="75">
        <v>68</v>
      </c>
      <c r="C4" s="75" t="s">
        <v>83</v>
      </c>
    </row>
    <row r="5" spans="1:3" ht="15">
      <c r="A5" s="105" t="s">
        <v>81</v>
      </c>
      <c r="B5" s="24">
        <v>68</v>
      </c>
      <c r="C5" s="24" t="s">
        <v>83</v>
      </c>
    </row>
    <row r="6" spans="1:3" ht="15">
      <c r="A6" s="82" t="s">
        <v>82</v>
      </c>
      <c r="B6" s="75">
        <v>68</v>
      </c>
      <c r="C6" s="75" t="s">
        <v>83</v>
      </c>
    </row>
    <row r="7" spans="1:3" ht="15">
      <c r="A7" s="77" t="s">
        <v>37</v>
      </c>
      <c r="B7" s="92"/>
      <c r="C7" s="92"/>
    </row>
    <row r="8" spans="1:3" ht="15">
      <c r="A8" s="74" t="s">
        <v>38</v>
      </c>
      <c r="B8" s="75"/>
      <c r="C8" s="75"/>
    </row>
    <row r="9" spans="1:3" ht="15">
      <c r="A9" s="76" t="s">
        <v>39</v>
      </c>
      <c r="B9" s="24"/>
      <c r="C9" s="24"/>
    </row>
    <row r="10" spans="1:3" ht="15">
      <c r="A10" s="74" t="s">
        <v>40</v>
      </c>
      <c r="B10" s="75"/>
      <c r="C10" s="75"/>
    </row>
    <row r="11" spans="1:3" ht="15">
      <c r="A11" s="77" t="s">
        <v>41</v>
      </c>
      <c r="B11" s="92"/>
      <c r="C11" s="24"/>
    </row>
    <row r="12" spans="1:3" ht="15">
      <c r="A12" s="74" t="s">
        <v>42</v>
      </c>
      <c r="B12" s="75"/>
      <c r="C12" s="75"/>
    </row>
    <row r="13" spans="1:3" ht="15">
      <c r="A13" s="76" t="s">
        <v>55</v>
      </c>
      <c r="B13" s="24"/>
      <c r="C13" s="24"/>
    </row>
    <row r="14" spans="1:3" ht="15">
      <c r="A14" s="74" t="s">
        <v>57</v>
      </c>
      <c r="B14" s="75">
        <v>69</v>
      </c>
      <c r="C14" s="75" t="s">
        <v>56</v>
      </c>
    </row>
    <row r="15" spans="1:3" ht="15">
      <c r="A15" s="76" t="s">
        <v>58</v>
      </c>
      <c r="B15" s="24">
        <v>68</v>
      </c>
      <c r="C15" s="24" t="s">
        <v>56</v>
      </c>
    </row>
    <row r="19" ht="15">
      <c r="A19" t="s">
        <v>43</v>
      </c>
    </row>
    <row r="20" ht="15">
      <c r="A20" t="s">
        <v>44</v>
      </c>
    </row>
    <row r="21" ht="15">
      <c r="A21" t="s">
        <v>45</v>
      </c>
    </row>
    <row r="22" ht="15">
      <c r="A22" t="s">
        <v>46</v>
      </c>
    </row>
    <row r="23" ht="15">
      <c r="A23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E24" sqref="E24"/>
    </sheetView>
  </sheetViews>
  <sheetFormatPr defaultColWidth="12.4453125" defaultRowHeight="15"/>
  <cols>
    <col min="1" max="1" width="12.4453125" style="93" customWidth="1"/>
    <col min="2" max="2" width="6.4453125" style="93" customWidth="1"/>
    <col min="3" max="3" width="18.10546875" style="93" customWidth="1"/>
    <col min="4" max="4" width="14.4453125" style="93" customWidth="1"/>
    <col min="5" max="5" width="6.88671875" style="93" customWidth="1"/>
    <col min="6" max="6" width="7.77734375" style="93" customWidth="1"/>
    <col min="7" max="7" width="18.10546875" style="93" customWidth="1"/>
    <col min="8" max="8" width="14.4453125" style="93" customWidth="1"/>
    <col min="9" max="9" width="6.99609375" style="93" customWidth="1"/>
    <col min="10" max="10" width="4.99609375" style="93" customWidth="1"/>
    <col min="11" max="11" width="17.21484375" style="93" customWidth="1"/>
    <col min="12" max="12" width="14.4453125" style="93" customWidth="1"/>
    <col min="13" max="13" width="6.88671875" style="93" customWidth="1"/>
    <col min="14" max="16384" width="12.4453125" style="93" customWidth="1"/>
  </cols>
  <sheetData>
    <row r="1" ht="15">
      <c r="A1" s="93" t="s">
        <v>59</v>
      </c>
    </row>
    <row r="2" spans="3:11" ht="15">
      <c r="C2" s="93" t="s">
        <v>60</v>
      </c>
      <c r="G2" s="93" t="s">
        <v>61</v>
      </c>
      <c r="K2" s="93" t="s">
        <v>62</v>
      </c>
    </row>
    <row r="3" spans="2:13" ht="15">
      <c r="B3" t="s">
        <v>148</v>
      </c>
      <c r="C3" t="s">
        <v>149</v>
      </c>
      <c r="D3" t="s">
        <v>150</v>
      </c>
      <c r="E3" t="s">
        <v>151</v>
      </c>
      <c r="F3" t="s">
        <v>148</v>
      </c>
      <c r="G3" t="s">
        <v>149</v>
      </c>
      <c r="H3" t="s">
        <v>150</v>
      </c>
      <c r="I3" t="s">
        <v>151</v>
      </c>
      <c r="J3" t="s">
        <v>148</v>
      </c>
      <c r="K3" t="s">
        <v>149</v>
      </c>
      <c r="L3" t="s">
        <v>150</v>
      </c>
      <c r="M3" t="s">
        <v>151</v>
      </c>
    </row>
    <row r="4" spans="2:13" ht="15">
      <c r="B4" t="s">
        <v>84</v>
      </c>
      <c r="C4" t="s">
        <v>85</v>
      </c>
      <c r="D4" s="110">
        <v>41219</v>
      </c>
      <c r="E4">
        <v>877</v>
      </c>
      <c r="F4" t="s">
        <v>86</v>
      </c>
      <c r="G4" t="s">
        <v>85</v>
      </c>
      <c r="H4" s="110">
        <v>41219</v>
      </c>
      <c r="I4">
        <v>919.5</v>
      </c>
      <c r="J4" t="s">
        <v>147</v>
      </c>
      <c r="K4" t="s">
        <v>87</v>
      </c>
      <c r="L4" s="110">
        <v>41219</v>
      </c>
      <c r="M4">
        <v>741</v>
      </c>
    </row>
    <row r="5" spans="2:13" ht="15">
      <c r="B5" t="s">
        <v>92</v>
      </c>
      <c r="C5" t="s">
        <v>89</v>
      </c>
      <c r="D5" s="110">
        <v>41219</v>
      </c>
      <c r="E5">
        <v>890.5</v>
      </c>
      <c r="F5" t="s">
        <v>88</v>
      </c>
      <c r="G5" t="s">
        <v>89</v>
      </c>
      <c r="H5" s="110">
        <v>41219</v>
      </c>
      <c r="I5">
        <v>935.25</v>
      </c>
      <c r="J5" t="s">
        <v>90</v>
      </c>
      <c r="K5" t="s">
        <v>91</v>
      </c>
      <c r="L5" s="110">
        <v>41219</v>
      </c>
      <c r="M5">
        <v>743</v>
      </c>
    </row>
    <row r="6" spans="2:13" ht="15">
      <c r="B6" t="s">
        <v>97</v>
      </c>
      <c r="C6" t="s">
        <v>94</v>
      </c>
      <c r="D6" s="110">
        <v>41219</v>
      </c>
      <c r="E6">
        <v>897.5</v>
      </c>
      <c r="F6" t="s">
        <v>93</v>
      </c>
      <c r="G6" t="s">
        <v>94</v>
      </c>
      <c r="H6" s="110">
        <v>41219</v>
      </c>
      <c r="I6">
        <v>941</v>
      </c>
      <c r="J6" t="s">
        <v>95</v>
      </c>
      <c r="K6" t="s">
        <v>96</v>
      </c>
      <c r="L6" s="110">
        <v>41219</v>
      </c>
      <c r="M6">
        <v>739.75</v>
      </c>
    </row>
    <row r="7" spans="2:13" ht="15">
      <c r="B7" t="s">
        <v>102</v>
      </c>
      <c r="C7" t="s">
        <v>99</v>
      </c>
      <c r="D7" s="110">
        <v>41219</v>
      </c>
      <c r="E7">
        <v>879.5</v>
      </c>
      <c r="F7" t="s">
        <v>98</v>
      </c>
      <c r="G7" t="s">
        <v>99</v>
      </c>
      <c r="H7" s="110">
        <v>41219</v>
      </c>
      <c r="I7">
        <v>924.5</v>
      </c>
      <c r="J7" t="s">
        <v>100</v>
      </c>
      <c r="K7" t="s">
        <v>101</v>
      </c>
      <c r="L7" s="110">
        <v>41219</v>
      </c>
      <c r="M7">
        <v>731</v>
      </c>
    </row>
    <row r="8" spans="2:13" ht="15">
      <c r="B8" t="s">
        <v>107</v>
      </c>
      <c r="C8" t="s">
        <v>104</v>
      </c>
      <c r="D8" s="110">
        <v>41219</v>
      </c>
      <c r="E8">
        <v>887.5</v>
      </c>
      <c r="F8" t="s">
        <v>103</v>
      </c>
      <c r="G8" t="s">
        <v>104</v>
      </c>
      <c r="H8" s="110">
        <v>41219</v>
      </c>
      <c r="I8">
        <v>925.75</v>
      </c>
      <c r="J8" t="s">
        <v>105</v>
      </c>
      <c r="K8" t="s">
        <v>106</v>
      </c>
      <c r="L8" s="110">
        <v>41219</v>
      </c>
      <c r="M8">
        <v>658</v>
      </c>
    </row>
    <row r="9" spans="2:13" ht="15">
      <c r="B9" t="s">
        <v>112</v>
      </c>
      <c r="C9" t="s">
        <v>109</v>
      </c>
      <c r="D9" s="110">
        <v>41219</v>
      </c>
      <c r="E9">
        <v>895.75</v>
      </c>
      <c r="F9" t="s">
        <v>108</v>
      </c>
      <c r="G9" t="s">
        <v>109</v>
      </c>
      <c r="H9" s="110">
        <v>41219</v>
      </c>
      <c r="I9">
        <v>932.5</v>
      </c>
      <c r="J9" t="s">
        <v>110</v>
      </c>
      <c r="K9" t="s">
        <v>111</v>
      </c>
      <c r="L9" s="110">
        <v>41219</v>
      </c>
      <c r="M9">
        <v>637.25</v>
      </c>
    </row>
    <row r="10" spans="2:13" ht="15">
      <c r="B10" t="s">
        <v>117</v>
      </c>
      <c r="C10" t="s">
        <v>114</v>
      </c>
      <c r="D10" s="110">
        <v>41219</v>
      </c>
      <c r="E10">
        <v>900</v>
      </c>
      <c r="F10" t="s">
        <v>113</v>
      </c>
      <c r="G10" t="s">
        <v>114</v>
      </c>
      <c r="H10" s="110">
        <v>41219</v>
      </c>
      <c r="I10">
        <v>933.5</v>
      </c>
      <c r="J10" t="s">
        <v>115</v>
      </c>
      <c r="K10" t="s">
        <v>116</v>
      </c>
      <c r="L10" s="110">
        <v>41219</v>
      </c>
      <c r="M10">
        <v>644</v>
      </c>
    </row>
    <row r="11" spans="2:13" ht="15">
      <c r="B11" t="s">
        <v>122</v>
      </c>
      <c r="C11" t="s">
        <v>119</v>
      </c>
      <c r="D11" s="110">
        <v>41219</v>
      </c>
      <c r="E11">
        <v>886</v>
      </c>
      <c r="F11" t="s">
        <v>118</v>
      </c>
      <c r="G11" t="s">
        <v>119</v>
      </c>
      <c r="H11" s="110">
        <v>41219</v>
      </c>
      <c r="I11">
        <v>916.5</v>
      </c>
      <c r="J11" t="s">
        <v>120</v>
      </c>
      <c r="K11" t="s">
        <v>121</v>
      </c>
      <c r="L11" s="110">
        <v>41219</v>
      </c>
      <c r="M11">
        <v>649.5</v>
      </c>
    </row>
    <row r="12" spans="2:13" ht="15">
      <c r="B12" t="s">
        <v>127</v>
      </c>
      <c r="C12" t="s">
        <v>124</v>
      </c>
      <c r="D12" s="110">
        <v>41219</v>
      </c>
      <c r="E12">
        <v>839.75</v>
      </c>
      <c r="F12" t="s">
        <v>123</v>
      </c>
      <c r="G12" t="s">
        <v>124</v>
      </c>
      <c r="H12" s="110">
        <v>41219</v>
      </c>
      <c r="I12">
        <v>853.5</v>
      </c>
      <c r="J12" t="s">
        <v>125</v>
      </c>
      <c r="K12" t="s">
        <v>126</v>
      </c>
      <c r="L12" s="110">
        <v>41219</v>
      </c>
      <c r="M12">
        <v>652</v>
      </c>
    </row>
    <row r="13" spans="2:13" ht="15">
      <c r="B13" t="s">
        <v>132</v>
      </c>
      <c r="C13" t="s">
        <v>129</v>
      </c>
      <c r="D13" s="110">
        <v>41219</v>
      </c>
      <c r="E13">
        <v>841.5</v>
      </c>
      <c r="F13" t="s">
        <v>128</v>
      </c>
      <c r="G13" t="s">
        <v>129</v>
      </c>
      <c r="H13" t="s">
        <v>152</v>
      </c>
      <c r="I13">
        <v>0</v>
      </c>
      <c r="J13" t="s">
        <v>130</v>
      </c>
      <c r="K13" t="s">
        <v>131</v>
      </c>
      <c r="L13" s="110">
        <v>41219</v>
      </c>
      <c r="M13">
        <v>606.25</v>
      </c>
    </row>
    <row r="14" spans="2:13" ht="15">
      <c r="B14" t="s">
        <v>135</v>
      </c>
      <c r="C14" t="s">
        <v>136</v>
      </c>
      <c r="D14" s="110">
        <v>41219</v>
      </c>
      <c r="E14">
        <v>853.5</v>
      </c>
      <c r="F14"/>
      <c r="G14"/>
      <c r="H14"/>
      <c r="I14"/>
      <c r="J14" t="s">
        <v>133</v>
      </c>
      <c r="K14" t="s">
        <v>134</v>
      </c>
      <c r="L14" s="110">
        <v>41219</v>
      </c>
      <c r="M14">
        <v>601.75</v>
      </c>
    </row>
    <row r="15" spans="2:13" ht="15">
      <c r="B15" t="s">
        <v>139</v>
      </c>
      <c r="C15" t="s">
        <v>140</v>
      </c>
      <c r="D15" s="110">
        <v>41219</v>
      </c>
      <c r="E15">
        <v>847.25</v>
      </c>
      <c r="F15"/>
      <c r="G15"/>
      <c r="H15"/>
      <c r="I15"/>
      <c r="J15" t="s">
        <v>137</v>
      </c>
      <c r="K15" t="s">
        <v>138</v>
      </c>
      <c r="L15" s="110">
        <v>41219</v>
      </c>
      <c r="M15">
        <v>619.25</v>
      </c>
    </row>
    <row r="16" spans="2:13" ht="15">
      <c r="B16" t="s">
        <v>143</v>
      </c>
      <c r="C16" t="s">
        <v>144</v>
      </c>
      <c r="D16" s="110">
        <v>41219</v>
      </c>
      <c r="E16">
        <v>847.25</v>
      </c>
      <c r="F16"/>
      <c r="G16"/>
      <c r="H16"/>
      <c r="I16"/>
      <c r="J16" t="s">
        <v>141</v>
      </c>
      <c r="K16" t="s">
        <v>142</v>
      </c>
      <c r="L16" s="110">
        <v>41219</v>
      </c>
      <c r="M16">
        <v>588.5</v>
      </c>
    </row>
    <row r="17" spans="2:13" ht="15">
      <c r="B17" t="s">
        <v>145</v>
      </c>
      <c r="C17" t="s">
        <v>146</v>
      </c>
      <c r="D17" s="110">
        <v>41219</v>
      </c>
      <c r="E17">
        <v>785.25</v>
      </c>
      <c r="F17"/>
      <c r="G17"/>
      <c r="H17"/>
      <c r="I17"/>
      <c r="J17"/>
      <c r="K17"/>
      <c r="L17"/>
      <c r="M17"/>
    </row>
    <row r="18" spans="2:13" ht="15">
      <c r="B18"/>
      <c r="C18"/>
      <c r="D18" s="107"/>
      <c r="E18"/>
      <c r="F18"/>
      <c r="G18"/>
      <c r="H18"/>
      <c r="I18"/>
      <c r="J18"/>
      <c r="K18"/>
      <c r="L18"/>
      <c r="M18"/>
    </row>
    <row r="22" spans="4:5" ht="15.75">
      <c r="D22" s="94" t="s">
        <v>63</v>
      </c>
      <c r="E22" s="94" t="s">
        <v>64</v>
      </c>
    </row>
    <row r="23" spans="3:9" ht="15.75">
      <c r="C23" s="94" t="s">
        <v>65</v>
      </c>
      <c r="D23" s="96" t="s">
        <v>153</v>
      </c>
      <c r="E23" s="76">
        <v>6</v>
      </c>
      <c r="F23" s="93" t="s">
        <v>66</v>
      </c>
      <c r="G23" t="s">
        <v>57</v>
      </c>
      <c r="H23" t="s">
        <v>67</v>
      </c>
      <c r="I23" s="93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Noviembre</v>
      </c>
      <c r="B1">
        <f>TONELADA!E9</f>
        <v>2012</v>
      </c>
    </row>
    <row r="2" spans="1:2" ht="15">
      <c r="A2" t="str">
        <f>TONELADA!H9</f>
        <v>Martes</v>
      </c>
      <c r="B2">
        <f>TONELADA!I9</f>
        <v>6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str">
        <f>TONELADA!A17</f>
        <v>MAY</v>
      </c>
      <c r="F4" t="str">
        <f>TONELADA!A18</f>
        <v>JUN</v>
      </c>
      <c r="G4" t="str">
        <f>TONELADA!A19</f>
        <v>JUL</v>
      </c>
      <c r="H4" t="str">
        <f>TONELADA!A20</f>
        <v>AGO</v>
      </c>
      <c r="I4" t="str">
        <f>TONELADA!A21</f>
        <v>SEP</v>
      </c>
      <c r="J4" t="str">
        <f>TONELADA!A22</f>
        <v>OCT</v>
      </c>
      <c r="K4" t="str">
        <f>TONELADA!A23</f>
        <v>NOV</v>
      </c>
      <c r="L4" t="str">
        <f>TONELADA!A24</f>
        <v>DIC</v>
      </c>
    </row>
    <row r="5" spans="1:3" ht="15">
      <c r="A5" t="s">
        <v>68</v>
      </c>
      <c r="B5" t="e">
        <f>TONELADA!#REF!</f>
        <v>#REF!</v>
      </c>
      <c r="C5" s="95" t="e">
        <f>TONELADA!#REF!</f>
        <v>#REF!</v>
      </c>
    </row>
    <row r="6" spans="1:3" ht="15">
      <c r="A6" t="s">
        <v>69</v>
      </c>
      <c r="B6" s="95" t="e">
        <f>TONELADA!#REF!</f>
        <v>#REF!</v>
      </c>
      <c r="C6" s="95" t="e">
        <f>TONELADA!#REF!</f>
        <v>#REF!</v>
      </c>
    </row>
    <row r="7" spans="1:3" ht="15">
      <c r="A7" t="s">
        <v>70</v>
      </c>
      <c r="B7" s="95" t="e">
        <f>B6-C5</f>
        <v>#REF!</v>
      </c>
      <c r="C7" s="95" t="e">
        <f>C6-C5</f>
        <v>#REF!</v>
      </c>
    </row>
    <row r="9" ht="15">
      <c r="A9" t="str">
        <f>TONELADA!D14</f>
        <v>HARD RED WINTER No. 2*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20" ht="15">
      <c r="A20" t="str">
        <f>TONELADA!H14</f>
        <v>YELLOW  No. 3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2012-11-07T12:55:41Z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