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<sst xmlns="http://schemas.openxmlformats.org/spreadsheetml/2006/main" count="293" uniqueCount="153">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</sst>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>
        <f>B19+'Primas SRW'!B9</f>
        <v>771.25</v>
      </c>
      <c r="D18" s="27"/>
      <c r="E18" s="28">
        <f>D19+'Primas HRW'!B10</f>
        <v>885</v>
      </c>
      <c r="F18" s="29">
        <f>D19+'Primas HRW'!C10</f>
        <v>881</v>
      </c>
      <c r="G18" s="30">
        <f>D19+'Primas HRW'!D10</f>
        <v>877</v>
      </c>
      <c r="H18" s="31"/>
      <c r="I18" s="32"/>
    </row>
    <row r="19" spans="1:9" ht="19.5" customHeight="1">
      <c r="A19" s="17" t="s">
        <v>18</v>
      </c>
      <c r="B19" s="25">
        <f>Datos!E5</f>
        <v>696.25</v>
      </c>
      <c r="C19" s="26">
        <f>B19+'Primas SRW'!B10</f>
        <v>766.25</v>
      </c>
      <c r="D19" s="27">
        <f>Datos!I5</f>
        <v>735</v>
      </c>
      <c r="E19" s="93">
        <f>D19+'Primas HRW'!B11</f>
        <v>885</v>
      </c>
      <c r="F19" s="29">
        <f>D19+'Primas HRW'!C11</f>
        <v>881</v>
      </c>
      <c r="G19" s="30">
        <f>D19+'Primas HRW'!D11</f>
        <v>877</v>
      </c>
      <c r="H19" s="31">
        <f>Datos!M5</f>
        <v>666.25</v>
      </c>
      <c r="I19" s="32">
        <f>H19+'Primas maíz'!B10</f>
        <v>766.25</v>
      </c>
    </row>
    <row r="20" spans="1:9" ht="19.5" customHeight="1">
      <c r="A20" s="17" t="s">
        <v>19</v>
      </c>
      <c r="B20" s="25"/>
      <c r="C20" s="26">
        <f>B21+'Primas SRW'!B11</f>
        <v>774.75</v>
      </c>
      <c r="D20" s="27"/>
      <c r="E20" s="93">
        <f>D21+'Primas HRW'!B12</f>
        <v>877.75</v>
      </c>
      <c r="F20" s="94">
        <f>D21+'Primas HRW'!C12</f>
        <v>873.75</v>
      </c>
      <c r="G20" s="95">
        <f>D21+'Primas HRW'!D12</f>
        <v>869.75</v>
      </c>
      <c r="H20" s="31"/>
      <c r="I20" s="32">
        <f>H21+'Primas maíz'!B11</f>
        <v>751.5</v>
      </c>
    </row>
    <row r="21" spans="1:9" ht="19.5" customHeight="1">
      <c r="A21" s="17" t="s">
        <v>20</v>
      </c>
      <c r="B21" s="25">
        <f>Datos!E6</f>
        <v>704.75</v>
      </c>
      <c r="C21" s="26">
        <f>B21+'Primas SRW'!B12</f>
        <v>779.75</v>
      </c>
      <c r="D21" s="27">
        <f>Datos!I6</f>
        <v>742.75</v>
      </c>
      <c r="E21" s="26"/>
      <c r="F21" s="32"/>
      <c r="G21" s="33"/>
      <c r="H21" s="31">
        <f>Datos!M6</f>
        <v>591.5</v>
      </c>
      <c r="I21" s="32">
        <f>H21+'Primas maíz'!B12</f>
        <v>696.5</v>
      </c>
    </row>
    <row r="22" spans="1:9" ht="19.5" customHeight="1">
      <c r="A22" s="17" t="s">
        <v>21</v>
      </c>
      <c r="B22" s="25"/>
      <c r="C22" s="26">
        <f>B24+'Primas SRW'!B13</f>
        <v>784.25</v>
      </c>
      <c r="D22" s="27"/>
      <c r="E22" s="26"/>
      <c r="F22" s="32"/>
      <c r="G22" s="33"/>
      <c r="H22" s="31"/>
      <c r="I22" s="32">
        <f>'Primas maíz'!B13+H24</f>
        <v>631.5</v>
      </c>
    </row>
    <row r="23" spans="1:9" ht="19.5" customHeight="1">
      <c r="A23" s="17" t="s">
        <v>22</v>
      </c>
      <c r="B23" s="25"/>
      <c r="C23" s="26">
        <f>B24+'Primas SRW'!B14</f>
        <v>794.25</v>
      </c>
      <c r="D23" s="27"/>
      <c r="E23" s="26"/>
      <c r="F23" s="32"/>
      <c r="G23" s="33"/>
      <c r="H23" s="31"/>
      <c r="I23" s="32">
        <f>H24+'Primas maíz'!B14</f>
        <v>631.5</v>
      </c>
    </row>
    <row r="24" spans="1:9" ht="19.5" customHeight="1">
      <c r="A24" s="17" t="s">
        <v>23</v>
      </c>
      <c r="B24" s="34">
        <f>Datos!E7</f>
        <v>719.25</v>
      </c>
      <c r="C24" s="35">
        <f>B24+'Primas SRW'!B15</f>
        <v>799.25</v>
      </c>
      <c r="D24" s="27">
        <f>Datos!I7</f>
        <v>760.75</v>
      </c>
      <c r="E24" s="35"/>
      <c r="F24" s="36"/>
      <c r="G24" s="37"/>
      <c r="H24" s="31">
        <f>Datos!M7</f>
        <v>558.5</v>
      </c>
      <c r="I24" s="36">
        <f>H24+'Primas maíz'!B15</f>
        <v>631.5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734</v>
      </c>
      <c r="C28" s="26"/>
      <c r="D28" s="27">
        <f>Datos!I8</f>
        <v>774.5</v>
      </c>
      <c r="E28" s="26"/>
      <c r="F28" s="26"/>
      <c r="G28" s="33"/>
      <c r="H28" s="38">
        <f>Datos!M8</f>
        <v>568.75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744</v>
      </c>
      <c r="C30" s="26"/>
      <c r="D30" s="27">
        <f>Datos!I9</f>
        <v>782.75</v>
      </c>
      <c r="E30" s="26"/>
      <c r="F30" s="26"/>
      <c r="G30" s="33"/>
      <c r="H30" s="38">
        <f>Datos!M9</f>
        <v>576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750</v>
      </c>
      <c r="C32" s="26"/>
      <c r="D32" s="27">
        <f>Datos!I10</f>
        <v>786.5</v>
      </c>
      <c r="E32" s="26"/>
      <c r="F32" s="26"/>
      <c r="G32" s="33"/>
      <c r="H32" s="31">
        <f>Datos!M10</f>
        <v>582.25</v>
      </c>
      <c r="I32" s="32"/>
    </row>
    <row r="33" spans="1:9" ht="19.5" customHeight="1">
      <c r="A33" s="17" t="s">
        <v>20</v>
      </c>
      <c r="B33" s="36">
        <f>Datos!E11</f>
        <v>756.5</v>
      </c>
      <c r="C33" s="26"/>
      <c r="D33" s="27">
        <f>Datos!I11</f>
        <v>794</v>
      </c>
      <c r="E33" s="26"/>
      <c r="F33" s="26"/>
      <c r="G33" s="33"/>
      <c r="H33" s="31">
        <f>Datos!M11</f>
        <v>570.75</v>
      </c>
      <c r="I33" s="32"/>
    </row>
    <row r="34" spans="1:9" ht="19.5" customHeight="1">
      <c r="A34" s="17" t="s">
        <v>23</v>
      </c>
      <c r="B34" s="36">
        <f>Datos!E12</f>
        <v>762.5</v>
      </c>
      <c r="C34" s="35"/>
      <c r="D34" s="27">
        <f>Datos!I12</f>
        <v>801</v>
      </c>
      <c r="E34" s="35"/>
      <c r="F34" s="35"/>
      <c r="G34" s="37"/>
      <c r="H34" s="31">
        <f>Datos!M12</f>
        <v>565.5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768.5</v>
      </c>
      <c r="C36" s="26"/>
      <c r="D36" s="27"/>
      <c r="E36" s="26"/>
      <c r="F36" s="26"/>
      <c r="G36" s="33"/>
      <c r="H36" s="31">
        <f>Datos!M13</f>
        <v>572</v>
      </c>
      <c r="I36" s="32"/>
    </row>
    <row r="37" spans="1:9" ht="19.5" customHeight="1">
      <c r="A37" s="17" t="s">
        <v>16</v>
      </c>
      <c r="B37" s="36">
        <f>Datos!E14</f>
        <v>770</v>
      </c>
      <c r="C37" s="26"/>
      <c r="D37" s="27"/>
      <c r="E37" s="26"/>
      <c r="F37" s="26"/>
      <c r="G37" s="33"/>
      <c r="H37" s="31">
        <f>Datos!M14</f>
        <v>575.5</v>
      </c>
      <c r="I37" s="32"/>
    </row>
    <row r="38" spans="1:9" ht="19.5" customHeight="1">
      <c r="A38" s="17" t="s">
        <v>18</v>
      </c>
      <c r="B38" s="36">
        <f>Datos!E15</f>
        <v>760.5</v>
      </c>
      <c r="C38" s="26"/>
      <c r="D38" s="27"/>
      <c r="E38" s="26"/>
      <c r="F38" s="26"/>
      <c r="G38" s="33"/>
      <c r="H38" s="31">
        <f>Datos!M15</f>
        <v>577.75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544.25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541.25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552.25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526.5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>
        <f>BUSHEL!C18*TONELADA!$B$50</f>
        <v>283.3881</v>
      </c>
      <c r="D18" s="27"/>
      <c r="E18" s="53">
        <f>BUSHEL!E18*TONELADA!$B$50</f>
        <v>325.1844</v>
      </c>
      <c r="F18" s="53">
        <f>BUSHEL!F18*TONELADA!$B$50</f>
        <v>323.71464</v>
      </c>
      <c r="G18" s="54">
        <f>BUSHEL!G18*TONELADA!$B$50</f>
        <v>322.24487999999997</v>
      </c>
      <c r="H18" s="56"/>
      <c r="I18" s="55"/>
    </row>
    <row r="19" spans="1:9" ht="19.5" customHeight="1">
      <c r="A19" s="17" t="s">
        <v>18</v>
      </c>
      <c r="B19" s="36">
        <f>BUSHEL!B19*TONELADA!$B$50</f>
        <v>255.8301</v>
      </c>
      <c r="C19" s="35">
        <f>BUSHEL!C19*TONELADA!$B$50</f>
        <v>281.5509</v>
      </c>
      <c r="D19" s="27">
        <f>IF(BUSHEL!D19&gt;0,BUSHEL!D19*TONELADA!$B$50,"")</f>
        <v>270.0684</v>
      </c>
      <c r="E19" s="53">
        <f>BUSHEL!E19*TONELADA!$B$50</f>
        <v>325.1844</v>
      </c>
      <c r="F19" s="53">
        <f>BUSHEL!F19*TONELADA!$B$50</f>
        <v>323.71464</v>
      </c>
      <c r="G19" s="54">
        <f>BUSHEL!G19*TONELADA!$B$50</f>
        <v>322.24487999999997</v>
      </c>
      <c r="H19" s="56">
        <f>BUSHEL!H19*$E$50</f>
        <v>262.28929999999997</v>
      </c>
      <c r="I19" s="55">
        <f>BUSHEL!I19*TONELADA!$E$50</f>
        <v>301.65729999999996</v>
      </c>
    </row>
    <row r="20" spans="1:9" ht="19.5" customHeight="1">
      <c r="A20" s="24" t="s">
        <v>19</v>
      </c>
      <c r="B20" s="57"/>
      <c r="C20" s="35">
        <f>BUSHEL!C20*TONELADA!$B$50</f>
        <v>284.67413999999997</v>
      </c>
      <c r="D20" s="27">
        <f>IF(BUSHEL!D20&gt;0,BUSHEL!D20*TONELADA!$B$50,"")</f>
      </c>
      <c r="E20" s="53">
        <f>BUSHEL!E20*TONELADA!$B$50</f>
        <v>322.52046</v>
      </c>
      <c r="F20" s="53">
        <f>BUSHEL!F20*TONELADA!$B$50</f>
        <v>321.0507</v>
      </c>
      <c r="G20" s="54">
        <f>BUSHEL!G20*TONELADA!$B$50</f>
        <v>319.58094</v>
      </c>
      <c r="H20" s="60"/>
      <c r="I20" s="55">
        <f>BUSHEL!I20*TONELADA!$E$50</f>
        <v>295.85051999999996</v>
      </c>
    </row>
    <row r="21" spans="1:9" ht="19.5" customHeight="1">
      <c r="A21" s="17" t="s">
        <v>20</v>
      </c>
      <c r="B21" s="36">
        <f>BUSHEL!B21*TONELADA!$B$50</f>
        <v>258.95333999999997</v>
      </c>
      <c r="C21" s="35">
        <f>BUSHEL!C21*TONELADA!$B$50</f>
        <v>286.51134</v>
      </c>
      <c r="D21" s="27">
        <f>IF(BUSHEL!D21&gt;0,BUSHEL!D21*TONELADA!$B$50,"")</f>
        <v>272.91606</v>
      </c>
      <c r="E21" s="32"/>
      <c r="F21" s="32"/>
      <c r="G21" s="33"/>
      <c r="H21" s="56">
        <f>BUSHEL!H21*$E$50</f>
        <v>232.86172</v>
      </c>
      <c r="I21" s="55">
        <f>BUSHEL!I21*TONELADA!$E$50</f>
        <v>274.19811999999996</v>
      </c>
    </row>
    <row r="22" spans="1:9" ht="19.5" customHeight="1">
      <c r="A22" s="24" t="s">
        <v>21</v>
      </c>
      <c r="B22" s="57"/>
      <c r="C22" s="35">
        <f>BUSHEL!C22*TONELADA!$B$50</f>
        <v>288.16481999999996</v>
      </c>
      <c r="D22" s="59"/>
      <c r="E22" s="57"/>
      <c r="F22" s="57"/>
      <c r="G22" s="58"/>
      <c r="H22" s="60"/>
      <c r="I22" s="55">
        <f>BUSHEL!I22*TONELADA!$E$50</f>
        <v>248.60891999999998</v>
      </c>
    </row>
    <row r="23" spans="1:9" ht="19.5" customHeight="1">
      <c r="A23" s="24" t="s">
        <v>22</v>
      </c>
      <c r="B23" s="57"/>
      <c r="C23" s="35">
        <f>BUSHEL!C23*TONELADA!$B$50</f>
        <v>291.83922</v>
      </c>
      <c r="D23" s="59"/>
      <c r="E23" s="57"/>
      <c r="F23" s="57"/>
      <c r="G23" s="58"/>
      <c r="H23" s="60"/>
      <c r="I23" s="55">
        <f>BUSHEL!I23*TONELADA!$E$50</f>
        <v>248.60891999999998</v>
      </c>
    </row>
    <row r="24" spans="1:9" ht="19.5" customHeight="1">
      <c r="A24" s="17" t="s">
        <v>23</v>
      </c>
      <c r="B24" s="36">
        <f>BUSHEL!B24*TONELADA!$B$50</f>
        <v>264.28122</v>
      </c>
      <c r="C24" s="35">
        <f>BUSHEL!C24*TONELADA!$B$50</f>
        <v>293.67642</v>
      </c>
      <c r="D24" s="27">
        <f>IF(BUSHEL!D24&gt;0,BUSHEL!D24*TONELADA!$B$50,"")</f>
        <v>279.52997999999997</v>
      </c>
      <c r="E24" s="35"/>
      <c r="F24" s="35"/>
      <c r="G24" s="37"/>
      <c r="H24" s="56">
        <f>BUSHEL!H24*$E$50</f>
        <v>219.87027999999998</v>
      </c>
      <c r="I24" s="55">
        <f>BUSHEL!I24*TONELADA!$E$50</f>
        <v>248.60891999999998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269.70096</v>
      </c>
      <c r="C28" s="26"/>
      <c r="D28" s="27">
        <f>IF(BUSHEL!D28&gt;0,BUSHEL!D28*TONELADA!$B$50,"")</f>
        <v>284.58227999999997</v>
      </c>
      <c r="E28" s="26"/>
      <c r="F28" s="26"/>
      <c r="G28" s="33"/>
      <c r="H28" s="56">
        <f>BUSHEL!H28*$E$50</f>
        <v>223.9055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273.37536</v>
      </c>
      <c r="C30" s="26"/>
      <c r="D30" s="27">
        <f>IF(BUSHEL!D30&gt;0,BUSHEL!D30*TONELADA!$B$50,"")</f>
        <v>287.61366</v>
      </c>
      <c r="E30" s="26"/>
      <c r="F30" s="26"/>
      <c r="G30" s="33"/>
      <c r="H30" s="56">
        <f>BUSHEL!H30*$E$50</f>
        <v>226.75967999999997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275.58</v>
      </c>
      <c r="C32" s="26"/>
      <c r="D32" s="27">
        <f>IF(BUSHEL!D32&gt;0,BUSHEL!D32*TONELADA!$B$50,"")</f>
        <v>288.99156</v>
      </c>
      <c r="E32" s="26"/>
      <c r="F32" s="26"/>
      <c r="G32" s="33"/>
      <c r="H32" s="56">
        <f>BUSHEL!H32*$E$50</f>
        <v>229.22018</v>
      </c>
      <c r="I32" s="32"/>
    </row>
    <row r="33" spans="1:9" ht="19.5" customHeight="1">
      <c r="A33" s="17" t="s">
        <v>20</v>
      </c>
      <c r="B33" s="36">
        <f>BUSHEL!B33*TONELADA!$B$50</f>
        <v>277.96836</v>
      </c>
      <c r="C33" s="26"/>
      <c r="D33" s="27">
        <f>IF(BUSHEL!D33&gt;0,BUSHEL!D33*TONELADA!$B$50,"")</f>
        <v>291.74736</v>
      </c>
      <c r="E33" s="26"/>
      <c r="F33" s="26"/>
      <c r="G33" s="33"/>
      <c r="H33" s="56">
        <f>BUSHEL!H33*$E$50</f>
        <v>224.69286</v>
      </c>
      <c r="I33" s="32"/>
    </row>
    <row r="34" spans="1:9" ht="19.5" customHeight="1">
      <c r="A34" s="17" t="s">
        <v>23</v>
      </c>
      <c r="B34" s="36">
        <f>BUSHEL!B34*TONELADA!$B$50</f>
        <v>280.173</v>
      </c>
      <c r="C34" s="35"/>
      <c r="D34" s="27">
        <f>IF(BUSHEL!D34&gt;0,BUSHEL!D34*TONELADA!$B$50,"")</f>
        <v>294.31944</v>
      </c>
      <c r="E34" s="35"/>
      <c r="F34" s="35"/>
      <c r="G34" s="37"/>
      <c r="H34" s="56">
        <f>BUSHEL!H34*$E$50</f>
        <v>222.62604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282.37764</v>
      </c>
      <c r="C36" s="26"/>
      <c r="D36" s="27"/>
      <c r="E36" s="26"/>
      <c r="F36" s="26"/>
      <c r="G36" s="33"/>
      <c r="H36" s="56">
        <f>BUSHEL!H36*$E$50</f>
        <v>225.18496</v>
      </c>
      <c r="I36" s="32"/>
    </row>
    <row r="37" spans="1:9" ht="19.5" customHeight="1">
      <c r="A37" s="17" t="s">
        <v>16</v>
      </c>
      <c r="B37" s="36">
        <f>BUSHEL!B37*TONELADA!$B$50</f>
        <v>282.92879999999997</v>
      </c>
      <c r="C37" s="26"/>
      <c r="D37" s="27"/>
      <c r="E37" s="26"/>
      <c r="F37" s="26"/>
      <c r="G37" s="33"/>
      <c r="H37" s="56">
        <f>BUSHEL!H37*$E$50</f>
        <v>226.56284</v>
      </c>
      <c r="I37" s="32"/>
    </row>
    <row r="38" spans="1:9" ht="19.5" customHeight="1">
      <c r="A38" s="17" t="s">
        <v>18</v>
      </c>
      <c r="B38" s="36">
        <f>BUSHEL!B38*TONELADA!$B$50</f>
        <v>279.43811999999997</v>
      </c>
      <c r="C38" s="26"/>
      <c r="D38" s="27"/>
      <c r="E38" s="26"/>
      <c r="F38" s="26"/>
      <c r="G38" s="33"/>
      <c r="H38" s="56">
        <f>BUSHEL!H38*$E$50</f>
        <v>227.44861999999998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214.26033999999999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213.0793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217.40977999999998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207.27252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>
        <v>75</v>
      </c>
      <c r="C9" s="57" t="s">
        <v>42</v>
      </c>
    </row>
    <row r="10" spans="1:3" ht="15">
      <c r="A10" s="66" t="s">
        <v>43</v>
      </c>
      <c r="B10" s="67">
        <v>70</v>
      </c>
      <c r="C10" s="72" t="s">
        <v>42</v>
      </c>
    </row>
    <row r="11" spans="1:3" ht="15">
      <c r="A11" s="71" t="s">
        <v>44</v>
      </c>
      <c r="B11" s="57">
        <v>70</v>
      </c>
      <c r="C11" s="57" t="s">
        <v>149</v>
      </c>
    </row>
    <row r="12" spans="1:3" ht="15">
      <c r="A12" s="66" t="s">
        <v>45</v>
      </c>
      <c r="B12" s="72">
        <v>75</v>
      </c>
      <c r="C12" s="67" t="s">
        <v>149</v>
      </c>
    </row>
    <row r="13" spans="1:3" ht="15">
      <c r="A13" s="71" t="s">
        <v>46</v>
      </c>
      <c r="B13" s="57">
        <v>65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>
        <v>150</v>
      </c>
      <c r="C10" s="77">
        <f>B10+B24</f>
        <v>146</v>
      </c>
      <c r="D10" s="57">
        <f>B10+B23</f>
        <v>142</v>
      </c>
      <c r="E10" s="57" t="s">
        <v>42</v>
      </c>
    </row>
    <row r="11" spans="1:5" ht="15">
      <c r="A11" s="66" t="s">
        <v>43</v>
      </c>
      <c r="B11" s="72">
        <v>150</v>
      </c>
      <c r="C11" s="72">
        <f>B11+B24</f>
        <v>146</v>
      </c>
      <c r="D11" s="67">
        <f>B11+B23</f>
        <v>142</v>
      </c>
      <c r="E11" s="72" t="s">
        <v>42</v>
      </c>
    </row>
    <row r="12" spans="1:5" ht="15">
      <c r="A12" s="68" t="s">
        <v>44</v>
      </c>
      <c r="B12" s="78">
        <v>135</v>
      </c>
      <c r="C12" s="57">
        <f>B12+B24</f>
        <v>131</v>
      </c>
      <c r="D12" s="57">
        <f>B12+B23</f>
        <v>127</v>
      </c>
      <c r="E12" s="57" t="s">
        <v>149</v>
      </c>
    </row>
    <row r="13" spans="1:5" ht="15">
      <c r="A13" s="66" t="s">
        <v>45</v>
      </c>
      <c r="B13" s="72"/>
      <c r="C13" s="72"/>
      <c r="D13" s="72"/>
      <c r="E13" s="67"/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>
        <v>100</v>
      </c>
      <c r="C10" s="67" t="s">
        <v>42</v>
      </c>
    </row>
    <row r="11" spans="1:3" ht="15">
      <c r="A11" s="71" t="s">
        <v>44</v>
      </c>
      <c r="B11" s="86">
        <v>160</v>
      </c>
      <c r="C11" s="57" t="s">
        <v>149</v>
      </c>
    </row>
    <row r="12" spans="1:3" ht="15">
      <c r="A12" s="66" t="s">
        <v>45</v>
      </c>
      <c r="B12" s="67">
        <v>105</v>
      </c>
      <c r="C12" s="67" t="s">
        <v>149</v>
      </c>
    </row>
    <row r="13" spans="1:3" ht="15">
      <c r="A13" s="68" t="s">
        <v>46</v>
      </c>
      <c r="B13" s="57">
        <v>73</v>
      </c>
      <c r="C13" s="57" t="s">
        <v>150</v>
      </c>
    </row>
    <row r="14" spans="1:3" ht="15">
      <c r="A14" s="66" t="s">
        <v>47</v>
      </c>
      <c r="B14" s="67">
        <v>73</v>
      </c>
      <c r="C14" s="67" t="s">
        <v>150</v>
      </c>
    </row>
    <row r="15" spans="1:3" ht="15">
      <c r="A15" s="68" t="s">
        <v>48</v>
      </c>
      <c r="B15" s="57">
        <v>73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41432</v>
      </c>
      <c r="E5" s="39">
        <v>696.25</v>
      </c>
      <c r="F5" t="s">
        <v>72</v>
      </c>
      <c r="G5" t="s">
        <v>71</v>
      </c>
      <c r="H5" s="91">
        <v>41432</v>
      </c>
      <c r="I5" s="39">
        <v>735</v>
      </c>
      <c r="J5" t="s">
        <v>73</v>
      </c>
      <c r="K5" t="s">
        <v>74</v>
      </c>
      <c r="L5" s="91">
        <v>41432</v>
      </c>
      <c r="M5">
        <v>666.25</v>
      </c>
    </row>
    <row r="6" spans="2:13" ht="15">
      <c r="B6" t="s">
        <v>75</v>
      </c>
      <c r="C6" t="s">
        <v>76</v>
      </c>
      <c r="D6" s="91">
        <v>41432</v>
      </c>
      <c r="E6" s="39">
        <v>704.75</v>
      </c>
      <c r="F6" t="s">
        <v>77</v>
      </c>
      <c r="G6" t="s">
        <v>76</v>
      </c>
      <c r="H6" s="91">
        <v>41432</v>
      </c>
      <c r="I6" s="39">
        <v>742.75</v>
      </c>
      <c r="J6" t="s">
        <v>78</v>
      </c>
      <c r="K6" t="s">
        <v>79</v>
      </c>
      <c r="L6" s="91">
        <v>41432</v>
      </c>
      <c r="M6" s="39">
        <v>591.5</v>
      </c>
    </row>
    <row r="7" spans="2:13" ht="15">
      <c r="B7" t="s">
        <v>80</v>
      </c>
      <c r="C7" t="s">
        <v>81</v>
      </c>
      <c r="D7" s="91">
        <v>41432</v>
      </c>
      <c r="E7">
        <v>719.25</v>
      </c>
      <c r="F7" t="s">
        <v>82</v>
      </c>
      <c r="G7" t="s">
        <v>81</v>
      </c>
      <c r="H7" s="91">
        <v>41432</v>
      </c>
      <c r="I7" s="39">
        <v>760.75</v>
      </c>
      <c r="J7" t="s">
        <v>83</v>
      </c>
      <c r="K7" t="s">
        <v>84</v>
      </c>
      <c r="L7" s="91">
        <v>41432</v>
      </c>
      <c r="M7" s="39">
        <v>558.5</v>
      </c>
    </row>
    <row r="8" spans="2:13" ht="15">
      <c r="B8" t="s">
        <v>85</v>
      </c>
      <c r="C8" t="s">
        <v>86</v>
      </c>
      <c r="D8" s="91">
        <v>41432</v>
      </c>
      <c r="E8" s="39">
        <v>734</v>
      </c>
      <c r="F8" t="s">
        <v>87</v>
      </c>
      <c r="G8" t="s">
        <v>86</v>
      </c>
      <c r="H8" s="91">
        <v>41432</v>
      </c>
      <c r="I8" s="39">
        <v>774.5</v>
      </c>
      <c r="J8" t="s">
        <v>88</v>
      </c>
      <c r="K8" t="s">
        <v>89</v>
      </c>
      <c r="L8" s="91">
        <v>41432</v>
      </c>
      <c r="M8" s="39">
        <v>568.75</v>
      </c>
    </row>
    <row r="9" spans="2:13" ht="15">
      <c r="B9" t="s">
        <v>90</v>
      </c>
      <c r="C9" t="s">
        <v>91</v>
      </c>
      <c r="D9" s="91">
        <v>41432</v>
      </c>
      <c r="E9" s="39">
        <v>744</v>
      </c>
      <c r="F9" t="s">
        <v>92</v>
      </c>
      <c r="G9" t="s">
        <v>91</v>
      </c>
      <c r="H9" s="91">
        <v>41432</v>
      </c>
      <c r="I9" s="39">
        <v>782.75</v>
      </c>
      <c r="J9" t="s">
        <v>93</v>
      </c>
      <c r="K9" t="s">
        <v>94</v>
      </c>
      <c r="L9" s="91">
        <v>41432</v>
      </c>
      <c r="M9" s="39">
        <v>576</v>
      </c>
    </row>
    <row r="10" spans="2:13" ht="15">
      <c r="B10" t="s">
        <v>95</v>
      </c>
      <c r="C10" t="s">
        <v>96</v>
      </c>
      <c r="D10" s="91">
        <v>41432</v>
      </c>
      <c r="E10" s="39">
        <v>750</v>
      </c>
      <c r="F10" t="s">
        <v>97</v>
      </c>
      <c r="G10" t="s">
        <v>96</v>
      </c>
      <c r="H10" s="91">
        <v>41432</v>
      </c>
      <c r="I10" s="39">
        <v>786.5</v>
      </c>
      <c r="J10" t="s">
        <v>98</v>
      </c>
      <c r="K10" t="s">
        <v>99</v>
      </c>
      <c r="L10" s="91">
        <v>41432</v>
      </c>
      <c r="M10" s="39">
        <v>582.25</v>
      </c>
    </row>
    <row r="11" spans="2:13" ht="15">
      <c r="B11" t="s">
        <v>100</v>
      </c>
      <c r="C11" t="s">
        <v>101</v>
      </c>
      <c r="D11" s="91">
        <v>41432</v>
      </c>
      <c r="E11" s="39">
        <v>756.5</v>
      </c>
      <c r="F11" t="s">
        <v>102</v>
      </c>
      <c r="G11" t="s">
        <v>101</v>
      </c>
      <c r="H11" s="91">
        <v>41432</v>
      </c>
      <c r="I11">
        <v>794</v>
      </c>
      <c r="J11" t="s">
        <v>103</v>
      </c>
      <c r="K11" t="s">
        <v>104</v>
      </c>
      <c r="L11" s="91">
        <v>41432</v>
      </c>
      <c r="M11" s="39">
        <v>570.75</v>
      </c>
    </row>
    <row r="12" spans="2:13" ht="15">
      <c r="B12" t="s">
        <v>105</v>
      </c>
      <c r="C12" t="s">
        <v>106</v>
      </c>
      <c r="D12" s="91">
        <v>41432</v>
      </c>
      <c r="E12" s="39">
        <v>762.5</v>
      </c>
      <c r="F12" t="s">
        <v>107</v>
      </c>
      <c r="G12" t="s">
        <v>106</v>
      </c>
      <c r="H12" s="91">
        <v>41432</v>
      </c>
      <c r="I12" s="39">
        <v>801</v>
      </c>
      <c r="J12" t="s">
        <v>108</v>
      </c>
      <c r="K12" t="s">
        <v>109</v>
      </c>
      <c r="L12" s="91">
        <v>41432</v>
      </c>
      <c r="M12">
        <v>565.5</v>
      </c>
    </row>
    <row r="13" spans="2:13" ht="15">
      <c r="B13" t="s">
        <v>110</v>
      </c>
      <c r="C13" t="s">
        <v>111</v>
      </c>
      <c r="D13" s="91">
        <v>41432</v>
      </c>
      <c r="E13" s="39">
        <v>768.5</v>
      </c>
      <c r="F13" t="s">
        <v>147</v>
      </c>
      <c r="G13" t="s">
        <v>111</v>
      </c>
      <c r="H13" t="s">
        <v>151</v>
      </c>
      <c r="I13">
        <v>0</v>
      </c>
      <c r="J13" t="s">
        <v>112</v>
      </c>
      <c r="K13" t="s">
        <v>113</v>
      </c>
      <c r="L13" s="91">
        <v>41432</v>
      </c>
      <c r="M13">
        <v>572</v>
      </c>
    </row>
    <row r="14" spans="2:13" ht="15">
      <c r="B14" t="s">
        <v>114</v>
      </c>
      <c r="C14" t="s">
        <v>115</v>
      </c>
      <c r="D14" s="91">
        <v>41432</v>
      </c>
      <c r="E14" s="39">
        <v>770</v>
      </c>
      <c r="F14"/>
      <c r="G14"/>
      <c r="H14"/>
      <c r="I14"/>
      <c r="J14" t="s">
        <v>116</v>
      </c>
      <c r="K14" t="s">
        <v>117</v>
      </c>
      <c r="L14" s="91">
        <v>41432</v>
      </c>
      <c r="M14" s="39">
        <v>575.5</v>
      </c>
    </row>
    <row r="15" spans="2:13" ht="15">
      <c r="B15" t="s">
        <v>118</v>
      </c>
      <c r="C15" t="s">
        <v>119</v>
      </c>
      <c r="D15" s="91">
        <v>41432</v>
      </c>
      <c r="E15">
        <v>760.5</v>
      </c>
      <c r="F15"/>
      <c r="G15"/>
      <c r="H15"/>
      <c r="I15"/>
      <c r="J15" t="s">
        <v>120</v>
      </c>
      <c r="K15" t="s">
        <v>121</v>
      </c>
      <c r="L15" s="91">
        <v>41432</v>
      </c>
      <c r="M15" s="39">
        <v>577.75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41432</v>
      </c>
      <c r="M16" s="39">
        <v>544.25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41432</v>
      </c>
      <c r="M17">
        <v>541.25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41432</v>
      </c>
      <c r="M18">
        <v>552.25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41432</v>
      </c>
      <c r="M19">
        <v>526.5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7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Viernes</v>
      </c>
      <c r="B2">
        <f>TONELADA!I9</f>
        <v>7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2013-06-09T22:54:10Z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