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6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<sst xmlns="http://schemas.openxmlformats.org/spreadsheetml/2006/main" count="279" uniqueCount="151">
  <si>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</si>
  <si>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</si>
  <si>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</si>
  <si>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</si>
  <si>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</si>
  <si>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</si>
  <si>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</si>
  <si>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</si>
  <si>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</si>
  <si>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</si>
  <si>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</si>
  <si>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</si>
  <si>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</si>
  <si>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</si>
  <si>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</si>
  <si>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</si>
  <si>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</si>
  <si>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</si>
  <si>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</si>
  <si>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</si>
  <si>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</si>
  <si>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</si>
  <si>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</si>
  <si>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</si>
  <si>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</si>
  <si>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</si>
  <si>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</si>
  <si>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</si>
  <si>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</si>
  <si>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</si>
  <si>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</si>
  <si>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</si>
  <si>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</si>
  <si>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</si>
  <si>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</si>
  <si>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</si>
  <si>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</si>
  <si>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</si>
  <si>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</si>
  <si>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</si>
  <si>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</si>
  <si>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</si>
  <si>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</si>
  <si>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</si>
  <si>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</si>
  <si>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</si>
  <si>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</si>
  <si>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</si>
  <si>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</si>
  <si>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</si>
  <si>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</si>
  <si>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</si>
  <si>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</si>
  <si>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</si>
  <si>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</si>
  <si>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</si>
  <si>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</si>
  <si>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</si>
  <si>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</si>
  <si>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</si>
  <si>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</si>
  <si>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</si>
  <si>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</si>
  <si>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</si>
  <si>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</si>
  <si>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</si>
  <si>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</si>
  <si>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</si>
  <si>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</si>
  <si>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</si>
  <si>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</si>
  <si>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</si>
  <si>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</si>
  <si>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</si>
  <si>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</si>
  <si>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</si>
  <si>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</si>
  <si>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</si>
  <si>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</si>
  <si>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</si>
  <si>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</si>
  <si>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</si>
  <si>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</si>
  <si>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</si>
  <si>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</si>
  <si>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</si>
  <si>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</si>
  <si>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</si>
  <si>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</si>
  <si>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</si>
  <si>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</si>
  <si>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</si>
  <si>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</si>
  <si>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</si>
  <si>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</si>
  <si>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</si>
  <si>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</si>
  <si>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</si>
  <si>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</si>
  <si>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</si>
  <si>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</si>
  <si>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</si>
  <si>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</si>
  <si>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</si>
  <si>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</si>
  <si>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</si>
  <si>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</si>
  <si>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</si>
  <si>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</si>
  <si>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</si>
  <si>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</si>
  <si>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</si>
  <si>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</si>
  <si>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</si>
  <si>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</si>
  <si>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</si>
  <si>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</si>
  <si>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</si>
  <si>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</si>
  <si>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</si>
  <si>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+U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</si>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</sst>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Agosto</v>
      </c>
      <c r="E8" s="4">
        <f>Datos!I23</f>
        <v>2013</v>
      </c>
      <c r="F8" s="3"/>
      <c r="G8" s="3"/>
      <c r="H8" s="3" t="str">
        <f>Datos!D23</f>
        <v>Jueves</v>
      </c>
      <c r="I8" s="5">
        <f>Datos!E23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2">
        <f>D21+'Primas HRW'!B12</f>
        <v>872</v>
      </c>
      <c r="F20" s="93">
        <f>D21+'Primas HRW'!C12</f>
        <v>857</v>
      </c>
      <c r="G20" s="94">
        <f>D21+'Primas HRW'!D12</f>
        <v>842</v>
      </c>
      <c r="H20" s="31"/>
      <c r="I20" s="32"/>
    </row>
    <row r="21" spans="1:9" ht="19.5" customHeight="1">
      <c r="A21" s="17" t="s">
        <v>20</v>
      </c>
      <c r="B21" s="25">
        <f>Datos!E4</f>
        <v>641.25</v>
      </c>
      <c r="C21" s="26">
        <f>B21+'Primas SRW'!B12</f>
        <v>741.25</v>
      </c>
      <c r="D21" s="27">
        <f>Datos!I4</f>
        <v>702</v>
      </c>
      <c r="E21" s="92">
        <f>D21+'Primas HRW'!B13</f>
        <v>877</v>
      </c>
      <c r="F21" s="93">
        <f>D21+'Primas HRW'!C13</f>
        <v>862</v>
      </c>
      <c r="G21" s="94">
        <f>D21+'Primas HRW'!D13</f>
        <v>847</v>
      </c>
      <c r="H21" s="31">
        <f>Datos!M4</f>
        <v>473.5</v>
      </c>
      <c r="I21" s="32">
        <f>H21+'Primas maíz'!B12</f>
        <v>553.5</v>
      </c>
    </row>
    <row r="22" spans="1:9" ht="19.5" customHeight="1">
      <c r="A22" s="17" t="s">
        <v>21</v>
      </c>
      <c r="B22" s="25"/>
      <c r="C22" s="26">
        <f>B24+'Primas SRW'!B13</f>
        <v>748.75</v>
      </c>
      <c r="D22" s="27"/>
      <c r="E22" s="92">
        <f>D24+'Primas HRW'!B14</f>
        <v>876.75</v>
      </c>
      <c r="F22" s="93">
        <f>D24+'Primas HRW'!C14</f>
        <v>861.75</v>
      </c>
      <c r="G22" s="94">
        <f>D24+'Primas HRW'!D14</f>
        <v>846.75</v>
      </c>
      <c r="H22" s="31"/>
      <c r="I22" s="32">
        <f>'Primas maíz'!B13+H24</f>
        <v>549.75</v>
      </c>
    </row>
    <row r="23" spans="1:9" ht="19.5" customHeight="1">
      <c r="A23" s="17" t="s">
        <v>22</v>
      </c>
      <c r="B23" s="25"/>
      <c r="C23" s="26">
        <f>B24+'Primas SRW'!B14</f>
        <v>753.75</v>
      </c>
      <c r="D23" s="27"/>
      <c r="E23" s="92">
        <f>D24+'Primas HRW'!B15</f>
        <v>881.75</v>
      </c>
      <c r="F23" s="93">
        <f>D24+'Primas HRW'!C15</f>
        <v>866.75</v>
      </c>
      <c r="G23" s="94">
        <f>D24+'Primas HRW'!D15</f>
        <v>851.75</v>
      </c>
      <c r="H23" s="31"/>
      <c r="I23" s="32">
        <f>H24+'Primas maíz'!B14</f>
        <v>539.75</v>
      </c>
    </row>
    <row r="24" spans="1:9" ht="19.5" customHeight="1">
      <c r="A24" s="17" t="s">
        <v>23</v>
      </c>
      <c r="B24" s="34">
        <f>Datos!E5</f>
        <v>653.75</v>
      </c>
      <c r="C24" s="35">
        <f>B24+'Primas SRW'!B15</f>
        <v>758.75</v>
      </c>
      <c r="D24" s="27">
        <f>Datos!I5</f>
        <v>706.75</v>
      </c>
      <c r="E24" s="95">
        <f>D24+'Primas HRW'!B16</f>
        <v>886.75</v>
      </c>
      <c r="F24" s="96">
        <f>D24+'Primas HRW'!C16</f>
        <v>839.75</v>
      </c>
      <c r="G24" s="97">
        <f>D24+'Primas HRW'!D16</f>
        <v>824.75</v>
      </c>
      <c r="H24" s="31">
        <f>Datos!M5</f>
        <v>459.75</v>
      </c>
      <c r="I24" s="36">
        <f>H24+'Primas maíz'!B15</f>
        <v>537.75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Datos!E6</f>
        <v>665.5</v>
      </c>
      <c r="C28" s="26"/>
      <c r="D28" s="27">
        <f>Datos!I6</f>
        <v>715</v>
      </c>
      <c r="E28" s="26"/>
      <c r="F28" s="26"/>
      <c r="G28" s="33"/>
      <c r="H28" s="38">
        <f>Datos!M6</f>
        <v>473.25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673.5</v>
      </c>
      <c r="C30" s="26"/>
      <c r="D30" s="27">
        <f>Datos!I7</f>
        <v>715.5</v>
      </c>
      <c r="E30" s="26"/>
      <c r="F30" s="26"/>
      <c r="G30" s="33"/>
      <c r="H30" s="38">
        <f>Datos!M7</f>
        <v>481.5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668</v>
      </c>
      <c r="C32" s="26"/>
      <c r="D32" s="27">
        <f>Datos!I8</f>
        <v>699.5</v>
      </c>
      <c r="E32" s="26"/>
      <c r="F32" s="26"/>
      <c r="G32" s="33"/>
      <c r="H32" s="31">
        <f>Datos!M8</f>
        <v>487.25</v>
      </c>
      <c r="I32" s="32"/>
    </row>
    <row r="33" spans="1:9" ht="19.5" customHeight="1">
      <c r="A33" s="17" t="s">
        <v>20</v>
      </c>
      <c r="B33" s="36">
        <f>Datos!E9</f>
        <v>675.5</v>
      </c>
      <c r="C33" s="26"/>
      <c r="D33" s="27">
        <f>Datos!I9</f>
        <v>707</v>
      </c>
      <c r="E33" s="26"/>
      <c r="F33" s="26"/>
      <c r="G33" s="33"/>
      <c r="H33" s="31">
        <f>Datos!M9</f>
        <v>490.75</v>
      </c>
      <c r="I33" s="32"/>
    </row>
    <row r="34" spans="1:9" ht="19.5" customHeight="1">
      <c r="A34" s="17" t="s">
        <v>23</v>
      </c>
      <c r="B34" s="36">
        <f>Datos!E10</f>
        <v>684.25</v>
      </c>
      <c r="C34" s="35"/>
      <c r="D34" s="27">
        <f>Datos!I10</f>
        <v>721.75</v>
      </c>
      <c r="E34" s="35"/>
      <c r="F34" s="35"/>
      <c r="G34" s="37"/>
      <c r="H34" s="31">
        <f>Datos!M10</f>
        <v>495.75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692</v>
      </c>
      <c r="C36" s="26"/>
      <c r="D36" s="27"/>
      <c r="E36" s="26"/>
      <c r="F36" s="26"/>
      <c r="G36" s="33"/>
      <c r="H36" s="31">
        <f>Datos!M11</f>
        <v>506</v>
      </c>
      <c r="I36" s="32"/>
    </row>
    <row r="37" spans="1:9" ht="19.5" customHeight="1">
      <c r="A37" s="17" t="s">
        <v>16</v>
      </c>
      <c r="B37" s="36">
        <f>Datos!E12</f>
        <v>692.25</v>
      </c>
      <c r="C37" s="26"/>
      <c r="D37" s="27"/>
      <c r="E37" s="26"/>
      <c r="F37" s="26"/>
      <c r="G37" s="33"/>
      <c r="H37" s="31">
        <f>Datos!M12</f>
        <v>510.75</v>
      </c>
      <c r="I37" s="32"/>
    </row>
    <row r="38" spans="1:9" ht="19.5" customHeight="1">
      <c r="A38" s="17" t="s">
        <v>18</v>
      </c>
      <c r="B38" s="36">
        <f>Datos!E13</f>
        <v>692.25</v>
      </c>
      <c r="C38" s="26"/>
      <c r="D38" s="27"/>
      <c r="E38" s="26"/>
      <c r="F38" s="26"/>
      <c r="G38" s="33"/>
      <c r="H38" s="31">
        <f>Datos!M13</f>
        <v>514.75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500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488.5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503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480.75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Agosto</v>
      </c>
      <c r="E9" s="3">
        <f>BUSHEL!E8</f>
        <v>2013</v>
      </c>
      <c r="F9" s="3"/>
      <c r="G9" s="3"/>
      <c r="H9" s="3" t="str">
        <f>Datos!D23</f>
        <v>Jueves</v>
      </c>
      <c r="I9" s="5">
        <f>Datos!E23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>
        <f>BUSHEL!E20*TONELADA!$B$50</f>
        <v>320.40767999999997</v>
      </c>
      <c r="F20" s="53">
        <f>BUSHEL!F20*TONELADA!$B$50</f>
        <v>314.89608</v>
      </c>
      <c r="G20" s="54">
        <f>BUSHEL!G20*TONELADA!$B$50</f>
        <v>309.38448</v>
      </c>
      <c r="H20" s="59"/>
      <c r="I20" s="55"/>
    </row>
    <row r="21" spans="1:9" ht="19.5" customHeight="1">
      <c r="A21" s="17" t="s">
        <v>20</v>
      </c>
      <c r="B21" s="36">
        <f>BUSHEL!B21*TONELADA!$B$50</f>
        <v>235.6209</v>
      </c>
      <c r="C21" s="35">
        <f>BUSHEL!C21*TONELADA!$B$50</f>
        <v>272.3649</v>
      </c>
      <c r="D21" s="27">
        <f>IF(BUSHEL!D21&gt;0,BUSHEL!D21*TONELADA!$B$50,"")</f>
        <v>257.94288</v>
      </c>
      <c r="E21" s="53">
        <f>BUSHEL!E21*TONELADA!$B$50</f>
        <v>322.24487999999997</v>
      </c>
      <c r="F21" s="53">
        <f>BUSHEL!F21*TONELADA!$B$50</f>
        <v>316.73328</v>
      </c>
      <c r="G21" s="54">
        <f>BUSHEL!G21*TONELADA!$B$50</f>
        <v>311.22168</v>
      </c>
      <c r="H21" s="56">
        <f>BUSHEL!H21*$E$50</f>
        <v>186.40748</v>
      </c>
      <c r="I21" s="55">
        <f>BUSHEL!I21*TONELADA!$E$50</f>
        <v>217.90187999999998</v>
      </c>
    </row>
    <row r="22" spans="1:9" ht="19.5" customHeight="1">
      <c r="A22" s="24" t="s">
        <v>21</v>
      </c>
      <c r="B22" s="57"/>
      <c r="C22" s="35">
        <f>BUSHEL!C22*TONELADA!$B$50</f>
        <v>275.1207</v>
      </c>
      <c r="D22" s="58"/>
      <c r="E22" s="53">
        <f>BUSHEL!E22*TONELADA!$B$50</f>
        <v>322.15301999999997</v>
      </c>
      <c r="F22" s="53">
        <f>BUSHEL!F22*TONELADA!$B$50</f>
        <v>316.64142</v>
      </c>
      <c r="G22" s="54">
        <f>BUSHEL!G22*TONELADA!$B$50</f>
        <v>311.12982</v>
      </c>
      <c r="H22" s="59"/>
      <c r="I22" s="55">
        <f>BUSHEL!I22*TONELADA!$E$50</f>
        <v>216.42558</v>
      </c>
    </row>
    <row r="23" spans="1:9" ht="19.5" customHeight="1">
      <c r="A23" s="24" t="s">
        <v>22</v>
      </c>
      <c r="B23" s="57"/>
      <c r="C23" s="35">
        <f>BUSHEL!C23*TONELADA!$B$50</f>
        <v>276.9579</v>
      </c>
      <c r="D23" s="58"/>
      <c r="E23" s="53">
        <f>BUSHEL!E23*TONELADA!$B$50</f>
        <v>323.99021999999997</v>
      </c>
      <c r="F23" s="53">
        <f>BUSHEL!F23*TONELADA!$B$50</f>
        <v>318.47862</v>
      </c>
      <c r="G23" s="54">
        <f>BUSHEL!G23*TONELADA!$B$50</f>
        <v>312.96702</v>
      </c>
      <c r="H23" s="59"/>
      <c r="I23" s="55">
        <f>BUSHEL!I23*TONELADA!$E$50</f>
        <v>212.48878</v>
      </c>
    </row>
    <row r="24" spans="1:9" ht="19.5" customHeight="1">
      <c r="A24" s="17" t="s">
        <v>23</v>
      </c>
      <c r="B24" s="36">
        <f>BUSHEL!B24*TONELADA!$B$50</f>
        <v>240.2139</v>
      </c>
      <c r="C24" s="35">
        <f>BUSHEL!C24*TONELADA!$B$50</f>
        <v>278.7951</v>
      </c>
      <c r="D24" s="27">
        <f>IF(BUSHEL!D24&gt;0,BUSHEL!D24*TONELADA!$B$50,"")</f>
        <v>259.68822</v>
      </c>
      <c r="E24" s="53">
        <f>BUSHEL!E24*TONELADA!$B$50</f>
        <v>325.82742</v>
      </c>
      <c r="F24" s="53">
        <f>BUSHEL!F24*TONELADA!$B$50</f>
        <v>308.55773999999997</v>
      </c>
      <c r="G24" s="54">
        <f>BUSHEL!G24*TONELADA!$B$50</f>
        <v>303.04614</v>
      </c>
      <c r="H24" s="56">
        <f>BUSHEL!H24*$E$50</f>
        <v>180.99437999999998</v>
      </c>
      <c r="I24" s="55">
        <f>BUSHEL!I24*TONELADA!$E$50</f>
        <v>211.70141999999998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244.53132</v>
      </c>
      <c r="C28" s="26"/>
      <c r="D28" s="27">
        <f>IF(BUSHEL!D28&gt;0,BUSHEL!D28*TONELADA!$B$50,"")</f>
        <v>262.7196</v>
      </c>
      <c r="E28" s="26"/>
      <c r="F28" s="26"/>
      <c r="G28" s="33"/>
      <c r="H28" s="56">
        <f>BUSHEL!H28*$E$50</f>
        <v>186.30906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247.47083999999998</v>
      </c>
      <c r="C30" s="26"/>
      <c r="D30" s="27">
        <f>IF(BUSHEL!D30&gt;0,BUSHEL!D30*TONELADA!$B$50,"")</f>
        <v>262.90332</v>
      </c>
      <c r="E30" s="26"/>
      <c r="F30" s="26"/>
      <c r="G30" s="33"/>
      <c r="H30" s="56">
        <f>BUSHEL!H30*$E$50</f>
        <v>189.55692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245.44992</v>
      </c>
      <c r="C32" s="26"/>
      <c r="D32" s="27">
        <f>IF(BUSHEL!D32&gt;0,BUSHEL!D32*TONELADA!$B$50,"")</f>
        <v>257.02428</v>
      </c>
      <c r="E32" s="26"/>
      <c r="F32" s="26"/>
      <c r="G32" s="33"/>
      <c r="H32" s="56">
        <f>BUSHEL!H32*$E$50</f>
        <v>191.82057999999998</v>
      </c>
      <c r="I32" s="32"/>
    </row>
    <row r="33" spans="1:9" ht="19.5" customHeight="1">
      <c r="A33" s="17" t="s">
        <v>20</v>
      </c>
      <c r="B33" s="36">
        <f>BUSHEL!B33*TONELADA!$B$50</f>
        <v>248.20571999999999</v>
      </c>
      <c r="C33" s="26"/>
      <c r="D33" s="27">
        <f>IF(BUSHEL!D33&gt;0,BUSHEL!D33*TONELADA!$B$50,"")</f>
        <v>259.78008</v>
      </c>
      <c r="E33" s="26"/>
      <c r="F33" s="26"/>
      <c r="G33" s="33"/>
      <c r="H33" s="56">
        <f>BUSHEL!H33*$E$50</f>
        <v>193.19845999999998</v>
      </c>
      <c r="I33" s="32"/>
    </row>
    <row r="34" spans="1:9" ht="19.5" customHeight="1">
      <c r="A34" s="17" t="s">
        <v>23</v>
      </c>
      <c r="B34" s="36">
        <f>BUSHEL!B34*TONELADA!$B$50</f>
        <v>251.42082</v>
      </c>
      <c r="C34" s="35"/>
      <c r="D34" s="27">
        <f>IF(BUSHEL!D34&gt;0,BUSHEL!D34*TONELADA!$B$50,"")</f>
        <v>265.19982</v>
      </c>
      <c r="E34" s="35"/>
      <c r="F34" s="35"/>
      <c r="G34" s="37"/>
      <c r="H34" s="56">
        <f>BUSHEL!H34*$E$50</f>
        <v>195.16685999999999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254.26847999999998</v>
      </c>
      <c r="C36" s="26"/>
      <c r="D36" s="27"/>
      <c r="E36" s="26"/>
      <c r="F36" s="26"/>
      <c r="G36" s="33"/>
      <c r="H36" s="56">
        <f>BUSHEL!H36*$E$50</f>
        <v>199.20208</v>
      </c>
      <c r="I36" s="32"/>
    </row>
    <row r="37" spans="1:9" ht="19.5" customHeight="1">
      <c r="A37" s="17" t="s">
        <v>16</v>
      </c>
      <c r="B37" s="36">
        <f>BUSHEL!B37*TONELADA!$B$50</f>
        <v>254.36033999999998</v>
      </c>
      <c r="C37" s="26"/>
      <c r="D37" s="27"/>
      <c r="E37" s="26"/>
      <c r="F37" s="26"/>
      <c r="G37" s="33"/>
      <c r="H37" s="56">
        <f>BUSHEL!H37*$E$50</f>
        <v>201.07206</v>
      </c>
      <c r="I37" s="32"/>
    </row>
    <row r="38" spans="1:9" ht="19.5" customHeight="1">
      <c r="A38" s="17" t="s">
        <v>18</v>
      </c>
      <c r="B38" s="36">
        <f>BUSHEL!B38*TONELADA!$B$50</f>
        <v>254.36033999999998</v>
      </c>
      <c r="C38" s="26"/>
      <c r="D38" s="27"/>
      <c r="E38" s="26"/>
      <c r="F38" s="26"/>
      <c r="G38" s="33"/>
      <c r="H38" s="56">
        <f>BUSHEL!H38*$E$50</f>
        <v>202.64677999999998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196.83999999999997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192.31268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198.02104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189.26165999999998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100</v>
      </c>
      <c r="C12" s="66" t="s">
        <v>120</v>
      </c>
    </row>
    <row r="13" spans="1:3" ht="15">
      <c r="A13" s="70" t="s">
        <v>45</v>
      </c>
      <c r="B13" s="57">
        <v>95</v>
      </c>
      <c r="C13" s="57" t="s">
        <v>121</v>
      </c>
    </row>
    <row r="14" spans="1:3" ht="15">
      <c r="A14" s="65" t="s">
        <v>46</v>
      </c>
      <c r="B14" s="66">
        <v>100</v>
      </c>
      <c r="C14" s="66" t="s">
        <v>121</v>
      </c>
    </row>
    <row r="15" spans="1:3" ht="15">
      <c r="A15" s="67" t="s">
        <v>47</v>
      </c>
      <c r="B15" s="57">
        <v>105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>
        <v>170</v>
      </c>
      <c r="C12" s="57">
        <f>B12+B24</f>
        <v>155</v>
      </c>
      <c r="D12" s="57">
        <f>B12+B23</f>
        <v>140</v>
      </c>
      <c r="E12" s="57" t="s">
        <v>120</v>
      </c>
    </row>
    <row r="13" spans="1:5" ht="15">
      <c r="A13" s="65" t="s">
        <v>44</v>
      </c>
      <c r="B13" s="71">
        <v>175</v>
      </c>
      <c r="C13" s="71">
        <f>B13+$B$24</f>
        <v>160</v>
      </c>
      <c r="D13" s="66">
        <f>B13+$B$23</f>
        <v>145</v>
      </c>
      <c r="E13" s="71" t="s">
        <v>120</v>
      </c>
    </row>
    <row r="14" spans="1:5" ht="15">
      <c r="A14" s="67" t="s">
        <v>45</v>
      </c>
      <c r="B14" s="57">
        <v>170</v>
      </c>
      <c r="C14" s="57">
        <f>B14+$B$24</f>
        <v>155</v>
      </c>
      <c r="D14" s="57">
        <f>B14+$B$23</f>
        <v>140</v>
      </c>
      <c r="E14" s="57" t="s">
        <v>121</v>
      </c>
    </row>
    <row r="15" spans="1:5" ht="15">
      <c r="A15" s="65" t="s">
        <v>46</v>
      </c>
      <c r="B15" s="66">
        <v>175</v>
      </c>
      <c r="C15" s="66">
        <f>B15+$B$24</f>
        <v>160</v>
      </c>
      <c r="D15" s="66">
        <f>B15+$B$23</f>
        <v>145</v>
      </c>
      <c r="E15" s="66" t="s">
        <v>121</v>
      </c>
    </row>
    <row r="16" spans="1:5" ht="15">
      <c r="A16" s="67" t="s">
        <v>47</v>
      </c>
      <c r="B16" s="57">
        <v>180</v>
      </c>
      <c r="C16" s="57">
        <v>133</v>
      </c>
      <c r="D16" s="57">
        <v>118</v>
      </c>
      <c r="E16" s="57" t="s">
        <v>121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36</v>
      </c>
      <c r="B4" s="66"/>
      <c r="C4" s="66"/>
    </row>
    <row r="5" spans="1:3" ht="15">
      <c r="A5" s="84" t="s">
        <v>37</v>
      </c>
      <c r="B5" s="57"/>
      <c r="C5" s="57"/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>
        <v>80</v>
      </c>
      <c r="C12" s="66" t="s">
        <v>120</v>
      </c>
    </row>
    <row r="13" spans="1:3" ht="15">
      <c r="A13" s="67" t="s">
        <v>45</v>
      </c>
      <c r="B13" s="57">
        <v>90</v>
      </c>
      <c r="C13" s="57" t="s">
        <v>121</v>
      </c>
    </row>
    <row r="14" spans="1:3" ht="15">
      <c r="A14" s="65" t="s">
        <v>46</v>
      </c>
      <c r="B14" s="66">
        <v>80</v>
      </c>
      <c r="C14" s="66" t="s">
        <v>121</v>
      </c>
    </row>
    <row r="15" spans="1:3" ht="15">
      <c r="A15" s="67" t="s">
        <v>47</v>
      </c>
      <c r="B15" s="57">
        <v>78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127</v>
      </c>
      <c r="D4" s="90">
        <v>41494</v>
      </c>
      <c r="E4" s="39">
        <v>641.25</v>
      </c>
      <c r="F4" t="s">
        <v>69</v>
      </c>
      <c r="G4" t="s">
        <v>128</v>
      </c>
      <c r="H4" s="90">
        <v>41494</v>
      </c>
      <c r="I4">
        <v>702</v>
      </c>
      <c r="J4" t="s">
        <v>70</v>
      </c>
      <c r="K4" t="s">
        <v>71</v>
      </c>
      <c r="L4" s="90">
        <v>41494</v>
      </c>
      <c r="M4" s="39">
        <v>473.5</v>
      </c>
    </row>
    <row r="5" spans="2:13" ht="15">
      <c r="B5" t="s">
        <v>72</v>
      </c>
      <c r="C5" t="s">
        <v>129</v>
      </c>
      <c r="D5" s="90">
        <v>41494</v>
      </c>
      <c r="E5" s="39">
        <v>653.75</v>
      </c>
      <c r="F5" t="s">
        <v>73</v>
      </c>
      <c r="G5" t="s">
        <v>130</v>
      </c>
      <c r="H5" s="90">
        <v>41494</v>
      </c>
      <c r="I5">
        <v>706.75</v>
      </c>
      <c r="J5" t="s">
        <v>74</v>
      </c>
      <c r="K5" t="s">
        <v>75</v>
      </c>
      <c r="L5" s="90">
        <v>41494</v>
      </c>
      <c r="M5" s="39">
        <v>459.75</v>
      </c>
    </row>
    <row r="6" spans="2:13" ht="15">
      <c r="B6" t="s">
        <v>76</v>
      </c>
      <c r="C6" t="s">
        <v>131</v>
      </c>
      <c r="D6" s="90">
        <v>41494</v>
      </c>
      <c r="E6" s="39">
        <v>665.5</v>
      </c>
      <c r="F6" t="s">
        <v>77</v>
      </c>
      <c r="G6" t="s">
        <v>132</v>
      </c>
      <c r="H6" s="90">
        <v>41494</v>
      </c>
      <c r="I6">
        <v>715</v>
      </c>
      <c r="J6" t="s">
        <v>78</v>
      </c>
      <c r="K6" t="s">
        <v>79</v>
      </c>
      <c r="L6" s="90">
        <v>41494</v>
      </c>
      <c r="M6" s="39">
        <v>473.25</v>
      </c>
    </row>
    <row r="7" spans="2:13" ht="15">
      <c r="B7" t="s">
        <v>80</v>
      </c>
      <c r="C7" t="s">
        <v>133</v>
      </c>
      <c r="D7" s="90">
        <v>41494</v>
      </c>
      <c r="E7" s="39">
        <v>673.5</v>
      </c>
      <c r="F7" t="s">
        <v>81</v>
      </c>
      <c r="G7" t="s">
        <v>134</v>
      </c>
      <c r="H7" s="90">
        <v>41494</v>
      </c>
      <c r="I7">
        <v>715.5</v>
      </c>
      <c r="J7" t="s">
        <v>82</v>
      </c>
      <c r="K7" t="s">
        <v>83</v>
      </c>
      <c r="L7" s="90">
        <v>41494</v>
      </c>
      <c r="M7" s="39">
        <v>481.5</v>
      </c>
    </row>
    <row r="8" spans="2:13" ht="15">
      <c r="B8" t="s">
        <v>84</v>
      </c>
      <c r="C8" t="s">
        <v>135</v>
      </c>
      <c r="D8" s="90">
        <v>41494</v>
      </c>
      <c r="E8" s="39">
        <v>668</v>
      </c>
      <c r="F8" t="s">
        <v>85</v>
      </c>
      <c r="G8" t="s">
        <v>136</v>
      </c>
      <c r="H8" s="90">
        <v>41494</v>
      </c>
      <c r="I8">
        <v>699.5</v>
      </c>
      <c r="J8" t="s">
        <v>86</v>
      </c>
      <c r="K8" t="s">
        <v>87</v>
      </c>
      <c r="L8" s="90">
        <v>41494</v>
      </c>
      <c r="M8" s="39">
        <v>487.25</v>
      </c>
    </row>
    <row r="9" spans="2:13" ht="15">
      <c r="B9" t="s">
        <v>88</v>
      </c>
      <c r="C9" t="s">
        <v>137</v>
      </c>
      <c r="D9" s="90">
        <v>41494</v>
      </c>
      <c r="E9" s="39">
        <v>675.5</v>
      </c>
      <c r="F9" t="s">
        <v>89</v>
      </c>
      <c r="G9" t="s">
        <v>138</v>
      </c>
      <c r="H9" s="90">
        <v>41494</v>
      </c>
      <c r="I9">
        <v>707</v>
      </c>
      <c r="J9" t="s">
        <v>90</v>
      </c>
      <c r="K9" t="s">
        <v>91</v>
      </c>
      <c r="L9" s="90">
        <v>41494</v>
      </c>
      <c r="M9" s="39">
        <v>490.75</v>
      </c>
    </row>
    <row r="10" spans="2:13" ht="15">
      <c r="B10" t="s">
        <v>92</v>
      </c>
      <c r="C10" t="s">
        <v>139</v>
      </c>
      <c r="D10" s="90">
        <v>41494</v>
      </c>
      <c r="E10" s="39">
        <v>684.25</v>
      </c>
      <c r="F10" t="s">
        <v>93</v>
      </c>
      <c r="G10" t="s">
        <v>140</v>
      </c>
      <c r="H10" s="90">
        <v>41494</v>
      </c>
      <c r="I10">
        <v>721.75</v>
      </c>
      <c r="J10" t="s">
        <v>94</v>
      </c>
      <c r="K10" t="s">
        <v>95</v>
      </c>
      <c r="L10" s="90">
        <v>41494</v>
      </c>
      <c r="M10" s="39">
        <v>495.75</v>
      </c>
    </row>
    <row r="11" spans="2:13" ht="15">
      <c r="B11" t="s">
        <v>96</v>
      </c>
      <c r="C11" t="s">
        <v>141</v>
      </c>
      <c r="D11" s="90">
        <v>41494</v>
      </c>
      <c r="E11" s="39">
        <v>692</v>
      </c>
      <c r="F11" t="s">
        <v>118</v>
      </c>
      <c r="G11" t="s">
        <v>142</v>
      </c>
      <c r="H11" s="90">
        <v>41494</v>
      </c>
      <c r="I11">
        <v>724.25</v>
      </c>
      <c r="J11" t="s">
        <v>97</v>
      </c>
      <c r="K11" t="s">
        <v>98</v>
      </c>
      <c r="L11" s="90">
        <v>41494</v>
      </c>
      <c r="M11" s="39">
        <v>506</v>
      </c>
    </row>
    <row r="12" spans="2:13" ht="15">
      <c r="B12" t="s">
        <v>99</v>
      </c>
      <c r="C12" t="s">
        <v>143</v>
      </c>
      <c r="D12" s="90">
        <v>41494</v>
      </c>
      <c r="E12" s="39">
        <v>692.25</v>
      </c>
      <c r="F12"/>
      <c r="G12"/>
      <c r="H12"/>
      <c r="I12"/>
      <c r="J12" t="s">
        <v>100</v>
      </c>
      <c r="K12" t="s">
        <v>101</v>
      </c>
      <c r="L12" s="90">
        <v>41494</v>
      </c>
      <c r="M12" s="39">
        <v>510.75</v>
      </c>
    </row>
    <row r="13" spans="2:13" ht="15">
      <c r="B13" t="s">
        <v>102</v>
      </c>
      <c r="C13" t="s">
        <v>144</v>
      </c>
      <c r="D13" s="90">
        <v>41494</v>
      </c>
      <c r="E13" s="39">
        <v>692.25</v>
      </c>
      <c r="F13"/>
      <c r="G13"/>
      <c r="H13"/>
      <c r="I13"/>
      <c r="J13" t="s">
        <v>103</v>
      </c>
      <c r="K13" t="s">
        <v>104</v>
      </c>
      <c r="L13" s="90">
        <v>41494</v>
      </c>
      <c r="M13" s="39">
        <v>514.75</v>
      </c>
    </row>
    <row r="14" spans="2:13" ht="15">
      <c r="B14" t="s">
        <v>122</v>
      </c>
      <c r="C14" t="s">
        <v>145</v>
      </c>
      <c r="D14" s="90">
        <v>41494</v>
      </c>
      <c r="E14" s="39">
        <v>692.25</v>
      </c>
      <c r="F14"/>
      <c r="G14"/>
      <c r="H14"/>
      <c r="I14"/>
      <c r="J14" t="s">
        <v>105</v>
      </c>
      <c r="K14" t="s">
        <v>106</v>
      </c>
      <c r="L14" s="90">
        <v>41494</v>
      </c>
      <c r="M14" s="39">
        <v>500</v>
      </c>
    </row>
    <row r="15" spans="2:13" ht="15">
      <c r="B15" t="s">
        <v>123</v>
      </c>
      <c r="C15" t="s">
        <v>146</v>
      </c>
      <c r="D15" s="90">
        <v>41494</v>
      </c>
      <c r="E15" s="39">
        <v>702.75</v>
      </c>
      <c r="F15"/>
      <c r="G15"/>
      <c r="H15"/>
      <c r="I15"/>
      <c r="J15" t="s">
        <v>107</v>
      </c>
      <c r="K15" t="s">
        <v>108</v>
      </c>
      <c r="L15" s="90">
        <v>41494</v>
      </c>
      <c r="M15" s="39">
        <v>488.5</v>
      </c>
    </row>
    <row r="16" spans="2:13" ht="15">
      <c r="B16" t="s">
        <v>124</v>
      </c>
      <c r="C16" t="s">
        <v>147</v>
      </c>
      <c r="D16" s="90">
        <v>41494</v>
      </c>
      <c r="E16" s="39">
        <v>702.75</v>
      </c>
      <c r="F16"/>
      <c r="G16"/>
      <c r="H16"/>
      <c r="I16"/>
      <c r="J16" t="s">
        <v>109</v>
      </c>
      <c r="K16" t="s">
        <v>110</v>
      </c>
      <c r="L16" s="90">
        <v>41494</v>
      </c>
      <c r="M16" s="39">
        <v>503</v>
      </c>
    </row>
    <row r="17" spans="2:13" ht="15">
      <c r="B17" t="s">
        <v>125</v>
      </c>
      <c r="C17" t="s">
        <v>148</v>
      </c>
      <c r="D17" s="90">
        <v>41494</v>
      </c>
      <c r="E17" s="39">
        <v>702.75</v>
      </c>
      <c r="F17"/>
      <c r="G17"/>
      <c r="H17"/>
      <c r="I17"/>
      <c r="J17" t="s">
        <v>111</v>
      </c>
      <c r="K17" t="s">
        <v>112</v>
      </c>
      <c r="L17" s="90">
        <v>41494</v>
      </c>
      <c r="M17" s="39">
        <v>480.75</v>
      </c>
    </row>
    <row r="18" spans="2:13" ht="15">
      <c r="B18" t="s">
        <v>126</v>
      </c>
      <c r="C18" t="s">
        <v>149</v>
      </c>
      <c r="D18" s="90">
        <v>41494</v>
      </c>
      <c r="E18" s="39">
        <v>702.75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150</v>
      </c>
      <c r="E23" s="67">
        <v>8</v>
      </c>
      <c r="F23" s="86" t="s">
        <v>116</v>
      </c>
      <c r="G23" t="s">
        <v>43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2013-08-09T14:12:59Z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