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6380" windowHeight="7785" tabRatio="532" activeTab="1"/>
  </bookViews>
  <sheets>
    <sheet name="BUSHEL" sheetId="1" r:id="rId1"/>
    <sheet name="TONELADA" sheetId="2" r:id="rId2"/>
    <sheet name="Primas SRW" sheetId="3" r:id="rId3"/>
    <sheet name="Primas HRW" sheetId="4" r:id="rId4"/>
    <sheet name="Primas maíz" sheetId="5" r:id="rId5"/>
    <sheet name="Datos" sheetId="6" r:id="rId6"/>
    <sheet name="Hoja4" sheetId="7" state="hidden" r:id="rId7"/>
    <sheet name="Hoja1" sheetId="8" r:id="rId8"/>
  </sheets>
  <definedNames>
    <definedName name="_xlnm.Print_Area" localSheetId="0">'BUSHEL'!$A$1:$I$48</definedName>
    <definedName name="_xlnm.Print_Area" localSheetId="5">'Datos'!$A$1:$M$16</definedName>
  </definedNames>
  <calcPr fullCalcOnLoad="1"/>
</workbook>
</file>

<file path=xl/sharedStrings.xml><?xml version="1.0" encoding="utf-8"?>
<sst xmlns="http://schemas.openxmlformats.org/spreadsheetml/2006/main" count="293" uniqueCount="151">
  <si>
    <t>US$CENT/BUSHEL</t>
  </si>
  <si>
    <t>TRIGO</t>
  </si>
  <si>
    <t>MAIZ</t>
  </si>
  <si>
    <t>SOFT RED WINTER No. 2</t>
  </si>
  <si>
    <t>HARD RED WINTER No. 2*</t>
  </si>
  <si>
    <t>YELLOW  No. 3</t>
  </si>
  <si>
    <t>CHICAGO</t>
  </si>
  <si>
    <t>FOB GOLFO</t>
  </si>
  <si>
    <t>KANSAS</t>
  </si>
  <si>
    <t>FOB GOLFO 12%</t>
  </si>
  <si>
    <t>FOB GOLFO 11,5%</t>
  </si>
  <si>
    <t>FOB GOLFO 11%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</si>
  <si>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</si>
  <si>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</si>
  <si>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</si>
  <si>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</si>
  <si>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</si>
  <si>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</si>
  <si>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</si>
  <si>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</si>
  <si>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</si>
  <si>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</si>
  <si>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</si>
  <si>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</si>
  <si>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Fuente: Reuters y mercados de Chicago y Kansas</t>
  </si>
  <si>
    <t>Factores de conversión a US$ por tonelada</t>
  </si>
  <si>
    <t>Trigo: 0,36744</t>
  </si>
  <si>
    <t>Maiz: 0,39368</t>
  </si>
  <si>
    <t>www.odepa.gob.cl</t>
  </si>
  <si>
    <t>Nota: Golfo de Texas, 12% proteína.</t>
  </si>
  <si>
    <t>*Premios y descuentos</t>
  </si>
  <si>
    <t>US$/TON</t>
  </si>
  <si>
    <t xml:space="preserve">Trigo: </t>
  </si>
  <si>
    <t xml:space="preserve">Maiz: </t>
  </si>
  <si>
    <t>Contrato</t>
  </si>
  <si>
    <t>Futuro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</si>
  <si>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</si>
  <si>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</si>
  <si>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</si>
  <si>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</si>
  <si>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</si>
  <si>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</si>
  <si>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</si>
  <si>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</si>
  <si>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</si>
  <si>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</si>
  <si>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</si>
  <si>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</si>
  <si>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H= Marzo</t>
  </si>
  <si>
    <t>K=Mayo</t>
  </si>
  <si>
    <t>N=Julio</t>
  </si>
  <si>
    <t>U=Septiembre</t>
  </si>
  <si>
    <t>Z= Diciembre</t>
  </si>
  <si>
    <t>Hard Red Winter</t>
  </si>
  <si>
    <t>Contrato futuro</t>
  </si>
  <si>
    <t>Premios/descuentos</t>
  </si>
  <si>
    <t xml:space="preserve"> --</t>
  </si>
  <si>
    <t>--</t>
  </si>
  <si>
    <t>MAÍZ</t>
  </si>
  <si>
    <t>YELLOW Nro. 2</t>
  </si>
  <si>
    <t>datos</t>
  </si>
  <si>
    <t>srw</t>
  </si>
  <si>
    <t>hrw</t>
  </si>
  <si>
    <t>corn</t>
  </si>
  <si>
    <t xml:space="preserve"> </t>
  </si>
  <si>
    <t>Name</t>
  </si>
  <si>
    <t>Cls.Dat</t>
  </si>
  <si>
    <t>Close</t>
  </si>
  <si>
    <t>/WK3</t>
  </si>
  <si>
    <t>/WN3</t>
  </si>
  <si>
    <t xml:space="preserve">WHEAT JUL3/d    </t>
  </si>
  <si>
    <t>/KWN3</t>
  </si>
  <si>
    <t>/CN3</t>
  </si>
  <si>
    <t xml:space="preserve">CORN JUL3/d     </t>
  </si>
  <si>
    <t>/WU3</t>
  </si>
  <si>
    <t xml:space="preserve">WHEAT SEP3/d    </t>
  </si>
  <si>
    <t>/KWU3</t>
  </si>
  <si>
    <t>/CU3</t>
  </si>
  <si>
    <t xml:space="preserve">CORN SEP3/d     </t>
  </si>
  <si>
    <t>/WZ3</t>
  </si>
  <si>
    <t xml:space="preserve">WHEAT DEC3/d    </t>
  </si>
  <si>
    <t>/KWZ3</t>
  </si>
  <si>
    <t>/CZ3</t>
  </si>
  <si>
    <t xml:space="preserve">CORN DEC3/d     </t>
  </si>
  <si>
    <t>/WH4</t>
  </si>
  <si>
    <t xml:space="preserve">WHEAT MAR4/d    </t>
  </si>
  <si>
    <t>/KWH4</t>
  </si>
  <si>
    <t>/CH4</t>
  </si>
  <si>
    <t xml:space="preserve">CORN MAR4/d     </t>
  </si>
  <si>
    <t>/WK4</t>
  </si>
  <si>
    <t xml:space="preserve">WHEAT MAY4/d    </t>
  </si>
  <si>
    <t>/KWK4</t>
  </si>
  <si>
    <t>/CK4</t>
  </si>
  <si>
    <t xml:space="preserve">CORN MAY4/d     </t>
  </si>
  <si>
    <t>/WN4</t>
  </si>
  <si>
    <t xml:space="preserve">WHEAT JUL4/d    </t>
  </si>
  <si>
    <t>/KWN4</t>
  </si>
  <si>
    <t>/CN4</t>
  </si>
  <si>
    <t xml:space="preserve">CORN JUL4/d     </t>
  </si>
  <si>
    <t>/WU4</t>
  </si>
  <si>
    <t xml:space="preserve">WHEAT SEP4/d    </t>
  </si>
  <si>
    <t>/KWU4</t>
  </si>
  <si>
    <t>/CU4</t>
  </si>
  <si>
    <t xml:space="preserve">CORN SEP4/d     </t>
  </si>
  <si>
    <t>/WZ4</t>
  </si>
  <si>
    <t xml:space="preserve">WHEAT DEC4/d    </t>
  </si>
  <si>
    <t>/KWZ4</t>
  </si>
  <si>
    <t>/CZ4</t>
  </si>
  <si>
    <t xml:space="preserve">CORN DEC4/d     </t>
  </si>
  <si>
    <t>/WH5</t>
  </si>
  <si>
    <t xml:space="preserve">WHEAT MAR5/d    </t>
  </si>
  <si>
    <t>/CH5</t>
  </si>
  <si>
    <t xml:space="preserve">CORN MAR5/d     </t>
  </si>
  <si>
    <t>/WK5</t>
  </si>
  <si>
    <t xml:space="preserve">WHEAT MAY5/d    </t>
  </si>
  <si>
    <t>/CK5</t>
  </si>
  <si>
    <t xml:space="preserve">CORN MAY5/d     </t>
  </si>
  <si>
    <t>/WN5</t>
  </si>
  <si>
    <t xml:space="preserve">WHEAT JUL5/d    </t>
  </si>
  <si>
    <t>/CN5</t>
  </si>
  <si>
    <t xml:space="preserve">CORN JUL5/d     </t>
  </si>
  <si>
    <t>/CU5</t>
  </si>
  <si>
    <t xml:space="preserve">CORN SEP5/d     </t>
  </si>
  <si>
    <t>/CZ5</t>
  </si>
  <si>
    <t xml:space="preserve">CORN DEC5/d     </t>
  </si>
  <si>
    <t>/CN6</t>
  </si>
  <si>
    <t xml:space="preserve">CORN JUL6/d     </t>
  </si>
  <si>
    <t>/CZ6</t>
  </si>
  <si>
    <t xml:space="preserve">CORN DEC6/d     </t>
  </si>
  <si>
    <t>NOMBRE DIA</t>
  </si>
  <si>
    <t>NRO</t>
  </si>
  <si>
    <t>COLOCAR FECHA</t>
  </si>
  <si>
    <t>MES</t>
  </si>
  <si>
    <t>año</t>
  </si>
  <si>
    <t>Bolsa</t>
  </si>
  <si>
    <t>Fob Golfo</t>
  </si>
  <si>
    <t>Prima</t>
  </si>
  <si>
    <t>bolsa 12%</t>
  </si>
  <si>
    <t>Bolsa 11,5%</t>
  </si>
  <si>
    <t>Bolsa 11%</t>
  </si>
  <si>
    <t>Fob golfo 12%</t>
  </si>
  <si>
    <t>Fob golfo 11,5%</t>
  </si>
  <si>
    <t>Fob golfo 11%</t>
  </si>
  <si>
    <t>Prima 12%</t>
  </si>
  <si>
    <t>Prima 11,5%</t>
  </si>
  <si>
    <t>Prima 11,%</t>
  </si>
  <si>
    <t>/KWH5</t>
  </si>
  <si>
    <t>SRW</t>
  </si>
  <si>
    <t xml:space="preserve"> +U</t>
  </si>
  <si>
    <t xml:space="preserve"> +Z</t>
  </si>
  <si>
    <t>Miércoles</t>
  </si>
</sst>
</file>

<file path=xl/styles.xml><?xml version="1.0" encoding="utf-8"?>
<styleSheet xmlns="http://schemas.openxmlformats.org/spreadsheetml/2006/main">
  <numFmts count="1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0.00000"/>
    <numFmt numFmtId="165" formatCode="d&quot; de &quot;mmm&quot; de &quot;yy"/>
    <numFmt numFmtId="166" formatCode="[$-340A]dddd\,\ dd&quot; de &quot;mmmm&quot; de &quot;yyyy"/>
  </numFmts>
  <fonts count="51">
    <font>
      <sz val="12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1"/>
      <name val="Calibri"/>
      <family val="2"/>
    </font>
    <font>
      <b/>
      <sz val="11"/>
      <color indexed="51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u val="single"/>
      <sz val="9"/>
      <color indexed="12"/>
      <name val="Arial"/>
      <family val="2"/>
    </font>
    <font>
      <b/>
      <u val="single"/>
      <sz val="12"/>
      <color indexed="8"/>
      <name val="Arial"/>
      <family val="2"/>
    </font>
    <font>
      <sz val="12"/>
      <color indexed="10"/>
      <name val="Arial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1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2" fillId="3" borderId="0" applyNumberFormat="0" applyBorder="0" applyAlignment="0" applyProtection="0"/>
    <xf numFmtId="0" fontId="33" fillId="4" borderId="0" applyNumberFormat="0" applyBorder="0" applyAlignment="0" applyProtection="0"/>
    <xf numFmtId="0" fontId="2" fillId="5" borderId="0" applyNumberFormat="0" applyBorder="0" applyAlignment="0" applyProtection="0"/>
    <xf numFmtId="0" fontId="33" fillId="6" borderId="0" applyNumberFormat="0" applyBorder="0" applyAlignment="0" applyProtection="0"/>
    <xf numFmtId="0" fontId="2" fillId="7" borderId="0" applyNumberFormat="0" applyBorder="0" applyAlignment="0" applyProtection="0"/>
    <xf numFmtId="0" fontId="33" fillId="8" borderId="0" applyNumberFormat="0" applyBorder="0" applyAlignment="0" applyProtection="0"/>
    <xf numFmtId="0" fontId="2" fillId="9" borderId="0" applyNumberFormat="0" applyBorder="0" applyAlignment="0" applyProtection="0"/>
    <xf numFmtId="0" fontId="33" fillId="10" borderId="0" applyNumberFormat="0" applyBorder="0" applyAlignment="0" applyProtection="0"/>
    <xf numFmtId="0" fontId="2" fillId="11" borderId="0" applyNumberFormat="0" applyBorder="0" applyAlignment="0" applyProtection="0"/>
    <xf numFmtId="0" fontId="33" fillId="12" borderId="0" applyNumberFormat="0" applyBorder="0" applyAlignment="0" applyProtection="0"/>
    <xf numFmtId="0" fontId="2" fillId="13" borderId="0" applyNumberFormat="0" applyBorder="0" applyAlignment="0" applyProtection="0"/>
    <xf numFmtId="0" fontId="33" fillId="14" borderId="0" applyNumberFormat="0" applyBorder="0" applyAlignment="0" applyProtection="0"/>
    <xf numFmtId="0" fontId="2" fillId="15" borderId="0" applyNumberFormat="0" applyBorder="0" applyAlignment="0" applyProtection="0"/>
    <xf numFmtId="0" fontId="33" fillId="16" borderId="0" applyNumberFormat="0" applyBorder="0" applyAlignment="0" applyProtection="0"/>
    <xf numFmtId="0" fontId="2" fillId="17" borderId="0" applyNumberFormat="0" applyBorder="0" applyAlignment="0" applyProtection="0"/>
    <xf numFmtId="0" fontId="33" fillId="18" borderId="0" applyNumberFormat="0" applyBorder="0" applyAlignment="0" applyProtection="0"/>
    <xf numFmtId="0" fontId="2" fillId="19" borderId="0" applyNumberFormat="0" applyBorder="0" applyAlignment="0" applyProtection="0"/>
    <xf numFmtId="0" fontId="33" fillId="20" borderId="0" applyNumberFormat="0" applyBorder="0" applyAlignment="0" applyProtection="0"/>
    <xf numFmtId="0" fontId="2" fillId="9" borderId="0" applyNumberFormat="0" applyBorder="0" applyAlignment="0" applyProtection="0"/>
    <xf numFmtId="0" fontId="33" fillId="21" borderId="0" applyNumberFormat="0" applyBorder="0" applyAlignment="0" applyProtection="0"/>
    <xf numFmtId="0" fontId="2" fillId="15" borderId="0" applyNumberFormat="0" applyBorder="0" applyAlignment="0" applyProtection="0"/>
    <xf numFmtId="0" fontId="33" fillId="22" borderId="0" applyNumberFormat="0" applyBorder="0" applyAlignment="0" applyProtection="0"/>
    <xf numFmtId="0" fontId="2" fillId="23" borderId="0" applyNumberFormat="0" applyBorder="0" applyAlignment="0" applyProtection="0"/>
    <xf numFmtId="0" fontId="34" fillId="24" borderId="0" applyNumberFormat="0" applyBorder="0" applyAlignment="0" applyProtection="0"/>
    <xf numFmtId="0" fontId="3" fillId="25" borderId="0" applyNumberFormat="0" applyBorder="0" applyAlignment="0" applyProtection="0"/>
    <xf numFmtId="0" fontId="34" fillId="26" borderId="0" applyNumberFormat="0" applyBorder="0" applyAlignment="0" applyProtection="0"/>
    <xf numFmtId="0" fontId="3" fillId="17" borderId="0" applyNumberFormat="0" applyBorder="0" applyAlignment="0" applyProtection="0"/>
    <xf numFmtId="0" fontId="34" fillId="27" borderId="0" applyNumberFormat="0" applyBorder="0" applyAlignment="0" applyProtection="0"/>
    <xf numFmtId="0" fontId="3" fillId="19" borderId="0" applyNumberFormat="0" applyBorder="0" applyAlignment="0" applyProtection="0"/>
    <xf numFmtId="0" fontId="34" fillId="28" borderId="0" applyNumberFormat="0" applyBorder="0" applyAlignment="0" applyProtection="0"/>
    <xf numFmtId="0" fontId="3" fillId="29" borderId="0" applyNumberFormat="0" applyBorder="0" applyAlignment="0" applyProtection="0"/>
    <xf numFmtId="0" fontId="34" fillId="30" borderId="0" applyNumberFormat="0" applyBorder="0" applyAlignment="0" applyProtection="0"/>
    <xf numFmtId="0" fontId="3" fillId="31" borderId="0" applyNumberFormat="0" applyBorder="0" applyAlignment="0" applyProtection="0"/>
    <xf numFmtId="0" fontId="34" fillId="32" borderId="0" applyNumberFormat="0" applyBorder="0" applyAlignment="0" applyProtection="0"/>
    <xf numFmtId="0" fontId="3" fillId="33" borderId="0" applyNumberFormat="0" applyBorder="0" applyAlignment="0" applyProtection="0"/>
    <xf numFmtId="0" fontId="35" fillId="34" borderId="0" applyNumberFormat="0" applyBorder="0" applyAlignment="0" applyProtection="0"/>
    <xf numFmtId="0" fontId="4" fillId="7" borderId="0" applyNumberFormat="0" applyBorder="0" applyAlignment="0" applyProtection="0"/>
    <xf numFmtId="0" fontId="36" fillId="35" borderId="1" applyNumberFormat="0" applyAlignment="0" applyProtection="0"/>
    <xf numFmtId="0" fontId="7" fillId="13" borderId="2" applyNumberFormat="0" applyAlignment="0" applyProtection="0"/>
    <xf numFmtId="0" fontId="37" fillId="36" borderId="3" applyNumberFormat="0" applyAlignment="0" applyProtection="0"/>
    <xf numFmtId="0" fontId="5" fillId="37" borderId="4" applyNumberFormat="0" applyAlignment="0" applyProtection="0"/>
    <xf numFmtId="0" fontId="38" fillId="0" borderId="5" applyNumberFormat="0" applyFill="0" applyAlignment="0" applyProtection="0"/>
    <xf numFmtId="0" fontId="6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4" fillId="38" borderId="0" applyNumberFormat="0" applyBorder="0" applyAlignment="0" applyProtection="0"/>
    <xf numFmtId="0" fontId="3" fillId="39" borderId="0" applyNumberFormat="0" applyBorder="0" applyAlignment="0" applyProtection="0"/>
    <xf numFmtId="0" fontId="34" fillId="40" borderId="0" applyNumberFormat="0" applyBorder="0" applyAlignment="0" applyProtection="0"/>
    <xf numFmtId="0" fontId="3" fillId="41" borderId="0" applyNumberFormat="0" applyBorder="0" applyAlignment="0" applyProtection="0"/>
    <xf numFmtId="0" fontId="34" fillId="42" borderId="0" applyNumberFormat="0" applyBorder="0" applyAlignment="0" applyProtection="0"/>
    <xf numFmtId="0" fontId="3" fillId="43" borderId="0" applyNumberFormat="0" applyBorder="0" applyAlignment="0" applyProtection="0"/>
    <xf numFmtId="0" fontId="34" fillId="44" borderId="0" applyNumberFormat="0" applyBorder="0" applyAlignment="0" applyProtection="0"/>
    <xf numFmtId="0" fontId="3" fillId="29" borderId="0" applyNumberFormat="0" applyBorder="0" applyAlignment="0" applyProtection="0"/>
    <xf numFmtId="0" fontId="34" fillId="45" borderId="0" applyNumberFormat="0" applyBorder="0" applyAlignment="0" applyProtection="0"/>
    <xf numFmtId="0" fontId="3" fillId="31" borderId="0" applyNumberFormat="0" applyBorder="0" applyAlignment="0" applyProtection="0"/>
    <xf numFmtId="0" fontId="34" fillId="46" borderId="0" applyNumberFormat="0" applyBorder="0" applyAlignment="0" applyProtection="0"/>
    <xf numFmtId="0" fontId="3" fillId="47" borderId="0" applyNumberFormat="0" applyBorder="0" applyAlignment="0" applyProtection="0"/>
    <xf numFmtId="0" fontId="40" fillId="48" borderId="1" applyNumberFormat="0" applyAlignment="0" applyProtection="0"/>
    <xf numFmtId="0" fontId="9" fillId="13" borderId="2" applyNumberFormat="0" applyAlignment="0" applyProtection="0"/>
    <xf numFmtId="0" fontId="24" fillId="0" borderId="0" applyNumberFormat="0" applyFill="0" applyBorder="0" applyAlignment="0" applyProtection="0"/>
    <xf numFmtId="0" fontId="41" fillId="49" borderId="0" applyNumberFormat="0" applyBorder="0" applyAlignment="0" applyProtection="0"/>
    <xf numFmtId="0" fontId="10" fillId="5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50" borderId="0" applyNumberFormat="0" applyBorder="0" applyAlignment="0" applyProtection="0"/>
    <xf numFmtId="0" fontId="11" fillId="51" borderId="0" applyNumberFormat="0" applyBorder="0" applyAlignment="0" applyProtection="0"/>
    <xf numFmtId="0" fontId="12" fillId="0" borderId="0">
      <alignment/>
      <protection/>
    </xf>
    <xf numFmtId="0" fontId="33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52" borderId="7" applyNumberFormat="0" applyFont="0" applyAlignment="0" applyProtection="0"/>
    <xf numFmtId="0" fontId="2" fillId="53" borderId="8" applyNumberFormat="0" applyAlignment="0" applyProtection="0"/>
    <xf numFmtId="0" fontId="0" fillId="53" borderId="8" applyNumberFormat="0" applyAlignment="0" applyProtection="0"/>
    <xf numFmtId="9" fontId="1" fillId="0" borderId="0" applyFill="0" applyBorder="0" applyAlignment="0" applyProtection="0"/>
    <xf numFmtId="0" fontId="43" fillId="35" borderId="9" applyNumberFormat="0" applyAlignment="0" applyProtection="0"/>
    <xf numFmtId="0" fontId="13" fillId="13" borderId="10" applyNumberFormat="0" applyAlignment="0" applyProtection="0"/>
    <xf numFmtId="0" fontId="4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1" applyNumberFormat="0" applyFill="0" applyAlignment="0" applyProtection="0"/>
    <xf numFmtId="0" fontId="17" fillId="0" borderId="12" applyNumberFormat="0" applyFill="0" applyAlignment="0" applyProtection="0"/>
    <xf numFmtId="0" fontId="48" fillId="0" borderId="13" applyNumberFormat="0" applyFill="0" applyAlignment="0" applyProtection="0"/>
    <xf numFmtId="0" fontId="18" fillId="0" borderId="14" applyNumberFormat="0" applyFill="0" applyAlignment="0" applyProtection="0"/>
    <xf numFmtId="0" fontId="39" fillId="0" borderId="15" applyNumberFormat="0" applyFill="0" applyAlignment="0" applyProtection="0"/>
    <xf numFmtId="0" fontId="8" fillId="0" borderId="16" applyNumberFormat="0" applyFill="0" applyAlignment="0" applyProtection="0"/>
    <xf numFmtId="0" fontId="19" fillId="0" borderId="0" applyNumberFormat="0" applyFill="0" applyBorder="0" applyAlignment="0" applyProtection="0"/>
    <xf numFmtId="0" fontId="49" fillId="0" borderId="17" applyNumberFormat="0" applyFill="0" applyAlignment="0" applyProtection="0"/>
    <xf numFmtId="0" fontId="16" fillId="0" borderId="18" applyNumberFormat="0" applyFill="0" applyAlignment="0" applyProtection="0"/>
  </cellStyleXfs>
  <cellXfs count="10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0" fillId="0" borderId="0" xfId="0" applyFont="1" applyBorder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right" vertical="center"/>
      <protection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49" fontId="21" fillId="0" borderId="0" xfId="0" applyNumberFormat="1" applyFont="1" applyBorder="1" applyAlignment="1" applyProtection="1">
      <alignment horizontal="center" vertical="center"/>
      <protection/>
    </xf>
    <xf numFmtId="0" fontId="21" fillId="0" borderId="19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22" xfId="0" applyFont="1" applyBorder="1" applyAlignment="1" applyProtection="1">
      <alignment horizontal="center" vertical="center"/>
      <protection/>
    </xf>
    <xf numFmtId="0" fontId="22" fillId="0" borderId="22" xfId="0" applyFont="1" applyBorder="1" applyAlignment="1" applyProtection="1">
      <alignment horizontal="center" vertical="center"/>
      <protection/>
    </xf>
    <xf numFmtId="0" fontId="22" fillId="0" borderId="23" xfId="0" applyFont="1" applyBorder="1" applyAlignment="1" applyProtection="1">
      <alignment horizontal="center" vertical="center"/>
      <protection/>
    </xf>
    <xf numFmtId="0" fontId="22" fillId="0" borderId="24" xfId="0" applyFont="1" applyBorder="1" applyAlignment="1" applyProtection="1">
      <alignment horizontal="center" vertical="center"/>
      <protection/>
    </xf>
    <xf numFmtId="0" fontId="22" fillId="0" borderId="25" xfId="0" applyFont="1" applyBorder="1" applyAlignment="1" applyProtection="1">
      <alignment horizontal="center" vertical="center"/>
      <protection/>
    </xf>
    <xf numFmtId="0" fontId="22" fillId="0" borderId="26" xfId="0" applyFont="1" applyBorder="1" applyAlignment="1" applyProtection="1">
      <alignment horizontal="center" vertical="center"/>
      <protection/>
    </xf>
    <xf numFmtId="0" fontId="21" fillId="0" borderId="24" xfId="0" applyFont="1" applyBorder="1" applyAlignment="1" applyProtection="1">
      <alignment horizontal="center" vertical="center"/>
      <protection/>
    </xf>
    <xf numFmtId="2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7" xfId="0" applyNumberFormat="1" applyFont="1" applyFill="1" applyBorder="1" applyAlignment="1" applyProtection="1">
      <alignment horizontal="right" vertical="center"/>
      <protection/>
    </xf>
    <xf numFmtId="4" fontId="21" fillId="54" borderId="28" xfId="0" applyNumberFormat="1" applyFont="1" applyFill="1" applyBorder="1" applyAlignment="1" applyProtection="1">
      <alignment horizontal="right" vertical="center"/>
      <protection/>
    </xf>
    <xf numFmtId="4" fontId="21" fillId="54" borderId="24" xfId="0" applyNumberFormat="1" applyFont="1" applyFill="1" applyBorder="1" applyAlignment="1" applyProtection="1">
      <alignment horizontal="right" vertical="center"/>
      <protection/>
    </xf>
    <xf numFmtId="4" fontId="21" fillId="54" borderId="29" xfId="0" applyNumberFormat="1" applyFont="1" applyFill="1" applyBorder="1" applyAlignment="1" applyProtection="1">
      <alignment horizontal="right" vertical="center"/>
      <protection/>
    </xf>
    <xf numFmtId="4" fontId="21" fillId="54" borderId="30" xfId="0" applyNumberFormat="1" applyFont="1" applyFill="1" applyBorder="1" applyAlignment="1" applyProtection="1">
      <alignment horizontal="right" vertical="center"/>
      <protection/>
    </xf>
    <xf numFmtId="0" fontId="21" fillId="0" borderId="24" xfId="0" applyFont="1" applyBorder="1" applyAlignment="1">
      <alignment horizontal="center" vertical="center"/>
    </xf>
    <xf numFmtId="2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7" xfId="0" applyNumberFormat="1" applyFont="1" applyFill="1" applyBorder="1" applyAlignment="1" applyProtection="1">
      <alignment horizontal="right" vertical="center"/>
      <protection/>
    </xf>
    <xf numFmtId="4" fontId="21" fillId="55" borderId="28" xfId="0" applyNumberFormat="1" applyFont="1" applyFill="1" applyBorder="1" applyAlignment="1" applyProtection="1">
      <alignment horizontal="right" vertical="center"/>
      <protection/>
    </xf>
    <xf numFmtId="4" fontId="23" fillId="55" borderId="27" xfId="0" applyNumberFormat="1" applyFont="1" applyFill="1" applyBorder="1" applyAlignment="1" applyProtection="1">
      <alignment horizontal="right" vertical="center"/>
      <protection/>
    </xf>
    <xf numFmtId="4" fontId="23" fillId="55" borderId="24" xfId="0" applyNumberFormat="1" applyFont="1" applyFill="1" applyBorder="1" applyAlignment="1" applyProtection="1">
      <alignment horizontal="right" vertical="center"/>
      <protection/>
    </xf>
    <xf numFmtId="4" fontId="23" fillId="55" borderId="29" xfId="0" applyNumberFormat="1" applyFont="1" applyFill="1" applyBorder="1" applyAlignment="1" applyProtection="1">
      <alignment horizontal="right" vertical="center"/>
      <protection/>
    </xf>
    <xf numFmtId="4" fontId="21" fillId="55" borderId="30" xfId="0" applyNumberFormat="1" applyFont="1" applyFill="1" applyBorder="1" applyAlignment="1" applyProtection="1">
      <alignment horizontal="right" vertical="center"/>
      <protection/>
    </xf>
    <xf numFmtId="4" fontId="21" fillId="55" borderId="24" xfId="0" applyNumberFormat="1" applyFont="1" applyFill="1" applyBorder="1" applyAlignment="1" applyProtection="1">
      <alignment horizontal="right" vertical="center"/>
      <protection/>
    </xf>
    <xf numFmtId="4" fontId="21" fillId="55" borderId="29" xfId="0" applyNumberFormat="1" applyFont="1" applyFill="1" applyBorder="1" applyAlignment="1" applyProtection="1">
      <alignment horizontal="right" vertical="center"/>
      <protection/>
    </xf>
    <xf numFmtId="2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7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 applyProtection="1">
      <alignment horizontal="right" vertical="center"/>
      <protection/>
    </xf>
    <xf numFmtId="4" fontId="21" fillId="0" borderId="29" xfId="0" applyNumberFormat="1" applyFont="1" applyBorder="1" applyAlignment="1" applyProtection="1">
      <alignment horizontal="right" vertical="center"/>
      <protection/>
    </xf>
    <xf numFmtId="4" fontId="21" fillId="55" borderId="31" xfId="0" applyNumberFormat="1" applyFont="1" applyFill="1" applyBorder="1" applyAlignment="1" applyProtection="1">
      <alignment horizontal="right" vertical="center"/>
      <protection/>
    </xf>
    <xf numFmtId="12" fontId="0" fillId="0" borderId="0" xfId="0" applyNumberFormat="1" applyAlignment="1">
      <alignment/>
    </xf>
    <xf numFmtId="4" fontId="21" fillId="0" borderId="28" xfId="0" applyNumberFormat="1" applyFont="1" applyBorder="1" applyAlignment="1" applyProtection="1">
      <alignment horizontal="righ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4" fontId="21" fillId="0" borderId="0" xfId="0" applyNumberFormat="1" applyFont="1" applyBorder="1" applyAlignment="1" applyProtection="1">
      <alignment horizontal="center" vertical="center"/>
      <protection/>
    </xf>
    <xf numFmtId="0" fontId="25" fillId="0" borderId="0" xfId="75" applyNumberFormat="1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3" fillId="0" borderId="0" xfId="0" applyFont="1" applyBorder="1" applyAlignment="1">
      <alignment horizontal="left"/>
    </xf>
    <xf numFmtId="0" fontId="23" fillId="0" borderId="0" xfId="0" applyFont="1" applyAlignment="1">
      <alignment horizontal="left" vertical="center"/>
    </xf>
    <xf numFmtId="49" fontId="26" fillId="0" borderId="0" xfId="0" applyNumberFormat="1" applyFont="1" applyAlignment="1">
      <alignment horizontal="center" vertical="center"/>
    </xf>
    <xf numFmtId="9" fontId="26" fillId="0" borderId="0" xfId="0" applyNumberFormat="1" applyFont="1" applyAlignment="1">
      <alignment horizontal="center" vertical="center"/>
    </xf>
    <xf numFmtId="2" fontId="26" fillId="0" borderId="0" xfId="0" applyNumberFormat="1" applyFont="1" applyAlignment="1">
      <alignment horizontal="center" vertical="center"/>
    </xf>
    <xf numFmtId="10" fontId="26" fillId="0" borderId="0" xfId="0" applyNumberFormat="1" applyFont="1" applyAlignment="1">
      <alignment horizontal="center" vertical="center"/>
    </xf>
    <xf numFmtId="4" fontId="23" fillId="0" borderId="27" xfId="0" applyNumberFormat="1" applyFont="1" applyBorder="1" applyAlignment="1" applyProtection="1">
      <alignment horizontal="right" vertical="center"/>
      <protection/>
    </xf>
    <xf numFmtId="4" fontId="23" fillId="0" borderId="29" xfId="0" applyNumberFormat="1" applyFont="1" applyBorder="1" applyAlignment="1" applyProtection="1">
      <alignment horizontal="right" vertical="center"/>
      <protection/>
    </xf>
    <xf numFmtId="4" fontId="21" fillId="0" borderId="24" xfId="0" applyNumberFormat="1" applyFont="1" applyBorder="1" applyAlignment="1">
      <alignment horizontal="right" vertical="center"/>
    </xf>
    <xf numFmtId="4" fontId="21" fillId="0" borderId="30" xfId="0" applyNumberFormat="1" applyFont="1" applyBorder="1" applyAlignment="1" applyProtection="1">
      <alignment horizontal="right" vertical="center"/>
      <protection/>
    </xf>
    <xf numFmtId="0" fontId="0" fillId="0" borderId="24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164" fontId="0" fillId="0" borderId="0" xfId="0" applyNumberFormat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9" fontId="21" fillId="0" borderId="19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0" fillId="11" borderId="24" xfId="0" applyFont="1" applyFill="1" applyBorder="1" applyAlignment="1">
      <alignment/>
    </xf>
    <xf numFmtId="0" fontId="0" fillId="11" borderId="24" xfId="0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55" borderId="24" xfId="0" applyFont="1" applyFill="1" applyBorder="1" applyAlignment="1">
      <alignment/>
    </xf>
    <xf numFmtId="0" fontId="0" fillId="55" borderId="24" xfId="0" applyFill="1" applyBorder="1" applyAlignment="1">
      <alignment horizontal="center" vertical="center"/>
    </xf>
    <xf numFmtId="0" fontId="0" fillId="0" borderId="24" xfId="0" applyFont="1" applyFill="1" applyBorder="1" applyAlignment="1">
      <alignment/>
    </xf>
    <xf numFmtId="0" fontId="0" fillId="11" borderId="24" xfId="0" applyFont="1" applyFill="1" applyBorder="1" applyAlignment="1">
      <alignment horizontal="center"/>
    </xf>
    <xf numFmtId="9" fontId="21" fillId="0" borderId="24" xfId="0" applyNumberFormat="1" applyFont="1" applyBorder="1" applyAlignment="1">
      <alignment horizontal="center" vertical="center"/>
    </xf>
    <xf numFmtId="10" fontId="21" fillId="0" borderId="24" xfId="0" applyNumberFormat="1" applyFont="1" applyBorder="1" applyAlignment="1">
      <alignment horizontal="center" vertical="center"/>
    </xf>
    <xf numFmtId="0" fontId="21" fillId="0" borderId="24" xfId="0" applyFont="1" applyBorder="1" applyAlignment="1">
      <alignment/>
    </xf>
    <xf numFmtId="49" fontId="0" fillId="11" borderId="24" xfId="0" applyNumberFormat="1" applyFont="1" applyFill="1" applyBorder="1" applyAlignment="1">
      <alignment/>
    </xf>
    <xf numFmtId="0" fontId="0" fillId="0" borderId="24" xfId="0" applyBorder="1" applyAlignment="1">
      <alignment horizontal="center"/>
    </xf>
    <xf numFmtId="0" fontId="0" fillId="0" borderId="24" xfId="0" applyFont="1" applyBorder="1" applyAlignment="1">
      <alignment horizontal="center"/>
    </xf>
    <xf numFmtId="10" fontId="0" fillId="0" borderId="0" xfId="0" applyNumberFormat="1" applyAlignment="1">
      <alignment/>
    </xf>
    <xf numFmtId="10" fontId="0" fillId="23" borderId="0" xfId="0" applyNumberFormat="1" applyFill="1" applyAlignment="1">
      <alignment/>
    </xf>
    <xf numFmtId="0" fontId="0" fillId="23" borderId="32" xfId="0" applyFill="1" applyBorder="1" applyAlignment="1">
      <alignment/>
    </xf>
    <xf numFmtId="10" fontId="0" fillId="0" borderId="0" xfId="0" applyNumberFormat="1" applyFill="1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 horizontal="right"/>
    </xf>
    <xf numFmtId="49" fontId="0" fillId="0" borderId="24" xfId="0" applyNumberFormat="1" applyFont="1" applyBorder="1" applyAlignment="1">
      <alignment/>
    </xf>
    <xf numFmtId="0" fontId="0" fillId="0" borderId="24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23" fillId="0" borderId="0" xfId="0" applyFont="1" applyAlignment="1">
      <alignment/>
    </xf>
    <xf numFmtId="4" fontId="0" fillId="0" borderId="0" xfId="0" applyNumberFormat="1" applyAlignment="1">
      <alignment/>
    </xf>
    <xf numFmtId="0" fontId="21" fillId="0" borderId="0" xfId="0" applyFont="1" applyAlignment="1" applyProtection="1">
      <alignment horizontal="left" vertical="center"/>
      <protection/>
    </xf>
    <xf numFmtId="14" fontId="0" fillId="0" borderId="0" xfId="0" applyNumberFormat="1" applyAlignment="1">
      <alignment/>
    </xf>
    <xf numFmtId="4" fontId="21" fillId="55" borderId="33" xfId="0" applyNumberFormat="1" applyFont="1" applyFill="1" applyBorder="1" applyAlignment="1" applyProtection="1">
      <alignment horizontal="right" vertical="center"/>
      <protection/>
    </xf>
    <xf numFmtId="4" fontId="50" fillId="55" borderId="27" xfId="0" applyNumberFormat="1" applyFont="1" applyFill="1" applyBorder="1" applyAlignment="1" applyProtection="1">
      <alignment horizontal="right" vertical="center"/>
      <protection/>
    </xf>
    <xf numFmtId="4" fontId="50" fillId="55" borderId="24" xfId="0" applyNumberFormat="1" applyFont="1" applyFill="1" applyBorder="1" applyAlignment="1" applyProtection="1">
      <alignment horizontal="right" vertical="center"/>
      <protection/>
    </xf>
    <xf numFmtId="4" fontId="50" fillId="55" borderId="29" xfId="0" applyNumberFormat="1" applyFont="1" applyFill="1" applyBorder="1" applyAlignment="1" applyProtection="1">
      <alignment horizontal="right" vertical="center"/>
      <protection/>
    </xf>
    <xf numFmtId="4" fontId="50" fillId="0" borderId="27" xfId="0" applyNumberFormat="1" applyFont="1" applyBorder="1" applyAlignment="1" applyProtection="1">
      <alignment horizontal="right" vertical="center"/>
      <protection/>
    </xf>
    <xf numFmtId="4" fontId="50" fillId="0" borderId="24" xfId="0" applyNumberFormat="1" applyFont="1" applyBorder="1" applyAlignment="1" applyProtection="1">
      <alignment horizontal="right" vertical="center"/>
      <protection/>
    </xf>
    <xf numFmtId="4" fontId="50" fillId="0" borderId="29" xfId="0" applyNumberFormat="1" applyFont="1" applyBorder="1" applyAlignment="1" applyProtection="1">
      <alignment horizontal="right" vertical="center"/>
      <protection/>
    </xf>
    <xf numFmtId="0" fontId="21" fillId="0" borderId="34" xfId="0" applyFont="1" applyBorder="1" applyAlignment="1" applyProtection="1">
      <alignment horizontal="center" vertical="center"/>
      <protection/>
    </xf>
    <xf numFmtId="0" fontId="21" fillId="0" borderId="35" xfId="0" applyFont="1" applyBorder="1" applyAlignment="1" applyProtection="1">
      <alignment horizontal="center" vertical="center"/>
      <protection/>
    </xf>
    <xf numFmtId="0" fontId="21" fillId="0" borderId="36" xfId="0" applyFont="1" applyBorder="1" applyAlignment="1" applyProtection="1">
      <alignment horizontal="center" vertical="center"/>
      <protection/>
    </xf>
    <xf numFmtId="0" fontId="22" fillId="0" borderId="37" xfId="0" applyFont="1" applyBorder="1" applyAlignment="1" applyProtection="1">
      <alignment horizontal="center" vertical="center"/>
      <protection/>
    </xf>
    <xf numFmtId="0" fontId="22" fillId="0" borderId="38" xfId="0" applyFont="1" applyBorder="1" applyAlignment="1" applyProtection="1">
      <alignment horizontal="center" vertical="center"/>
      <protection/>
    </xf>
    <xf numFmtId="0" fontId="22" fillId="0" borderId="21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102">
    <cellStyle name="Normal" xfId="0"/>
    <cellStyle name="20% - Énfasis1" xfId="15"/>
    <cellStyle name="20% - Énfasis1 2" xfId="16"/>
    <cellStyle name="20% - Énfasis2" xfId="17"/>
    <cellStyle name="20% - Énfasis2 2" xfId="18"/>
    <cellStyle name="20% - Énfasis3" xfId="19"/>
    <cellStyle name="20% - Énfasis3 2" xfId="20"/>
    <cellStyle name="20% - Énfasis4" xfId="21"/>
    <cellStyle name="20% - Énfasis4 2" xfId="22"/>
    <cellStyle name="20% - Énfasis5" xfId="23"/>
    <cellStyle name="20% - Énfasis5 2" xfId="24"/>
    <cellStyle name="20% - Énfasis6" xfId="25"/>
    <cellStyle name="20% - Énfasis6 2" xfId="26"/>
    <cellStyle name="40% - Énfasis1" xfId="27"/>
    <cellStyle name="40% - Énfasis1 2" xfId="28"/>
    <cellStyle name="40% - Énfasis2" xfId="29"/>
    <cellStyle name="40% - Énfasis2 2" xfId="30"/>
    <cellStyle name="40% - Énfasis3" xfId="31"/>
    <cellStyle name="40% - Énfasis3 2" xfId="32"/>
    <cellStyle name="40% - Énfasis4" xfId="33"/>
    <cellStyle name="40% - Énfasis4 2" xfId="34"/>
    <cellStyle name="40% - Énfasis5" xfId="35"/>
    <cellStyle name="40% - Énfasis5 2" xfId="36"/>
    <cellStyle name="40% - Énfasis6" xfId="37"/>
    <cellStyle name="40% - Énfasis6 2" xfId="38"/>
    <cellStyle name="60% - Énfasis1" xfId="39"/>
    <cellStyle name="60% - Énfasis1 2" xfId="40"/>
    <cellStyle name="60% - Énfasis2" xfId="41"/>
    <cellStyle name="60% - Énfasis2 2" xfId="42"/>
    <cellStyle name="60% - Énfasis3" xfId="43"/>
    <cellStyle name="60% - Énfasis3 2" xfId="44"/>
    <cellStyle name="60% - Énfasis4" xfId="45"/>
    <cellStyle name="60% - Énfasis4 2" xfId="46"/>
    <cellStyle name="60% - Énfasis5" xfId="47"/>
    <cellStyle name="60% - Énfasis5 2" xfId="48"/>
    <cellStyle name="60% - Énfasis6" xfId="49"/>
    <cellStyle name="60% - Énfasis6 2" xfId="50"/>
    <cellStyle name="Buena" xfId="51"/>
    <cellStyle name="Buena 2" xfId="52"/>
    <cellStyle name="Cálculo" xfId="53"/>
    <cellStyle name="Cálculo 2" xfId="54"/>
    <cellStyle name="Celda de comprobación" xfId="55"/>
    <cellStyle name="Celda de comprobación 2" xfId="56"/>
    <cellStyle name="Celda vinculada" xfId="57"/>
    <cellStyle name="Celda vinculada 2" xfId="58"/>
    <cellStyle name="Encabezado 4" xfId="59"/>
    <cellStyle name="Encabezado 4 2" xfId="60"/>
    <cellStyle name="Énfasis1" xfId="61"/>
    <cellStyle name="Énfasis1 2" xfId="62"/>
    <cellStyle name="Énfasis2" xfId="63"/>
    <cellStyle name="Énfasis2 2" xfId="64"/>
    <cellStyle name="Énfasis3" xfId="65"/>
    <cellStyle name="Énfasis3 2" xfId="66"/>
    <cellStyle name="Énfasis4" xfId="67"/>
    <cellStyle name="Énfasis4 2" xfId="68"/>
    <cellStyle name="Énfasis5" xfId="69"/>
    <cellStyle name="Énfasis5 2" xfId="70"/>
    <cellStyle name="Énfasis6" xfId="71"/>
    <cellStyle name="Énfasis6 2" xfId="72"/>
    <cellStyle name="Entrada" xfId="73"/>
    <cellStyle name="Entrada 2" xfId="74"/>
    <cellStyle name="Hyperlink" xfId="75"/>
    <cellStyle name="Incorrecto" xfId="76"/>
    <cellStyle name="Incorrecto 2" xfId="77"/>
    <cellStyle name="Comma" xfId="78"/>
    <cellStyle name="Comma [0]" xfId="79"/>
    <cellStyle name="Currency" xfId="80"/>
    <cellStyle name="Currency [0]" xfId="81"/>
    <cellStyle name="Neutral" xfId="82"/>
    <cellStyle name="Neutral 2" xfId="83"/>
    <cellStyle name="No-definido" xfId="84"/>
    <cellStyle name="Normal 10" xfId="85"/>
    <cellStyle name="Normal 2" xfId="86"/>
    <cellStyle name="Normal 2 2" xfId="87"/>
    <cellStyle name="Normal 3" xfId="88"/>
    <cellStyle name="Normal 3 2" xfId="89"/>
    <cellStyle name="Normal 4" xfId="90"/>
    <cellStyle name="Normal 5" xfId="91"/>
    <cellStyle name="Normal 6" xfId="92"/>
    <cellStyle name="Normal 7" xfId="93"/>
    <cellStyle name="Normal 8" xfId="94"/>
    <cellStyle name="Normal 9" xfId="95"/>
    <cellStyle name="Notas" xfId="96"/>
    <cellStyle name="Notas 2" xfId="97"/>
    <cellStyle name="Notas 3" xfId="98"/>
    <cellStyle name="Percent" xfId="99"/>
    <cellStyle name="Salida" xfId="100"/>
    <cellStyle name="Salida 2" xfId="101"/>
    <cellStyle name="Texto de advertencia" xfId="102"/>
    <cellStyle name="Texto de advertencia 2" xfId="103"/>
    <cellStyle name="Texto explicativo" xfId="104"/>
    <cellStyle name="Texto explicativo 2" xfId="105"/>
    <cellStyle name="Título" xfId="106"/>
    <cellStyle name="Título 1" xfId="107"/>
    <cellStyle name="Título 1 2" xfId="108"/>
    <cellStyle name="Título 2" xfId="109"/>
    <cellStyle name="Título 2 2" xfId="110"/>
    <cellStyle name="Título 3" xfId="111"/>
    <cellStyle name="Título 3 2" xfId="112"/>
    <cellStyle name="Título 4" xfId="113"/>
    <cellStyle name="Total" xfId="114"/>
    <cellStyle name="Total 2" xfId="11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114300</xdr:colOff>
      <xdr:row>8</xdr:row>
      <xdr:rowOff>47625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95450" cy="1704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0</xdr:rowOff>
    </xdr:from>
    <xdr:to>
      <xdr:col>2</xdr:col>
      <xdr:colOff>352425</xdr:colOff>
      <xdr:row>6</xdr:row>
      <xdr:rowOff>180975</xdr:rowOff>
    </xdr:to>
    <xdr:pic>
      <xdr:nvPicPr>
        <xdr:cNvPr id="1" name="Picture 5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885950" cy="1619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7"/>
  <sheetViews>
    <sheetView zoomScale="85" zoomScaleNormal="85" zoomScalePageLayoutView="0" workbookViewId="0" topLeftCell="A1">
      <selection activeCell="D8" sqref="D8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10546875" style="1" customWidth="1"/>
    <col min="6" max="7" width="12.99609375" style="1" customWidth="1"/>
    <col min="8" max="8" width="10.4453125" style="1" customWidth="1"/>
    <col min="9" max="9" width="9.3359375" style="1" customWidth="1"/>
    <col min="10" max="10" width="9.77734375" style="1" customWidth="1"/>
    <col min="11" max="11" width="12.77734375" style="1" customWidth="1"/>
    <col min="12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18">
      <c r="A5" s="2"/>
      <c r="B5" s="2"/>
      <c r="C5" s="2"/>
      <c r="D5" s="2"/>
      <c r="E5" s="2"/>
      <c r="F5" s="2"/>
      <c r="G5" s="2"/>
      <c r="H5" s="2"/>
      <c r="I5" s="2"/>
    </row>
    <row r="6" spans="1:9" ht="18">
      <c r="A6" s="2"/>
      <c r="B6" s="2"/>
      <c r="C6" s="2"/>
      <c r="D6" s="2"/>
      <c r="E6" s="2"/>
      <c r="F6" s="2"/>
      <c r="G6" s="2"/>
      <c r="H6" s="2"/>
      <c r="I6" s="2"/>
    </row>
    <row r="7" spans="1:9" ht="6.75" customHeight="1">
      <c r="A7" s="3"/>
      <c r="B7" s="3"/>
      <c r="C7" s="3"/>
      <c r="D7" s="3"/>
      <c r="E7" s="3"/>
      <c r="F7" s="3"/>
      <c r="G7" s="3"/>
      <c r="H7" s="3"/>
      <c r="I7" s="3"/>
    </row>
    <row r="8" spans="4:9" ht="15.75">
      <c r="D8" s="4" t="str">
        <f>Datos!G25</f>
        <v>Julio</v>
      </c>
      <c r="E8" s="4">
        <f>Datos!I25</f>
        <v>2013</v>
      </c>
      <c r="F8" s="3"/>
      <c r="G8" s="3"/>
      <c r="H8" s="3" t="str">
        <f>Datos!D25</f>
        <v>Miércoles</v>
      </c>
      <c r="I8" s="5">
        <f>Datos!E25</f>
        <v>10</v>
      </c>
    </row>
    <row r="9" spans="1:9" ht="6" customHeight="1">
      <c r="A9" s="3"/>
      <c r="B9" s="3"/>
      <c r="C9" s="3"/>
      <c r="D9" s="3"/>
      <c r="E9" s="3"/>
      <c r="F9" s="3"/>
      <c r="G9" s="3"/>
      <c r="H9" s="3"/>
      <c r="I9" s="3"/>
    </row>
    <row r="10" spans="2:9" ht="15.75">
      <c r="B10" s="6"/>
      <c r="C10" s="6"/>
      <c r="D10" s="6" t="s">
        <v>0</v>
      </c>
      <c r="E10" s="6"/>
      <c r="F10" s="6"/>
      <c r="G10" s="6"/>
      <c r="H10" s="6"/>
      <c r="I10" s="6"/>
    </row>
    <row r="11" spans="2:9" ht="15.75">
      <c r="B11" s="6"/>
      <c r="C11" s="6"/>
      <c r="D11" s="6"/>
      <c r="E11" s="6"/>
      <c r="F11" s="6"/>
      <c r="G11" s="6"/>
      <c r="H11" s="6"/>
      <c r="I11" s="6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18"/>
      <c r="C16" s="19"/>
      <c r="D16" s="20"/>
      <c r="E16" s="19"/>
      <c r="F16" s="21"/>
      <c r="G16" s="22"/>
      <c r="H16" s="23"/>
      <c r="I16" s="21"/>
    </row>
    <row r="17" spans="1:9" ht="19.5" customHeight="1">
      <c r="A17" s="17" t="s">
        <v>16</v>
      </c>
      <c r="B17" s="25"/>
      <c r="C17" s="26"/>
      <c r="D17" s="27"/>
      <c r="E17" s="28"/>
      <c r="F17" s="29"/>
      <c r="G17" s="30"/>
      <c r="H17" s="31"/>
      <c r="I17" s="32"/>
    </row>
    <row r="18" spans="1:9" ht="19.5" customHeight="1">
      <c r="A18" s="17" t="s">
        <v>17</v>
      </c>
      <c r="B18" s="25"/>
      <c r="C18" s="26"/>
      <c r="D18" s="27"/>
      <c r="E18" s="28"/>
      <c r="F18" s="29"/>
      <c r="G18" s="30"/>
      <c r="H18" s="31"/>
      <c r="I18" s="32"/>
    </row>
    <row r="19" spans="1:9" ht="19.5" customHeight="1">
      <c r="A19" s="17" t="s">
        <v>18</v>
      </c>
      <c r="B19" s="25">
        <f>Datos!E5</f>
        <v>672</v>
      </c>
      <c r="C19" s="26">
        <f>B21+'Primas SRW'!B10</f>
        <v>749</v>
      </c>
      <c r="D19" s="27">
        <f>Datos!I5</f>
        <v>712</v>
      </c>
      <c r="E19" s="92">
        <f>D21+'Primas HRW'!B11</f>
        <v>854</v>
      </c>
      <c r="F19" s="29">
        <f>D21+'Primas HRW'!C11</f>
        <v>839</v>
      </c>
      <c r="G19" s="30">
        <f>D21+'Primas HRW'!D11</f>
        <v>824</v>
      </c>
      <c r="H19" s="31">
        <f>Datos!M5</f>
        <v>709.75</v>
      </c>
      <c r="I19" s="32"/>
    </row>
    <row r="20" spans="1:9" ht="19.5" customHeight="1">
      <c r="A20" s="17" t="s">
        <v>19</v>
      </c>
      <c r="B20" s="25"/>
      <c r="C20" s="26">
        <f>B21+'Primas SRW'!B11</f>
        <v>754</v>
      </c>
      <c r="D20" s="27"/>
      <c r="E20" s="92">
        <f>D21+'Primas HRW'!B12</f>
        <v>854</v>
      </c>
      <c r="F20" s="93">
        <f>D21+'Primas HRW'!C12</f>
        <v>839</v>
      </c>
      <c r="G20" s="94">
        <f>D21+'Primas HRW'!D12</f>
        <v>824</v>
      </c>
      <c r="H20" s="31"/>
      <c r="I20" s="32">
        <f>H21+'Primas maíz'!B11</f>
        <v>743.75</v>
      </c>
    </row>
    <row r="21" spans="1:9" ht="19.5" customHeight="1">
      <c r="A21" s="17" t="s">
        <v>20</v>
      </c>
      <c r="B21" s="25">
        <f>Datos!E6</f>
        <v>679</v>
      </c>
      <c r="C21" s="26">
        <f>B21+'Primas SRW'!B12</f>
        <v>759</v>
      </c>
      <c r="D21" s="27">
        <f>Datos!I6</f>
        <v>709</v>
      </c>
      <c r="E21" s="92">
        <f>D21+'Primas HRW'!B13</f>
        <v>857</v>
      </c>
      <c r="F21" s="93">
        <f>D21+'Primas HRW'!C13</f>
        <v>842</v>
      </c>
      <c r="G21" s="94">
        <f>D21+'Primas HRW'!D13</f>
        <v>827</v>
      </c>
      <c r="H21" s="31">
        <f>Datos!M6</f>
        <v>553.75</v>
      </c>
      <c r="I21" s="32">
        <f>H21+'Primas maíz'!B12</f>
        <v>653.75</v>
      </c>
    </row>
    <row r="22" spans="1:9" ht="19.5" customHeight="1">
      <c r="A22" s="17" t="s">
        <v>21</v>
      </c>
      <c r="B22" s="25"/>
      <c r="C22" s="26">
        <f>B24+'Primas SRW'!B13</f>
        <v>782.75</v>
      </c>
      <c r="D22" s="27"/>
      <c r="E22" s="92">
        <f>D24+'Primas HRW'!B14</f>
        <v>857.75</v>
      </c>
      <c r="F22" s="93">
        <f>D24+'Primas HRW'!C14</f>
        <v>842.75</v>
      </c>
      <c r="G22" s="94">
        <f>D24+'Primas HRW'!D14</f>
        <v>827.75</v>
      </c>
      <c r="H22" s="31"/>
      <c r="I22" s="32">
        <f>'Primas maíz'!B13+H24</f>
        <v>601.5</v>
      </c>
    </row>
    <row r="23" spans="1:9" ht="19.5" customHeight="1">
      <c r="A23" s="17" t="s">
        <v>22</v>
      </c>
      <c r="B23" s="25"/>
      <c r="C23" s="26">
        <f>B24+'Primas SRW'!B14</f>
        <v>787.75</v>
      </c>
      <c r="D23" s="27"/>
      <c r="E23" s="92">
        <f>D24+'Primas HRW'!B15</f>
        <v>859.75</v>
      </c>
      <c r="F23" s="93">
        <f>D24+'Primas HRW'!C15</f>
        <v>844.75</v>
      </c>
      <c r="G23" s="94">
        <f>D24+'Primas HRW'!D15</f>
        <v>829.75</v>
      </c>
      <c r="H23" s="31"/>
      <c r="I23" s="32">
        <f>H24+'Primas maíz'!B14</f>
        <v>593.5</v>
      </c>
    </row>
    <row r="24" spans="1:9" ht="19.5" customHeight="1">
      <c r="A24" s="17" t="s">
        <v>23</v>
      </c>
      <c r="B24" s="34">
        <f>Datos!E7</f>
        <v>692.75</v>
      </c>
      <c r="C24" s="35">
        <f>B24+'Primas SRW'!B15</f>
        <v>787.75</v>
      </c>
      <c r="D24" s="27">
        <f>Datos!I7</f>
        <v>727.75</v>
      </c>
      <c r="E24" s="95">
        <f>D24+'Primas HRW'!B16</f>
        <v>862.75</v>
      </c>
      <c r="F24" s="96">
        <f>D24+'Primas HRW'!C16</f>
        <v>860.75</v>
      </c>
      <c r="G24" s="97">
        <f>D24+'Primas HRW'!D16</f>
        <v>845.75</v>
      </c>
      <c r="H24" s="31">
        <f>Datos!M7</f>
        <v>521.5</v>
      </c>
      <c r="I24" s="36">
        <f>H24+'Primas maíz'!B15</f>
        <v>593.5</v>
      </c>
    </row>
    <row r="25" spans="1:9" ht="19.5" customHeight="1">
      <c r="A25" s="17">
        <v>2014</v>
      </c>
      <c r="B25" s="18"/>
      <c r="C25" s="19"/>
      <c r="D25" s="20"/>
      <c r="E25" s="19"/>
      <c r="F25" s="21"/>
      <c r="G25" s="22"/>
      <c r="H25" s="23"/>
      <c r="I25" s="21"/>
    </row>
    <row r="26" spans="1:9" ht="19.5" customHeight="1">
      <c r="A26" s="24" t="s">
        <v>12</v>
      </c>
      <c r="B26" s="25"/>
      <c r="C26" s="26"/>
      <c r="D26" s="27"/>
      <c r="E26" s="28"/>
      <c r="F26" s="29"/>
      <c r="G26" s="30"/>
      <c r="H26" s="31"/>
      <c r="I26" s="32"/>
    </row>
    <row r="27" spans="1:9" ht="19.5" customHeight="1">
      <c r="A27" s="24" t="s">
        <v>13</v>
      </c>
      <c r="B27" s="25"/>
      <c r="C27" s="26"/>
      <c r="D27" s="27"/>
      <c r="E27" s="28"/>
      <c r="F27" s="29"/>
      <c r="G27" s="30"/>
      <c r="H27" s="31"/>
      <c r="I27" s="32"/>
    </row>
    <row r="28" spans="1:9" ht="19.5" customHeight="1">
      <c r="A28" s="17" t="s">
        <v>14</v>
      </c>
      <c r="B28" s="34">
        <f>Datos!E8</f>
        <v>706.25</v>
      </c>
      <c r="C28" s="26"/>
      <c r="D28" s="27">
        <f>Datos!I8</f>
        <v>740.75</v>
      </c>
      <c r="E28" s="26"/>
      <c r="F28" s="26"/>
      <c r="G28" s="33"/>
      <c r="H28" s="38">
        <f>Datos!M8</f>
        <v>533.5</v>
      </c>
      <c r="I28" s="32"/>
    </row>
    <row r="29" spans="1:9" ht="19.5" customHeight="1">
      <c r="A29" s="24" t="s">
        <v>15</v>
      </c>
      <c r="B29" s="25"/>
      <c r="C29" s="26"/>
      <c r="D29" s="27"/>
      <c r="E29" s="28"/>
      <c r="F29" s="29"/>
      <c r="G29" s="30"/>
      <c r="H29" s="31"/>
      <c r="I29" s="32"/>
    </row>
    <row r="30" spans="1:9" ht="19.5" customHeight="1">
      <c r="A30" s="17" t="s">
        <v>16</v>
      </c>
      <c r="B30" s="34">
        <f>Datos!E9</f>
        <v>712</v>
      </c>
      <c r="C30" s="26"/>
      <c r="D30" s="27">
        <f>Datos!I9</f>
        <v>747.75</v>
      </c>
      <c r="E30" s="26"/>
      <c r="F30" s="26"/>
      <c r="G30" s="33"/>
      <c r="H30" s="38">
        <f>Datos!M9</f>
        <v>540.75</v>
      </c>
      <c r="I30" s="32"/>
    </row>
    <row r="31" spans="1:9" ht="19.5" customHeight="1">
      <c r="A31" s="17" t="s">
        <v>17</v>
      </c>
      <c r="B31" s="34"/>
      <c r="C31" s="26"/>
      <c r="D31" s="27"/>
      <c r="E31" s="26"/>
      <c r="F31" s="26"/>
      <c r="G31" s="33"/>
      <c r="H31" s="91"/>
      <c r="I31" s="32"/>
    </row>
    <row r="32" spans="1:9" ht="19.5" customHeight="1">
      <c r="A32" s="17" t="s">
        <v>18</v>
      </c>
      <c r="B32" s="34">
        <f>Datos!E10</f>
        <v>708.5</v>
      </c>
      <c r="C32" s="26"/>
      <c r="D32" s="27">
        <f>Datos!I10</f>
        <v>743.75</v>
      </c>
      <c r="E32" s="26"/>
      <c r="F32" s="26"/>
      <c r="G32" s="33"/>
      <c r="H32" s="31">
        <f>Datos!M10</f>
        <v>547.25</v>
      </c>
      <c r="I32" s="32"/>
    </row>
    <row r="33" spans="1:9" ht="19.5" customHeight="1">
      <c r="A33" s="17" t="s">
        <v>20</v>
      </c>
      <c r="B33" s="36">
        <f>Datos!E11</f>
        <v>713.75</v>
      </c>
      <c r="C33" s="26"/>
      <c r="D33" s="27">
        <f>Datos!I11</f>
        <v>750</v>
      </c>
      <c r="E33" s="26"/>
      <c r="F33" s="26"/>
      <c r="G33" s="33"/>
      <c r="H33" s="31">
        <f>Datos!M11</f>
        <v>546</v>
      </c>
      <c r="I33" s="32"/>
    </row>
    <row r="34" spans="1:9" ht="19.5" customHeight="1">
      <c r="A34" s="17" t="s">
        <v>23</v>
      </c>
      <c r="B34" s="36">
        <f>Datos!E12</f>
        <v>720.75</v>
      </c>
      <c r="C34" s="35"/>
      <c r="D34" s="27">
        <f>Datos!I12</f>
        <v>758.5</v>
      </c>
      <c r="E34" s="35"/>
      <c r="F34" s="35"/>
      <c r="G34" s="37"/>
      <c r="H34" s="31">
        <f>Datos!M12</f>
        <v>545.25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Datos!E13</f>
        <v>726.25</v>
      </c>
      <c r="C36" s="26"/>
      <c r="D36" s="27"/>
      <c r="E36" s="26"/>
      <c r="F36" s="26"/>
      <c r="G36" s="33"/>
      <c r="H36" s="31">
        <f>Datos!M13</f>
        <v>552.5</v>
      </c>
      <c r="I36" s="32"/>
    </row>
    <row r="37" spans="1:9" ht="19.5" customHeight="1">
      <c r="A37" s="17" t="s">
        <v>16</v>
      </c>
      <c r="B37" s="36">
        <f>Datos!E14</f>
        <v>725.75</v>
      </c>
      <c r="C37" s="26"/>
      <c r="D37" s="27"/>
      <c r="E37" s="26"/>
      <c r="F37" s="26"/>
      <c r="G37" s="33"/>
      <c r="H37" s="31">
        <f>Datos!M14</f>
        <v>555.75</v>
      </c>
      <c r="I37" s="32"/>
    </row>
    <row r="38" spans="1:9" ht="19.5" customHeight="1">
      <c r="A38" s="17" t="s">
        <v>18</v>
      </c>
      <c r="B38" s="36">
        <f>Datos!E15</f>
        <v>725.75</v>
      </c>
      <c r="C38" s="26"/>
      <c r="D38" s="27"/>
      <c r="E38" s="26"/>
      <c r="F38" s="26"/>
      <c r="G38" s="33"/>
      <c r="H38" s="31">
        <f>Datos!M15</f>
        <v>557.5</v>
      </c>
      <c r="I38" s="32"/>
    </row>
    <row r="39" spans="1:13" ht="19.5" customHeight="1">
      <c r="A39" s="17" t="s">
        <v>20</v>
      </c>
      <c r="B39" s="36"/>
      <c r="C39" s="26"/>
      <c r="D39" s="27"/>
      <c r="E39" s="26"/>
      <c r="F39" s="26"/>
      <c r="G39" s="33"/>
      <c r="H39" s="31">
        <f>Datos!M16</f>
        <v>530.5</v>
      </c>
      <c r="I39" s="32"/>
      <c r="J39"/>
      <c r="K39"/>
      <c r="L39"/>
      <c r="M39"/>
    </row>
    <row r="40" spans="1:13" ht="19.5" customHeight="1">
      <c r="A40" s="17" t="s">
        <v>23</v>
      </c>
      <c r="B40" s="36"/>
      <c r="C40" s="35"/>
      <c r="D40" s="40"/>
      <c r="E40" s="35"/>
      <c r="F40" s="35"/>
      <c r="G40" s="37"/>
      <c r="H40" s="31">
        <f>Datos!M17</f>
        <v>522.25</v>
      </c>
      <c r="I40" s="36"/>
      <c r="J40"/>
      <c r="K40"/>
      <c r="L40"/>
      <c r="M40"/>
    </row>
    <row r="41" spans="1:13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  <c r="J41"/>
      <c r="K41"/>
      <c r="L41"/>
      <c r="M41"/>
    </row>
    <row r="42" spans="1:13" ht="19.5" customHeight="1">
      <c r="A42" s="17" t="s">
        <v>14</v>
      </c>
      <c r="B42" s="36"/>
      <c r="C42" s="26"/>
      <c r="D42" s="27"/>
      <c r="E42" s="26"/>
      <c r="F42" s="26"/>
      <c r="G42" s="33"/>
      <c r="H42" s="38"/>
      <c r="I42" s="32"/>
      <c r="J42"/>
      <c r="K42"/>
      <c r="L42"/>
      <c r="M42" s="39"/>
    </row>
    <row r="43" spans="1:13" ht="19.5" customHeight="1">
      <c r="A43" s="17" t="s">
        <v>16</v>
      </c>
      <c r="B43" s="36"/>
      <c r="C43" s="26"/>
      <c r="D43" s="27"/>
      <c r="E43" s="26"/>
      <c r="F43" s="26"/>
      <c r="G43" s="33"/>
      <c r="H43" s="38"/>
      <c r="I43" s="32"/>
      <c r="J43"/>
      <c r="K43"/>
      <c r="L43"/>
      <c r="M43" s="39"/>
    </row>
    <row r="44" spans="1:13" ht="19.5" customHeight="1">
      <c r="A44" s="17" t="s">
        <v>18</v>
      </c>
      <c r="B44" s="36"/>
      <c r="C44" s="26"/>
      <c r="D44" s="27"/>
      <c r="E44" s="26"/>
      <c r="F44" s="26"/>
      <c r="G44" s="33"/>
      <c r="H44" s="31">
        <f>Datos!M18</f>
        <v>530</v>
      </c>
      <c r="I44" s="32"/>
      <c r="J44"/>
      <c r="K44"/>
      <c r="L44"/>
      <c r="M44" s="39"/>
    </row>
    <row r="45" spans="1:13" ht="19.5" customHeight="1">
      <c r="A45" s="17" t="s">
        <v>20</v>
      </c>
      <c r="B45" s="36"/>
      <c r="C45" s="26"/>
      <c r="D45" s="27"/>
      <c r="E45" s="26"/>
      <c r="F45" s="26"/>
      <c r="G45" s="33"/>
      <c r="H45" s="38"/>
      <c r="I45" s="32"/>
      <c r="J45"/>
      <c r="K45"/>
      <c r="L45"/>
      <c r="M45" s="39"/>
    </row>
    <row r="46" spans="1:9" ht="19.5" customHeight="1">
      <c r="A46" s="17" t="s">
        <v>23</v>
      </c>
      <c r="B46" s="36"/>
      <c r="C46" s="35"/>
      <c r="D46" s="40"/>
      <c r="E46" s="35"/>
      <c r="F46" s="35"/>
      <c r="G46" s="37"/>
      <c r="H46" s="31">
        <f>Datos!M19</f>
        <v>506.25</v>
      </c>
      <c r="I46" s="36"/>
    </row>
    <row r="47" ht="19.5" customHeight="1"/>
    <row r="48" spans="1:9" ht="19.5" customHeight="1">
      <c r="A48" s="41" t="s">
        <v>24</v>
      </c>
      <c r="B48" s="42"/>
      <c r="C48" s="42"/>
      <c r="D48" s="42"/>
      <c r="E48" s="42"/>
      <c r="F48" s="42"/>
      <c r="G48" s="42"/>
      <c r="H48" s="43"/>
      <c r="I48" s="43"/>
    </row>
    <row r="49" ht="19.5" customHeight="1">
      <c r="A49" s="44" t="s">
        <v>25</v>
      </c>
    </row>
    <row r="50" spans="1:8" ht="15.75">
      <c r="A50" s="44" t="s">
        <v>26</v>
      </c>
      <c r="D50" s="1" t="s">
        <v>27</v>
      </c>
      <c r="H50" s="45"/>
    </row>
    <row r="51" spans="1:8" ht="15.75">
      <c r="A51" s="43" t="s">
        <v>28</v>
      </c>
      <c r="B51" s="43"/>
      <c r="C51" s="43"/>
      <c r="D51" s="43"/>
      <c r="E51" s="43"/>
      <c r="F51" s="43"/>
      <c r="G51" s="43"/>
      <c r="H51" s="46"/>
    </row>
    <row r="52" ht="15">
      <c r="H52" s="46"/>
    </row>
    <row r="53" spans="1:8" ht="15.75">
      <c r="A53" s="47" t="s">
        <v>29</v>
      </c>
      <c r="E53" s="48" t="s">
        <v>30</v>
      </c>
      <c r="F53" s="48"/>
      <c r="G53" s="48"/>
      <c r="H53" s="49"/>
    </row>
    <row r="54" spans="5:8" ht="15">
      <c r="E54" s="50">
        <v>0.11</v>
      </c>
      <c r="F54" s="51">
        <f>'Primas HRW'!B23</f>
        <v>-30</v>
      </c>
      <c r="G54" s="51"/>
      <c r="H54" s="49"/>
    </row>
    <row r="55" spans="5:7" ht="15">
      <c r="E55" s="52">
        <v>0.115</v>
      </c>
      <c r="F55" s="51">
        <f>'Primas HRW'!B24</f>
        <v>-15</v>
      </c>
      <c r="G55" s="51"/>
    </row>
    <row r="56" spans="5:7" ht="15">
      <c r="E56" s="52">
        <v>0.125</v>
      </c>
      <c r="F56" s="51" t="str">
        <f>'Primas HRW'!B25</f>
        <v> --</v>
      </c>
      <c r="G56" s="51"/>
    </row>
    <row r="57" spans="5:7" ht="15">
      <c r="E57" s="50">
        <v>0.13</v>
      </c>
      <c r="F57" s="51" t="str">
        <f>'Primas HRW'!B26</f>
        <v>--</v>
      </c>
      <c r="G57" s="51"/>
    </row>
  </sheetData>
  <sheetProtection selectLockedCells="1" selectUnlockedCells="1"/>
  <mergeCells count="6"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/>
  <pageMargins left="0.5118055555555555" right="0.5118055555555555" top="0.7083333333333334" bottom="0.5118055555555555" header="0.5118055555555555" footer="0"/>
  <pageSetup horizontalDpi="300" verticalDpi="300" orientation="portrait" scale="70" r:id="rId3"/>
  <headerFooter alignWithMargins="0">
    <oddFooter>&amp;R&amp;T&amp;D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57"/>
  <sheetViews>
    <sheetView tabSelected="1" zoomScale="80" zoomScaleNormal="80" zoomScalePageLayoutView="0" workbookViewId="0" topLeftCell="A1">
      <selection activeCell="D9" sqref="D9"/>
    </sheetView>
  </sheetViews>
  <sheetFormatPr defaultColWidth="9.77734375" defaultRowHeight="15"/>
  <cols>
    <col min="1" max="1" width="9.77734375" style="1" customWidth="1"/>
    <col min="2" max="2" width="8.6640625" style="1" customWidth="1"/>
    <col min="3" max="3" width="9.99609375" style="1" customWidth="1"/>
    <col min="4" max="4" width="8.99609375" style="1" customWidth="1"/>
    <col min="5" max="5" width="12.88671875" style="1" customWidth="1"/>
    <col min="6" max="7" width="13.6640625" style="1" customWidth="1"/>
    <col min="8" max="8" width="10.4453125" style="1" customWidth="1"/>
    <col min="9" max="9" width="9.3359375" style="1" customWidth="1"/>
    <col min="10" max="16384" width="9.77734375" style="1" customWidth="1"/>
  </cols>
  <sheetData>
    <row r="1" spans="1:9" ht="18">
      <c r="A1" s="2"/>
      <c r="B1" s="2"/>
      <c r="C1" s="2"/>
      <c r="D1" s="2"/>
      <c r="E1" s="2"/>
      <c r="F1" s="2"/>
      <c r="G1" s="2"/>
      <c r="H1" s="2"/>
      <c r="I1" s="2"/>
    </row>
    <row r="2" spans="1:9" ht="18">
      <c r="A2" s="2"/>
      <c r="B2" s="2"/>
      <c r="C2" s="2"/>
      <c r="D2" s="2"/>
      <c r="E2" s="2"/>
      <c r="F2" s="2"/>
      <c r="G2" s="2"/>
      <c r="H2" s="2"/>
      <c r="I2" s="2"/>
    </row>
    <row r="3" spans="1:9" ht="18">
      <c r="A3" s="2"/>
      <c r="B3" s="2"/>
      <c r="C3" s="2"/>
      <c r="D3" s="2"/>
      <c r="E3" s="2"/>
      <c r="F3" s="2"/>
      <c r="G3" s="2"/>
      <c r="H3" s="2"/>
      <c r="I3" s="2"/>
    </row>
    <row r="4" spans="1:9" ht="18">
      <c r="A4" s="2"/>
      <c r="B4" s="2"/>
      <c r="C4" s="2"/>
      <c r="D4" s="2"/>
      <c r="E4" s="2"/>
      <c r="F4" s="2"/>
      <c r="G4" s="2"/>
      <c r="H4" s="2"/>
      <c r="I4" s="2"/>
    </row>
    <row r="5" spans="1:9" ht="20.25" customHeight="1">
      <c r="A5" s="3"/>
      <c r="B5" s="3"/>
      <c r="C5" s="3"/>
      <c r="D5" s="3"/>
      <c r="E5" s="3"/>
      <c r="F5" s="3"/>
      <c r="G5" s="3"/>
      <c r="H5" s="3"/>
      <c r="I5" s="3"/>
    </row>
    <row r="6" spans="1:9" ht="21" customHeight="1">
      <c r="A6" s="3"/>
      <c r="B6" s="3"/>
      <c r="C6" s="3"/>
      <c r="D6" s="3"/>
      <c r="E6" s="3"/>
      <c r="F6" s="3"/>
      <c r="G6" s="3"/>
      <c r="H6" s="3"/>
      <c r="I6" s="3"/>
    </row>
    <row r="7" spans="1:9" ht="21.75" customHeight="1">
      <c r="A7" s="3"/>
      <c r="B7" s="3"/>
      <c r="C7" s="3"/>
      <c r="D7" s="3"/>
      <c r="E7" s="3"/>
      <c r="F7" s="3"/>
      <c r="G7" s="3"/>
      <c r="H7" s="3"/>
      <c r="I7" s="3"/>
    </row>
    <row r="8" spans="1:9" ht="18.75" customHeight="1">
      <c r="A8" s="3"/>
      <c r="B8" s="3"/>
      <c r="C8" s="3"/>
      <c r="F8" s="3"/>
      <c r="G8" s="3"/>
      <c r="H8" s="3"/>
      <c r="I8" s="3"/>
    </row>
    <row r="9" spans="4:9" ht="15.75">
      <c r="D9" s="89" t="str">
        <f>Datos!G25</f>
        <v>Julio</v>
      </c>
      <c r="E9" s="3">
        <f>BUSHEL!E8</f>
        <v>2013</v>
      </c>
      <c r="F9" s="3"/>
      <c r="G9" s="3"/>
      <c r="H9" s="3" t="str">
        <f>Datos!D25</f>
        <v>Miércoles</v>
      </c>
      <c r="I9" s="5">
        <f>Datos!E25</f>
        <v>10</v>
      </c>
    </row>
    <row r="10" spans="1:9" ht="6" customHeight="1">
      <c r="A10" s="3"/>
      <c r="B10" s="3"/>
      <c r="C10" s="3"/>
      <c r="D10" s="3"/>
      <c r="E10" s="3"/>
      <c r="F10" s="3"/>
      <c r="G10" s="3"/>
      <c r="H10" s="3"/>
      <c r="I10" s="3"/>
    </row>
    <row r="11" spans="1:9" ht="15.75">
      <c r="A11" s="104" t="s">
        <v>31</v>
      </c>
      <c r="B11" s="104"/>
      <c r="C11" s="104"/>
      <c r="D11" s="104"/>
      <c r="E11" s="104"/>
      <c r="F11" s="104"/>
      <c r="G11" s="104"/>
      <c r="H11" s="104"/>
      <c r="I11" s="104"/>
    </row>
    <row r="12" spans="1:9" ht="6" customHeight="1">
      <c r="A12" s="7"/>
      <c r="B12" s="7"/>
      <c r="C12" s="7"/>
      <c r="D12" s="7"/>
      <c r="E12" s="7"/>
      <c r="F12" s="7"/>
      <c r="G12" s="7"/>
      <c r="H12" s="7"/>
      <c r="I12" s="7"/>
    </row>
    <row r="13" spans="1:9" ht="15.75">
      <c r="A13" s="8"/>
      <c r="B13" s="98" t="s">
        <v>1</v>
      </c>
      <c r="C13" s="98"/>
      <c r="D13" s="99" t="s">
        <v>1</v>
      </c>
      <c r="E13" s="99"/>
      <c r="F13" s="99"/>
      <c r="G13" s="99"/>
      <c r="H13" s="100" t="s">
        <v>2</v>
      </c>
      <c r="I13" s="100"/>
    </row>
    <row r="14" spans="1:9" ht="15.75">
      <c r="A14" s="9"/>
      <c r="B14" s="101" t="s">
        <v>3</v>
      </c>
      <c r="C14" s="101"/>
      <c r="D14" s="102" t="s">
        <v>4</v>
      </c>
      <c r="E14" s="102"/>
      <c r="F14" s="102"/>
      <c r="G14" s="102"/>
      <c r="H14" s="103" t="s">
        <v>5</v>
      </c>
      <c r="I14" s="103"/>
    </row>
    <row r="15" spans="1:9" ht="15.75">
      <c r="A15" s="11"/>
      <c r="B15" s="12" t="s">
        <v>6</v>
      </c>
      <c r="C15" s="13" t="s">
        <v>7</v>
      </c>
      <c r="D15" s="10" t="s">
        <v>8</v>
      </c>
      <c r="E15" s="13" t="s">
        <v>9</v>
      </c>
      <c r="F15" s="14" t="s">
        <v>10</v>
      </c>
      <c r="G15" s="15" t="s">
        <v>11</v>
      </c>
      <c r="H15" s="16" t="s">
        <v>6</v>
      </c>
      <c r="I15" s="16" t="s">
        <v>7</v>
      </c>
    </row>
    <row r="16" spans="1:9" ht="19.5" customHeight="1">
      <c r="A16" s="17">
        <v>2013</v>
      </c>
      <c r="B16" s="21"/>
      <c r="C16" s="19"/>
      <c r="D16" s="20"/>
      <c r="E16" s="19"/>
      <c r="F16" s="19"/>
      <c r="G16" s="22"/>
      <c r="H16" s="23"/>
      <c r="I16" s="21"/>
    </row>
    <row r="17" spans="1:9" ht="19.5" customHeight="1">
      <c r="A17" s="17" t="s">
        <v>16</v>
      </c>
      <c r="B17" s="36"/>
      <c r="C17" s="35"/>
      <c r="D17" s="27">
        <f>IF(BUSHEL!D17&gt;0,BUSHEL!D17*TONELADA!$B$50,"")</f>
      </c>
      <c r="E17" s="53"/>
      <c r="F17" s="53"/>
      <c r="G17" s="54"/>
      <c r="H17" s="56"/>
      <c r="I17" s="55"/>
    </row>
    <row r="18" spans="1:9" ht="19.5" customHeight="1">
      <c r="A18" s="17" t="s">
        <v>17</v>
      </c>
      <c r="B18" s="36"/>
      <c r="C18" s="35"/>
      <c r="D18" s="27"/>
      <c r="E18" s="53"/>
      <c r="F18" s="53"/>
      <c r="G18" s="54"/>
      <c r="H18" s="56"/>
      <c r="I18" s="55"/>
    </row>
    <row r="19" spans="1:9" ht="19.5" customHeight="1">
      <c r="A19" s="17" t="s">
        <v>18</v>
      </c>
      <c r="B19" s="36">
        <f>BUSHEL!B19*TONELADA!$B$50</f>
        <v>246.91968</v>
      </c>
      <c r="C19" s="35">
        <f>BUSHEL!C19*TONELADA!$B$50</f>
        <v>275.21256</v>
      </c>
      <c r="D19" s="27">
        <f>IF(BUSHEL!D19&gt;0,BUSHEL!D19*TONELADA!$B$50,"")</f>
        <v>261.61728</v>
      </c>
      <c r="E19" s="53">
        <f>BUSHEL!E19*TONELADA!$B$50</f>
        <v>313.79375999999996</v>
      </c>
      <c r="F19" s="53">
        <f>BUSHEL!F19*TONELADA!$B$50</f>
        <v>308.28216</v>
      </c>
      <c r="G19" s="54">
        <f>BUSHEL!G19*TONELADA!$B$50</f>
        <v>302.77056</v>
      </c>
      <c r="H19" s="56">
        <f>BUSHEL!H19*$E$50</f>
        <v>279.41438</v>
      </c>
      <c r="I19" s="55"/>
    </row>
    <row r="20" spans="1:9" ht="19.5" customHeight="1">
      <c r="A20" s="24" t="s">
        <v>19</v>
      </c>
      <c r="B20" s="57"/>
      <c r="C20" s="35">
        <f>BUSHEL!C20*TONELADA!$B$50</f>
        <v>277.04976</v>
      </c>
      <c r="D20" s="27">
        <f>IF(BUSHEL!D20&gt;0,BUSHEL!D20*TONELADA!$B$50,"")</f>
      </c>
      <c r="E20" s="53">
        <f>BUSHEL!E20*TONELADA!$B$50</f>
        <v>313.79375999999996</v>
      </c>
      <c r="F20" s="53">
        <f>BUSHEL!F20*TONELADA!$B$50</f>
        <v>308.28216</v>
      </c>
      <c r="G20" s="54">
        <f>BUSHEL!G20*TONELADA!$B$50</f>
        <v>302.77056</v>
      </c>
      <c r="H20" s="59"/>
      <c r="I20" s="55">
        <f>BUSHEL!I20*TONELADA!$E$50</f>
        <v>292.79949999999997</v>
      </c>
    </row>
    <row r="21" spans="1:9" ht="19.5" customHeight="1">
      <c r="A21" s="17" t="s">
        <v>20</v>
      </c>
      <c r="B21" s="36">
        <f>BUSHEL!B21*TONELADA!$B$50</f>
        <v>249.49176</v>
      </c>
      <c r="C21" s="35">
        <f>BUSHEL!C21*TONELADA!$B$50</f>
        <v>278.88696</v>
      </c>
      <c r="D21" s="27">
        <f>IF(BUSHEL!D21&gt;0,BUSHEL!D21*TONELADA!$B$50,"")</f>
        <v>260.51496</v>
      </c>
      <c r="E21" s="53">
        <f>BUSHEL!E21*TONELADA!$B$50</f>
        <v>314.89608</v>
      </c>
      <c r="F21" s="53">
        <f>BUSHEL!F21*TONELADA!$B$50</f>
        <v>309.38448</v>
      </c>
      <c r="G21" s="54">
        <f>BUSHEL!G21*TONELADA!$B$50</f>
        <v>303.87288</v>
      </c>
      <c r="H21" s="56">
        <f>BUSHEL!H21*$E$50</f>
        <v>218.00029999999998</v>
      </c>
      <c r="I21" s="55">
        <f>BUSHEL!I21*TONELADA!$E$50</f>
        <v>257.3683</v>
      </c>
    </row>
    <row r="22" spans="1:9" ht="19.5" customHeight="1">
      <c r="A22" s="24" t="s">
        <v>21</v>
      </c>
      <c r="B22" s="57"/>
      <c r="C22" s="35">
        <f>BUSHEL!C22*TONELADA!$B$50</f>
        <v>287.61366</v>
      </c>
      <c r="D22" s="58"/>
      <c r="E22" s="53">
        <f>BUSHEL!E22*TONELADA!$B$50</f>
        <v>315.17166</v>
      </c>
      <c r="F22" s="53">
        <f>BUSHEL!F22*TONELADA!$B$50</f>
        <v>309.66006</v>
      </c>
      <c r="G22" s="54">
        <f>BUSHEL!G22*TONELADA!$B$50</f>
        <v>304.14846</v>
      </c>
      <c r="H22" s="59"/>
      <c r="I22" s="55">
        <f>BUSHEL!I22*TONELADA!$E$50</f>
        <v>236.79852</v>
      </c>
    </row>
    <row r="23" spans="1:9" ht="19.5" customHeight="1">
      <c r="A23" s="24" t="s">
        <v>22</v>
      </c>
      <c r="B23" s="57"/>
      <c r="C23" s="35">
        <f>BUSHEL!C23*TONELADA!$B$50</f>
        <v>289.45086</v>
      </c>
      <c r="D23" s="58"/>
      <c r="E23" s="53">
        <f>BUSHEL!E23*TONELADA!$B$50</f>
        <v>315.90654</v>
      </c>
      <c r="F23" s="53">
        <f>BUSHEL!F23*TONELADA!$B$50</f>
        <v>310.39493999999996</v>
      </c>
      <c r="G23" s="54">
        <f>BUSHEL!G23*TONELADA!$B$50</f>
        <v>304.88334</v>
      </c>
      <c r="H23" s="59"/>
      <c r="I23" s="55">
        <f>BUSHEL!I23*TONELADA!$E$50</f>
        <v>233.64908</v>
      </c>
    </row>
    <row r="24" spans="1:9" ht="19.5" customHeight="1">
      <c r="A24" s="17" t="s">
        <v>23</v>
      </c>
      <c r="B24" s="36">
        <f>BUSHEL!B24*TONELADA!$B$50</f>
        <v>254.54406</v>
      </c>
      <c r="C24" s="35">
        <f>BUSHEL!C24*TONELADA!$B$50</f>
        <v>289.45086</v>
      </c>
      <c r="D24" s="27">
        <f>IF(BUSHEL!D24&gt;0,BUSHEL!D24*TONELADA!$B$50,"")</f>
        <v>267.40446</v>
      </c>
      <c r="E24" s="53">
        <f>BUSHEL!E24*TONELADA!$B$50</f>
        <v>317.00885999999997</v>
      </c>
      <c r="F24" s="53">
        <f>BUSHEL!F24*TONELADA!$B$50</f>
        <v>316.27398</v>
      </c>
      <c r="G24" s="54">
        <f>BUSHEL!G24*TONELADA!$B$50</f>
        <v>310.76238</v>
      </c>
      <c r="H24" s="56">
        <f>BUSHEL!H24*$E$50</f>
        <v>205.30411999999998</v>
      </c>
      <c r="I24" s="55">
        <f>BUSHEL!I24*TONELADA!$E$50</f>
        <v>233.64908</v>
      </c>
    </row>
    <row r="25" spans="1:9" ht="19.5" customHeight="1">
      <c r="A25" s="17">
        <v>2014</v>
      </c>
      <c r="B25" s="21"/>
      <c r="C25" s="19"/>
      <c r="D25" s="20"/>
      <c r="E25" s="19"/>
      <c r="F25" s="21"/>
      <c r="G25" s="22"/>
      <c r="H25" s="23"/>
      <c r="I25" s="21"/>
    </row>
    <row r="26" spans="1:9" ht="19.5" customHeight="1">
      <c r="A26" s="17" t="s">
        <v>12</v>
      </c>
      <c r="B26" s="32"/>
      <c r="C26" s="35"/>
      <c r="D26" s="27"/>
      <c r="E26" s="53"/>
      <c r="F26" s="53"/>
      <c r="G26" s="54"/>
      <c r="H26" s="31"/>
      <c r="I26" s="55"/>
    </row>
    <row r="27" spans="1:9" ht="19.5" customHeight="1">
      <c r="A27" s="17" t="s">
        <v>13</v>
      </c>
      <c r="B27" s="32"/>
      <c r="C27" s="35"/>
      <c r="D27" s="27"/>
      <c r="E27" s="53"/>
      <c r="F27" s="53"/>
      <c r="G27" s="54"/>
      <c r="H27" s="31"/>
      <c r="I27" s="55"/>
    </row>
    <row r="28" spans="1:9" ht="19.5" customHeight="1">
      <c r="A28" s="17" t="s">
        <v>14</v>
      </c>
      <c r="B28" s="36">
        <f>BUSHEL!B28*TONELADA!$B$50</f>
        <v>259.5045</v>
      </c>
      <c r="C28" s="26"/>
      <c r="D28" s="27">
        <f>IF(BUSHEL!D28&gt;0,BUSHEL!D28*TONELADA!$B$50,"")</f>
        <v>272.18118</v>
      </c>
      <c r="E28" s="26"/>
      <c r="F28" s="26"/>
      <c r="G28" s="33"/>
      <c r="H28" s="56">
        <f>BUSHEL!H28*$E$50</f>
        <v>210.02828</v>
      </c>
      <c r="I28" s="32"/>
    </row>
    <row r="29" spans="1:9" ht="19.5" customHeight="1">
      <c r="A29" s="24" t="s">
        <v>15</v>
      </c>
      <c r="B29" s="36"/>
      <c r="C29" s="35"/>
      <c r="D29" s="27"/>
      <c r="E29" s="53"/>
      <c r="F29" s="53"/>
      <c r="G29" s="54"/>
      <c r="H29" s="56"/>
      <c r="I29" s="55"/>
    </row>
    <row r="30" spans="1:9" ht="19.5" customHeight="1">
      <c r="A30" s="17" t="s">
        <v>16</v>
      </c>
      <c r="B30" s="36">
        <f>BUSHEL!B30*TONELADA!$B$50</f>
        <v>261.61728</v>
      </c>
      <c r="C30" s="26"/>
      <c r="D30" s="27">
        <f>IF(BUSHEL!D30&gt;0,BUSHEL!D30*TONELADA!$B$50,"")</f>
        <v>274.75326</v>
      </c>
      <c r="E30" s="26"/>
      <c r="F30" s="26"/>
      <c r="G30" s="33"/>
      <c r="H30" s="56">
        <f>BUSHEL!H30*$E$50</f>
        <v>212.88245999999998</v>
      </c>
      <c r="I30" s="32"/>
    </row>
    <row r="31" spans="1:9" ht="19.5" customHeight="1">
      <c r="A31" s="17" t="s">
        <v>17</v>
      </c>
      <c r="B31" s="36"/>
      <c r="C31" s="26"/>
      <c r="D31" s="27"/>
      <c r="E31" s="26"/>
      <c r="F31" s="26"/>
      <c r="G31" s="33"/>
      <c r="H31" s="56"/>
      <c r="I31" s="32"/>
    </row>
    <row r="32" spans="1:9" ht="19.5" customHeight="1">
      <c r="A32" s="17" t="s">
        <v>18</v>
      </c>
      <c r="B32" s="36">
        <f>BUSHEL!B32*TONELADA!$B$50</f>
        <v>260.33124</v>
      </c>
      <c r="C32" s="26"/>
      <c r="D32" s="27">
        <f>IF(BUSHEL!D32&gt;0,BUSHEL!D32*TONELADA!$B$50,"")</f>
        <v>273.2835</v>
      </c>
      <c r="E32" s="26"/>
      <c r="F32" s="26"/>
      <c r="G32" s="33"/>
      <c r="H32" s="56">
        <f>BUSHEL!H32*$E$50</f>
        <v>215.44137999999998</v>
      </c>
      <c r="I32" s="32"/>
    </row>
    <row r="33" spans="1:9" ht="19.5" customHeight="1">
      <c r="A33" s="17" t="s">
        <v>20</v>
      </c>
      <c r="B33" s="36">
        <f>BUSHEL!B33*TONELADA!$B$50</f>
        <v>262.2603</v>
      </c>
      <c r="C33" s="26"/>
      <c r="D33" s="27">
        <f>IF(BUSHEL!D33&gt;0,BUSHEL!D33*TONELADA!$B$50,"")</f>
        <v>275.58</v>
      </c>
      <c r="E33" s="26"/>
      <c r="F33" s="26"/>
      <c r="G33" s="33"/>
      <c r="H33" s="56">
        <f>BUSHEL!H33*$E$50</f>
        <v>214.94928</v>
      </c>
      <c r="I33" s="32"/>
    </row>
    <row r="34" spans="1:9" ht="19.5" customHeight="1">
      <c r="A34" s="17" t="s">
        <v>23</v>
      </c>
      <c r="B34" s="36">
        <f>BUSHEL!B34*TONELADA!$B$50</f>
        <v>264.83238</v>
      </c>
      <c r="C34" s="35"/>
      <c r="D34" s="27">
        <f>IF(BUSHEL!D34&gt;0,BUSHEL!D34*TONELADA!$B$50,"")</f>
        <v>278.70324</v>
      </c>
      <c r="E34" s="35"/>
      <c r="F34" s="35"/>
      <c r="G34" s="37"/>
      <c r="H34" s="56">
        <f>BUSHEL!H34*$E$50</f>
        <v>214.65401999999997</v>
      </c>
      <c r="I34" s="36"/>
    </row>
    <row r="35" spans="1:9" ht="19.5" customHeight="1">
      <c r="A35" s="17">
        <v>2015</v>
      </c>
      <c r="B35" s="21"/>
      <c r="C35" s="19"/>
      <c r="D35" s="20"/>
      <c r="E35" s="19"/>
      <c r="F35" s="21"/>
      <c r="G35" s="22"/>
      <c r="H35" s="23"/>
      <c r="I35" s="21"/>
    </row>
    <row r="36" spans="1:9" ht="19.5" customHeight="1">
      <c r="A36" s="17" t="s">
        <v>14</v>
      </c>
      <c r="B36" s="36">
        <f>BUSHEL!B36*TONELADA!$B$50</f>
        <v>266.8533</v>
      </c>
      <c r="C36" s="26"/>
      <c r="D36" s="27"/>
      <c r="E36" s="26"/>
      <c r="F36" s="26"/>
      <c r="G36" s="33"/>
      <c r="H36" s="56">
        <f>BUSHEL!H36*$E$50</f>
        <v>217.5082</v>
      </c>
      <c r="I36" s="32"/>
    </row>
    <row r="37" spans="1:9" ht="19.5" customHeight="1">
      <c r="A37" s="17" t="s">
        <v>16</v>
      </c>
      <c r="B37" s="36">
        <f>BUSHEL!B37*TONELADA!$B$50</f>
        <v>266.66958</v>
      </c>
      <c r="C37" s="26"/>
      <c r="D37" s="27"/>
      <c r="E37" s="26"/>
      <c r="F37" s="26"/>
      <c r="G37" s="33"/>
      <c r="H37" s="56">
        <f>BUSHEL!H37*$E$50</f>
        <v>218.78766</v>
      </c>
      <c r="I37" s="32"/>
    </row>
    <row r="38" spans="1:9" ht="19.5" customHeight="1">
      <c r="A38" s="17" t="s">
        <v>18</v>
      </c>
      <c r="B38" s="36">
        <f>BUSHEL!B38*TONELADA!$B$50</f>
        <v>266.66958</v>
      </c>
      <c r="C38" s="26"/>
      <c r="D38" s="27"/>
      <c r="E38" s="26"/>
      <c r="F38" s="26"/>
      <c r="G38" s="33"/>
      <c r="H38" s="56">
        <f>BUSHEL!H38*$E$50</f>
        <v>219.4766</v>
      </c>
      <c r="I38" s="32"/>
    </row>
    <row r="39" spans="1:9" ht="19.5" customHeight="1">
      <c r="A39" s="17" t="s">
        <v>20</v>
      </c>
      <c r="B39" s="36"/>
      <c r="C39" s="26"/>
      <c r="D39" s="27"/>
      <c r="E39" s="26"/>
      <c r="F39" s="26"/>
      <c r="G39" s="33"/>
      <c r="H39" s="56">
        <f>BUSHEL!H39*$E$50</f>
        <v>208.84724</v>
      </c>
      <c r="I39" s="32"/>
    </row>
    <row r="40" spans="1:9" ht="19.5" customHeight="1">
      <c r="A40" s="17" t="s">
        <v>23</v>
      </c>
      <c r="B40" s="36"/>
      <c r="C40" s="35"/>
      <c r="D40" s="40"/>
      <c r="E40" s="35"/>
      <c r="F40" s="35"/>
      <c r="G40" s="37"/>
      <c r="H40" s="56">
        <f>BUSHEL!H40*$E$50</f>
        <v>205.59938</v>
      </c>
      <c r="I40" s="36"/>
    </row>
    <row r="41" spans="1:9" ht="19.5" customHeight="1">
      <c r="A41" s="17">
        <v>2016</v>
      </c>
      <c r="B41" s="21"/>
      <c r="C41" s="19"/>
      <c r="D41" s="20"/>
      <c r="E41" s="19"/>
      <c r="F41" s="21"/>
      <c r="G41" s="22"/>
      <c r="H41" s="23"/>
      <c r="I41" s="21"/>
    </row>
    <row r="42" spans="1:9" ht="19.5" customHeight="1">
      <c r="A42" s="17" t="s">
        <v>14</v>
      </c>
      <c r="B42" s="36"/>
      <c r="C42" s="26"/>
      <c r="D42" s="27"/>
      <c r="E42" s="26"/>
      <c r="F42" s="26"/>
      <c r="G42" s="33"/>
      <c r="H42" s="31"/>
      <c r="I42" s="32"/>
    </row>
    <row r="43" spans="1:9" ht="19.5" customHeight="1">
      <c r="A43" s="17" t="s">
        <v>16</v>
      </c>
      <c r="B43" s="36"/>
      <c r="C43" s="26"/>
      <c r="D43" s="27"/>
      <c r="E43" s="26"/>
      <c r="F43" s="26"/>
      <c r="G43" s="33"/>
      <c r="H43" s="31"/>
      <c r="I43" s="32"/>
    </row>
    <row r="44" spans="1:9" ht="19.5" customHeight="1">
      <c r="A44" s="17" t="s">
        <v>18</v>
      </c>
      <c r="B44" s="36"/>
      <c r="C44" s="26"/>
      <c r="D44" s="27"/>
      <c r="E44" s="26"/>
      <c r="F44" s="26"/>
      <c r="G44" s="33"/>
      <c r="H44" s="56">
        <f>BUSHEL!H44*$E$50</f>
        <v>208.6504</v>
      </c>
      <c r="I44" s="32"/>
    </row>
    <row r="45" spans="1:9" ht="19.5" customHeight="1">
      <c r="A45" s="17" t="s">
        <v>20</v>
      </c>
      <c r="B45" s="36"/>
      <c r="C45" s="26"/>
      <c r="D45" s="27"/>
      <c r="E45" s="26"/>
      <c r="F45" s="26"/>
      <c r="G45" s="33"/>
      <c r="H45" s="31"/>
      <c r="I45" s="32"/>
    </row>
    <row r="46" spans="1:9" ht="15.75">
      <c r="A46" s="17" t="s">
        <v>23</v>
      </c>
      <c r="B46" s="36"/>
      <c r="C46" s="35"/>
      <c r="D46" s="40"/>
      <c r="E46" s="35"/>
      <c r="F46" s="35"/>
      <c r="G46" s="37"/>
      <c r="H46" s="56">
        <f>BUSHEL!H46*$E$50</f>
        <v>199.3005</v>
      </c>
      <c r="I46" s="36"/>
    </row>
    <row r="48" spans="1:9" ht="15.75">
      <c r="A48" s="41" t="s">
        <v>24</v>
      </c>
      <c r="B48" s="42"/>
      <c r="C48" s="42"/>
      <c r="D48" s="42"/>
      <c r="E48" s="42"/>
      <c r="F48" s="42"/>
      <c r="G48" s="42"/>
      <c r="H48" s="42"/>
      <c r="I48" s="42"/>
    </row>
    <row r="49" ht="15">
      <c r="A49" s="44" t="s">
        <v>25</v>
      </c>
    </row>
    <row r="50" spans="1:5" ht="15">
      <c r="A50" s="60" t="s">
        <v>32</v>
      </c>
      <c r="B50" s="61">
        <v>0.36744</v>
      </c>
      <c r="D50" s="60" t="s">
        <v>33</v>
      </c>
      <c r="E50" s="1">
        <v>0.39368</v>
      </c>
    </row>
    <row r="51" spans="1:9" ht="15.75">
      <c r="A51" s="43" t="s">
        <v>28</v>
      </c>
      <c r="B51" s="43"/>
      <c r="C51" s="43"/>
      <c r="D51" s="43"/>
      <c r="E51" s="43"/>
      <c r="F51" s="43"/>
      <c r="G51" s="43"/>
      <c r="H51" s="43"/>
      <c r="I51" s="43"/>
    </row>
    <row r="53" spans="1:8" ht="15.75">
      <c r="A53" s="47" t="s">
        <v>29</v>
      </c>
      <c r="E53" s="48" t="s">
        <v>30</v>
      </c>
      <c r="F53" s="48"/>
      <c r="G53" s="48"/>
      <c r="H53" s="45"/>
    </row>
    <row r="54" spans="5:8" ht="15">
      <c r="E54" s="50">
        <v>0.11</v>
      </c>
      <c r="F54" s="51">
        <f>'Primas HRW'!B23*B50</f>
        <v>-11.0232</v>
      </c>
      <c r="G54" s="51"/>
      <c r="H54" s="46"/>
    </row>
    <row r="55" spans="5:8" ht="15">
      <c r="E55" s="52">
        <v>0.115</v>
      </c>
      <c r="F55" s="51">
        <f>'Primas HRW'!B24*B50</f>
        <v>-5.5116</v>
      </c>
      <c r="G55" s="51"/>
      <c r="H55" s="46"/>
    </row>
    <row r="56" spans="5:8" ht="15">
      <c r="E56" s="52">
        <v>0.125</v>
      </c>
      <c r="F56" s="51" t="str">
        <f>'Primas HRW'!B25</f>
        <v> --</v>
      </c>
      <c r="G56" s="51"/>
      <c r="H56" s="49"/>
    </row>
    <row r="57" spans="5:8" ht="15">
      <c r="E57" s="50">
        <v>0.13</v>
      </c>
      <c r="F57" s="50" t="str">
        <f>'Primas HRW'!B26</f>
        <v>--</v>
      </c>
      <c r="G57" s="50"/>
      <c r="H57" s="49"/>
    </row>
  </sheetData>
  <sheetProtection selectLockedCells="1" selectUnlockedCells="1"/>
  <mergeCells count="7">
    <mergeCell ref="A11:I11"/>
    <mergeCell ref="B13:C13"/>
    <mergeCell ref="D13:G13"/>
    <mergeCell ref="H13:I13"/>
    <mergeCell ref="B14:C14"/>
    <mergeCell ref="D14:G14"/>
    <mergeCell ref="H14:I14"/>
  </mergeCells>
  <hyperlinks>
    <hyperlink ref="A51" r:id="rId1" display="www.odepa.gob.cl"/>
  </hyperlinks>
  <printOptions horizontalCentered="1" verticalCentered="1"/>
  <pageMargins left="0.7083333333333334" right="0.7083333333333334" top="1.3520833333333333" bottom="0.7479166666666667" header="0.5118055555555555" footer="0.5118055555555555"/>
  <pageSetup horizontalDpi="300" verticalDpi="300" orientation="portrait" paperSize="9" scale="57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3"/>
  <sheetViews>
    <sheetView zoomScalePageLayoutView="0" workbookViewId="0" topLeftCell="A1">
      <selection activeCell="B16" sqref="B16"/>
    </sheetView>
  </sheetViews>
  <sheetFormatPr defaultColWidth="11.5546875" defaultRowHeight="15"/>
  <cols>
    <col min="3" max="3" width="11.77734375" style="0" customWidth="1"/>
  </cols>
  <sheetData>
    <row r="2" spans="2:3" ht="15.75">
      <c r="B2" s="24" t="s">
        <v>147</v>
      </c>
      <c r="C2" s="62" t="s">
        <v>34</v>
      </c>
    </row>
    <row r="3" spans="2:3" ht="15.75">
      <c r="B3" s="63">
        <v>0.12</v>
      </c>
      <c r="C3" s="64" t="s">
        <v>35</v>
      </c>
    </row>
    <row r="4" spans="1:3" ht="15">
      <c r="A4" s="65" t="s">
        <v>36</v>
      </c>
      <c r="B4" s="66"/>
      <c r="C4" s="66"/>
    </row>
    <row r="5" spans="1:3" ht="15">
      <c r="A5" s="67" t="s">
        <v>37</v>
      </c>
      <c r="B5" s="57"/>
      <c r="C5" s="57"/>
    </row>
    <row r="6" spans="1:3" ht="15">
      <c r="A6" s="65" t="s">
        <v>38</v>
      </c>
      <c r="B6" s="66"/>
      <c r="C6" s="66"/>
    </row>
    <row r="7" spans="1:3" ht="15">
      <c r="A7" s="68" t="s">
        <v>39</v>
      </c>
      <c r="B7" s="69"/>
      <c r="C7" s="57"/>
    </row>
    <row r="8" spans="1:3" ht="15">
      <c r="A8" s="65" t="s">
        <v>40</v>
      </c>
      <c r="B8" s="66"/>
      <c r="C8" s="71"/>
    </row>
    <row r="9" spans="1:3" ht="15">
      <c r="A9" s="70" t="s">
        <v>41</v>
      </c>
      <c r="B9" s="57"/>
      <c r="C9" s="57"/>
    </row>
    <row r="10" spans="1:3" ht="15">
      <c r="A10" s="65" t="s">
        <v>42</v>
      </c>
      <c r="B10" s="66">
        <v>70</v>
      </c>
      <c r="C10" s="66" t="s">
        <v>148</v>
      </c>
    </row>
    <row r="11" spans="1:3" ht="15">
      <c r="A11" s="70" t="s">
        <v>43</v>
      </c>
      <c r="B11" s="57">
        <v>75</v>
      </c>
      <c r="C11" s="57" t="s">
        <v>148</v>
      </c>
    </row>
    <row r="12" spans="1:3" ht="15">
      <c r="A12" s="65" t="s">
        <v>44</v>
      </c>
      <c r="B12" s="71">
        <v>80</v>
      </c>
      <c r="C12" s="66" t="s">
        <v>148</v>
      </c>
    </row>
    <row r="13" spans="1:3" ht="15">
      <c r="A13" s="70" t="s">
        <v>45</v>
      </c>
      <c r="B13" s="57">
        <v>90</v>
      </c>
      <c r="C13" s="57" t="s">
        <v>149</v>
      </c>
    </row>
    <row r="14" spans="1:3" ht="15">
      <c r="A14" s="65" t="s">
        <v>46</v>
      </c>
      <c r="B14" s="66">
        <v>95</v>
      </c>
      <c r="C14" s="66" t="s">
        <v>149</v>
      </c>
    </row>
    <row r="15" spans="1:3" ht="15">
      <c r="A15" s="67" t="s">
        <v>47</v>
      </c>
      <c r="B15" s="57">
        <v>95</v>
      </c>
      <c r="C15" s="57" t="s">
        <v>149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2"/>
  <sheetViews>
    <sheetView zoomScalePageLayoutView="0" workbookViewId="0" topLeftCell="A1">
      <selection activeCell="B11" sqref="B11"/>
    </sheetView>
  </sheetViews>
  <sheetFormatPr defaultColWidth="11.5546875" defaultRowHeight="15"/>
  <cols>
    <col min="4" max="4" width="14.3359375" style="0" customWidth="1"/>
    <col min="5" max="5" width="14.21484375" style="0" customWidth="1"/>
  </cols>
  <sheetData>
    <row r="1" spans="2:4" ht="15.75">
      <c r="B1" s="105"/>
      <c r="C1" s="105"/>
      <c r="D1" s="105"/>
    </row>
    <row r="2" spans="1:4" ht="15.75">
      <c r="A2" s="67"/>
      <c r="B2" s="106" t="s">
        <v>1</v>
      </c>
      <c r="C2" s="106"/>
      <c r="D2" s="106"/>
    </row>
    <row r="3" spans="1:4" ht="15.75">
      <c r="A3" s="67"/>
      <c r="B3" s="106" t="s">
        <v>53</v>
      </c>
      <c r="C3" s="106"/>
      <c r="D3" s="106"/>
    </row>
    <row r="4" spans="1:5" ht="15.75">
      <c r="A4" s="67"/>
      <c r="B4" s="72">
        <v>0.12</v>
      </c>
      <c r="C4" s="73">
        <v>0.115</v>
      </c>
      <c r="D4" s="73">
        <v>0.11</v>
      </c>
      <c r="E4" s="74" t="s">
        <v>54</v>
      </c>
    </row>
    <row r="5" spans="1:5" ht="15">
      <c r="A5" s="75" t="s">
        <v>36</v>
      </c>
      <c r="B5" s="66"/>
      <c r="C5" s="66"/>
      <c r="D5" s="66"/>
      <c r="E5" s="66"/>
    </row>
    <row r="6" spans="1:5" ht="15">
      <c r="A6" s="67" t="s">
        <v>37</v>
      </c>
      <c r="B6" s="57"/>
      <c r="C6" s="76"/>
      <c r="D6" s="57"/>
      <c r="E6" s="57"/>
    </row>
    <row r="7" spans="1:5" ht="15">
      <c r="A7" s="65" t="s">
        <v>38</v>
      </c>
      <c r="B7" s="66"/>
      <c r="C7" s="71"/>
      <c r="D7" s="66"/>
      <c r="E7" s="71"/>
    </row>
    <row r="8" spans="1:5" ht="15">
      <c r="A8" s="67" t="s">
        <v>39</v>
      </c>
      <c r="B8" s="57"/>
      <c r="C8" s="76"/>
      <c r="D8" s="57"/>
      <c r="E8" s="57"/>
    </row>
    <row r="9" spans="1:5" ht="15">
      <c r="A9" s="65" t="s">
        <v>40</v>
      </c>
      <c r="B9" s="66"/>
      <c r="C9" s="71"/>
      <c r="D9" s="66"/>
      <c r="E9" s="71"/>
    </row>
    <row r="10" spans="1:5" ht="15">
      <c r="A10" s="67" t="s">
        <v>41</v>
      </c>
      <c r="B10" s="57"/>
      <c r="C10" s="76"/>
      <c r="D10" s="57"/>
      <c r="E10" s="57"/>
    </row>
    <row r="11" spans="1:5" ht="15">
      <c r="A11" s="65" t="s">
        <v>42</v>
      </c>
      <c r="B11" s="71">
        <v>145</v>
      </c>
      <c r="C11" s="71">
        <f>B11+B24</f>
        <v>130</v>
      </c>
      <c r="D11" s="66">
        <f>B11+B23</f>
        <v>115</v>
      </c>
      <c r="E11" s="71" t="s">
        <v>148</v>
      </c>
    </row>
    <row r="12" spans="1:5" ht="15">
      <c r="A12" s="67" t="s">
        <v>43</v>
      </c>
      <c r="B12" s="77">
        <v>145</v>
      </c>
      <c r="C12" s="57">
        <f>B12+B24</f>
        <v>130</v>
      </c>
      <c r="D12" s="57">
        <f>B12+B23</f>
        <v>115</v>
      </c>
      <c r="E12" s="57" t="s">
        <v>148</v>
      </c>
    </row>
    <row r="13" spans="1:5" ht="15">
      <c r="A13" s="65" t="s">
        <v>44</v>
      </c>
      <c r="B13" s="71">
        <v>148</v>
      </c>
      <c r="C13" s="71">
        <f>B13+$B$24</f>
        <v>133</v>
      </c>
      <c r="D13" s="66">
        <f>B13+$B$23</f>
        <v>118</v>
      </c>
      <c r="E13" s="71" t="s">
        <v>148</v>
      </c>
    </row>
    <row r="14" spans="1:5" ht="15">
      <c r="A14" s="67" t="s">
        <v>45</v>
      </c>
      <c r="B14" s="57">
        <v>130</v>
      </c>
      <c r="C14" s="57">
        <f>B14+$B$24</f>
        <v>115</v>
      </c>
      <c r="D14" s="57">
        <f>B14+$B$23</f>
        <v>100</v>
      </c>
      <c r="E14" s="57" t="s">
        <v>149</v>
      </c>
    </row>
    <row r="15" spans="1:5" ht="15">
      <c r="A15" s="65" t="s">
        <v>46</v>
      </c>
      <c r="B15" s="66">
        <v>132</v>
      </c>
      <c r="C15" s="66">
        <f>B15+$B$24</f>
        <v>117</v>
      </c>
      <c r="D15" s="66">
        <f>B15+$B$23</f>
        <v>102</v>
      </c>
      <c r="E15" s="66" t="s">
        <v>149</v>
      </c>
    </row>
    <row r="16" spans="1:5" ht="15">
      <c r="A16" s="67" t="s">
        <v>47</v>
      </c>
      <c r="B16" s="57">
        <v>135</v>
      </c>
      <c r="C16" s="57">
        <v>133</v>
      </c>
      <c r="D16" s="57">
        <v>118</v>
      </c>
      <c r="E16" s="57" t="s">
        <v>149</v>
      </c>
    </row>
    <row r="22" spans="1:4" ht="15">
      <c r="A22" t="s">
        <v>55</v>
      </c>
      <c r="D22" t="s">
        <v>48</v>
      </c>
    </row>
    <row r="23" spans="1:4" ht="15">
      <c r="A23" s="78">
        <v>0.11</v>
      </c>
      <c r="B23">
        <v>-30</v>
      </c>
      <c r="D23" t="s">
        <v>49</v>
      </c>
    </row>
    <row r="24" spans="1:4" ht="15">
      <c r="A24" s="79">
        <v>0.115</v>
      </c>
      <c r="B24" s="80">
        <v>-15</v>
      </c>
      <c r="D24" t="s">
        <v>50</v>
      </c>
    </row>
    <row r="25" spans="1:4" ht="15">
      <c r="A25" s="81">
        <v>0.125</v>
      </c>
      <c r="B25" s="82" t="s">
        <v>56</v>
      </c>
      <c r="D25" t="s">
        <v>51</v>
      </c>
    </row>
    <row r="26" spans="1:4" ht="15">
      <c r="A26" s="78">
        <v>0.13</v>
      </c>
      <c r="B26" s="83" t="s">
        <v>57</v>
      </c>
      <c r="D26" t="s">
        <v>52</v>
      </c>
    </row>
    <row r="28" ht="15">
      <c r="A28" t="s">
        <v>48</v>
      </c>
    </row>
    <row r="29" ht="15">
      <c r="A29" t="s">
        <v>49</v>
      </c>
    </row>
    <row r="30" ht="15">
      <c r="A30" t="s">
        <v>50</v>
      </c>
    </row>
    <row r="31" ht="15">
      <c r="A31" t="s">
        <v>51</v>
      </c>
    </row>
    <row r="32" ht="15">
      <c r="A32" t="s">
        <v>52</v>
      </c>
    </row>
  </sheetData>
  <sheetProtection selectLockedCells="1" selectUnlockedCells="1"/>
  <mergeCells count="3">
    <mergeCell ref="B1:D1"/>
    <mergeCell ref="B2:D2"/>
    <mergeCell ref="B3:D3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C23"/>
  <sheetViews>
    <sheetView zoomScale="80" zoomScaleNormal="80" zoomScalePageLayoutView="0" workbookViewId="0" topLeftCell="A1">
      <selection activeCell="B16" sqref="B16"/>
    </sheetView>
  </sheetViews>
  <sheetFormatPr defaultColWidth="11.5546875" defaultRowHeight="15"/>
  <cols>
    <col min="2" max="2" width="15.5546875" style="0" customWidth="1"/>
    <col min="3" max="3" width="14.4453125" style="0" customWidth="1"/>
  </cols>
  <sheetData>
    <row r="2" spans="2:3" ht="15.75">
      <c r="B2" s="24" t="s">
        <v>58</v>
      </c>
      <c r="C2" s="62" t="s">
        <v>34</v>
      </c>
    </row>
    <row r="3" spans="2:3" ht="15.75">
      <c r="B3" s="63" t="s">
        <v>59</v>
      </c>
      <c r="C3" s="64" t="s">
        <v>35</v>
      </c>
    </row>
    <row r="4" spans="1:3" ht="15">
      <c r="A4" s="75" t="s">
        <v>36</v>
      </c>
      <c r="B4" s="66"/>
      <c r="C4" s="66"/>
    </row>
    <row r="5" spans="1:3" ht="15">
      <c r="A5" s="84" t="s">
        <v>37</v>
      </c>
      <c r="B5" s="57"/>
      <c r="C5" s="57"/>
    </row>
    <row r="6" spans="1:3" ht="15">
      <c r="A6" s="75" t="s">
        <v>38</v>
      </c>
      <c r="B6" s="66"/>
      <c r="C6" s="66"/>
    </row>
    <row r="7" spans="1:3" ht="15">
      <c r="A7" s="70" t="s">
        <v>39</v>
      </c>
      <c r="B7" s="85"/>
      <c r="C7" s="85"/>
    </row>
    <row r="8" spans="1:3" ht="15">
      <c r="A8" s="65" t="s">
        <v>40</v>
      </c>
      <c r="B8" s="66"/>
      <c r="C8" s="66"/>
    </row>
    <row r="9" spans="1:3" ht="15">
      <c r="A9" s="67" t="s">
        <v>41</v>
      </c>
      <c r="B9" s="57"/>
      <c r="C9" s="57"/>
    </row>
    <row r="10" spans="1:3" ht="15">
      <c r="A10" s="65" t="s">
        <v>42</v>
      </c>
      <c r="B10" s="66"/>
      <c r="C10" s="66"/>
    </row>
    <row r="11" spans="1:3" ht="15">
      <c r="A11" s="70" t="s">
        <v>43</v>
      </c>
      <c r="B11" s="85">
        <v>190</v>
      </c>
      <c r="C11" s="57" t="s">
        <v>148</v>
      </c>
    </row>
    <row r="12" spans="1:3" ht="15">
      <c r="A12" s="65" t="s">
        <v>44</v>
      </c>
      <c r="B12" s="66">
        <v>100</v>
      </c>
      <c r="C12" s="66" t="s">
        <v>148</v>
      </c>
    </row>
    <row r="13" spans="1:3" ht="15">
      <c r="A13" s="67" t="s">
        <v>45</v>
      </c>
      <c r="B13" s="57">
        <v>80</v>
      </c>
      <c r="C13" s="57" t="s">
        <v>149</v>
      </c>
    </row>
    <row r="14" spans="1:3" ht="15">
      <c r="A14" s="65" t="s">
        <v>46</v>
      </c>
      <c r="B14" s="66">
        <v>72</v>
      </c>
      <c r="C14" s="66" t="s">
        <v>149</v>
      </c>
    </row>
    <row r="15" spans="1:3" ht="15">
      <c r="A15" s="67" t="s">
        <v>47</v>
      </c>
      <c r="B15" s="57">
        <v>72</v>
      </c>
      <c r="C15" s="57" t="s">
        <v>149</v>
      </c>
    </row>
    <row r="19" ht="15">
      <c r="A19" t="s">
        <v>48</v>
      </c>
    </row>
    <row r="20" ht="15">
      <c r="A20" t="s">
        <v>49</v>
      </c>
    </row>
    <row r="21" ht="15">
      <c r="A21" t="s">
        <v>50</v>
      </c>
    </row>
    <row r="22" ht="15">
      <c r="A22" t="s">
        <v>51</v>
      </c>
    </row>
    <row r="23" ht="15">
      <c r="A23" t="s">
        <v>52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5"/>
  <sheetViews>
    <sheetView zoomScale="80" zoomScaleNormal="80" zoomScalePageLayoutView="0" workbookViewId="0" topLeftCell="A1">
      <selection activeCell="E26" sqref="E26"/>
    </sheetView>
  </sheetViews>
  <sheetFormatPr defaultColWidth="12.4453125" defaultRowHeight="15"/>
  <cols>
    <col min="1" max="1" width="12.4453125" style="86" customWidth="1"/>
    <col min="2" max="2" width="6.4453125" style="86" customWidth="1"/>
    <col min="3" max="3" width="18.10546875" style="86" customWidth="1"/>
    <col min="4" max="4" width="14.4453125" style="86" customWidth="1"/>
    <col min="5" max="5" width="6.88671875" style="86" customWidth="1"/>
    <col min="6" max="6" width="7.77734375" style="86" customWidth="1"/>
    <col min="7" max="7" width="18.10546875" style="86" customWidth="1"/>
    <col min="8" max="8" width="14.4453125" style="86" customWidth="1"/>
    <col min="9" max="9" width="6.99609375" style="86" customWidth="1"/>
    <col min="10" max="10" width="4.99609375" style="86" customWidth="1"/>
    <col min="11" max="11" width="17.21484375" style="86" customWidth="1"/>
    <col min="12" max="12" width="14.4453125" style="86" customWidth="1"/>
    <col min="13" max="13" width="6.88671875" style="86" customWidth="1"/>
    <col min="14" max="16384" width="12.4453125" style="86" customWidth="1"/>
  </cols>
  <sheetData>
    <row r="1" ht="15">
      <c r="A1" s="86" t="s">
        <v>60</v>
      </c>
    </row>
    <row r="2" spans="3:11" ht="15">
      <c r="C2" s="86" t="s">
        <v>61</v>
      </c>
      <c r="G2" s="86" t="s">
        <v>62</v>
      </c>
      <c r="K2" s="86" t="s">
        <v>63</v>
      </c>
    </row>
    <row r="3" spans="2:13" ht="15">
      <c r="B3" t="s">
        <v>64</v>
      </c>
      <c r="C3" t="s">
        <v>65</v>
      </c>
      <c r="D3" t="s">
        <v>66</v>
      </c>
      <c r="E3" t="s">
        <v>67</v>
      </c>
      <c r="F3" t="s">
        <v>64</v>
      </c>
      <c r="G3" t="s">
        <v>65</v>
      </c>
      <c r="H3" t="s">
        <v>66</v>
      </c>
      <c r="I3" t="s">
        <v>67</v>
      </c>
      <c r="J3" t="s">
        <v>64</v>
      </c>
      <c r="K3" t="s">
        <v>65</v>
      </c>
      <c r="L3" t="s">
        <v>66</v>
      </c>
      <c r="M3" t="s">
        <v>67</v>
      </c>
    </row>
    <row r="4" spans="2:13" ht="15">
      <c r="B4" t="s">
        <v>68</v>
      </c>
      <c r="C4"/>
      <c r="D4" s="90"/>
      <c r="E4"/>
      <c r="F4"/>
      <c r="G4"/>
      <c r="H4" s="90"/>
      <c r="I4"/>
      <c r="J4"/>
      <c r="K4"/>
      <c r="L4" s="90"/>
      <c r="M4"/>
    </row>
    <row r="5" spans="2:13" ht="15">
      <c r="B5" t="s">
        <v>69</v>
      </c>
      <c r="C5" t="s">
        <v>70</v>
      </c>
      <c r="D5" s="90">
        <v>41465</v>
      </c>
      <c r="E5">
        <v>672</v>
      </c>
      <c r="F5" t="s">
        <v>71</v>
      </c>
      <c r="G5" t="s">
        <v>70</v>
      </c>
      <c r="H5" s="90">
        <v>41465</v>
      </c>
      <c r="I5">
        <v>712</v>
      </c>
      <c r="J5" t="s">
        <v>72</v>
      </c>
      <c r="K5" t="s">
        <v>73</v>
      </c>
      <c r="L5" s="90">
        <v>41465</v>
      </c>
      <c r="M5">
        <v>709.75</v>
      </c>
    </row>
    <row r="6" spans="2:13" ht="15">
      <c r="B6" t="s">
        <v>74</v>
      </c>
      <c r="C6" t="s">
        <v>75</v>
      </c>
      <c r="D6" s="90">
        <v>41465</v>
      </c>
      <c r="E6">
        <v>679</v>
      </c>
      <c r="F6" t="s">
        <v>76</v>
      </c>
      <c r="G6" t="s">
        <v>75</v>
      </c>
      <c r="H6" s="90">
        <v>41465</v>
      </c>
      <c r="I6">
        <v>709</v>
      </c>
      <c r="J6" t="s">
        <v>77</v>
      </c>
      <c r="K6" t="s">
        <v>78</v>
      </c>
      <c r="L6" s="90">
        <v>41465</v>
      </c>
      <c r="M6">
        <v>553.75</v>
      </c>
    </row>
    <row r="7" spans="2:13" ht="15">
      <c r="B7" t="s">
        <v>79</v>
      </c>
      <c r="C7" t="s">
        <v>80</v>
      </c>
      <c r="D7" s="90">
        <v>41465</v>
      </c>
      <c r="E7">
        <v>692.75</v>
      </c>
      <c r="F7" t="s">
        <v>81</v>
      </c>
      <c r="G7" t="s">
        <v>80</v>
      </c>
      <c r="H7" s="90">
        <v>41465</v>
      </c>
      <c r="I7">
        <v>727.75</v>
      </c>
      <c r="J7" t="s">
        <v>82</v>
      </c>
      <c r="K7" t="s">
        <v>83</v>
      </c>
      <c r="L7" s="90">
        <v>41465</v>
      </c>
      <c r="M7">
        <v>521.5</v>
      </c>
    </row>
    <row r="8" spans="2:13" ht="15">
      <c r="B8" t="s">
        <v>84</v>
      </c>
      <c r="C8" t="s">
        <v>85</v>
      </c>
      <c r="D8" s="90">
        <v>41465</v>
      </c>
      <c r="E8">
        <v>706.25</v>
      </c>
      <c r="F8" t="s">
        <v>86</v>
      </c>
      <c r="G8" t="s">
        <v>85</v>
      </c>
      <c r="H8" s="90">
        <v>41465</v>
      </c>
      <c r="I8">
        <v>740.75</v>
      </c>
      <c r="J8" t="s">
        <v>87</v>
      </c>
      <c r="K8" t="s">
        <v>88</v>
      </c>
      <c r="L8" s="90">
        <v>41465</v>
      </c>
      <c r="M8">
        <v>533.5</v>
      </c>
    </row>
    <row r="9" spans="2:13" ht="15">
      <c r="B9" t="s">
        <v>89</v>
      </c>
      <c r="C9" t="s">
        <v>90</v>
      </c>
      <c r="D9" s="90">
        <v>41465</v>
      </c>
      <c r="E9">
        <v>712</v>
      </c>
      <c r="F9" t="s">
        <v>91</v>
      </c>
      <c r="G9" t="s">
        <v>90</v>
      </c>
      <c r="H9" s="90">
        <v>41465</v>
      </c>
      <c r="I9">
        <v>747.75</v>
      </c>
      <c r="J9" t="s">
        <v>92</v>
      </c>
      <c r="K9" t="s">
        <v>93</v>
      </c>
      <c r="L9" s="90">
        <v>41465</v>
      </c>
      <c r="M9">
        <v>540.75</v>
      </c>
    </row>
    <row r="10" spans="2:13" ht="15">
      <c r="B10" t="s">
        <v>94</v>
      </c>
      <c r="C10" t="s">
        <v>95</v>
      </c>
      <c r="D10" s="90">
        <v>41465</v>
      </c>
      <c r="E10">
        <v>708.5</v>
      </c>
      <c r="F10" t="s">
        <v>96</v>
      </c>
      <c r="G10" t="s">
        <v>95</v>
      </c>
      <c r="H10" s="90">
        <v>41465</v>
      </c>
      <c r="I10">
        <v>743.75</v>
      </c>
      <c r="J10" t="s">
        <v>97</v>
      </c>
      <c r="K10" t="s">
        <v>98</v>
      </c>
      <c r="L10" s="90">
        <v>41465</v>
      </c>
      <c r="M10">
        <v>547.25</v>
      </c>
    </row>
    <row r="11" spans="2:13" ht="15">
      <c r="B11" t="s">
        <v>99</v>
      </c>
      <c r="C11" t="s">
        <v>100</v>
      </c>
      <c r="D11" s="90">
        <v>41465</v>
      </c>
      <c r="E11">
        <v>713.75</v>
      </c>
      <c r="F11" t="s">
        <v>101</v>
      </c>
      <c r="G11" t="s">
        <v>100</v>
      </c>
      <c r="H11" s="90">
        <v>41465</v>
      </c>
      <c r="I11">
        <v>750</v>
      </c>
      <c r="J11" t="s">
        <v>102</v>
      </c>
      <c r="K11" t="s">
        <v>103</v>
      </c>
      <c r="L11" s="90">
        <v>41465</v>
      </c>
      <c r="M11">
        <v>546</v>
      </c>
    </row>
    <row r="12" spans="2:13" ht="15">
      <c r="B12" t="s">
        <v>104</v>
      </c>
      <c r="C12" t="s">
        <v>105</v>
      </c>
      <c r="D12" s="90">
        <v>41465</v>
      </c>
      <c r="E12">
        <v>720.75</v>
      </c>
      <c r="F12" t="s">
        <v>106</v>
      </c>
      <c r="G12" t="s">
        <v>105</v>
      </c>
      <c r="H12" s="90">
        <v>41465</v>
      </c>
      <c r="I12">
        <v>758.5</v>
      </c>
      <c r="J12" t="s">
        <v>107</v>
      </c>
      <c r="K12" t="s">
        <v>108</v>
      </c>
      <c r="L12" s="90">
        <v>41465</v>
      </c>
      <c r="M12">
        <v>545.25</v>
      </c>
    </row>
    <row r="13" spans="2:13" ht="15">
      <c r="B13" t="s">
        <v>109</v>
      </c>
      <c r="C13" t="s">
        <v>110</v>
      </c>
      <c r="D13" s="90">
        <v>41465</v>
      </c>
      <c r="E13">
        <v>726.25</v>
      </c>
      <c r="F13" t="s">
        <v>146</v>
      </c>
      <c r="G13" t="s">
        <v>110</v>
      </c>
      <c r="H13">
        <v>41465</v>
      </c>
      <c r="I13">
        <v>767.25</v>
      </c>
      <c r="J13" t="s">
        <v>111</v>
      </c>
      <c r="K13" t="s">
        <v>112</v>
      </c>
      <c r="L13" s="90">
        <v>41465</v>
      </c>
      <c r="M13">
        <v>552.5</v>
      </c>
    </row>
    <row r="14" spans="2:13" ht="15">
      <c r="B14" t="s">
        <v>113</v>
      </c>
      <c r="C14" t="s">
        <v>114</v>
      </c>
      <c r="D14" s="90">
        <v>41465</v>
      </c>
      <c r="E14">
        <v>725.75</v>
      </c>
      <c r="F14"/>
      <c r="G14"/>
      <c r="H14"/>
      <c r="I14"/>
      <c r="J14" t="s">
        <v>115</v>
      </c>
      <c r="K14" t="s">
        <v>116</v>
      </c>
      <c r="L14" s="90">
        <v>41465</v>
      </c>
      <c r="M14">
        <v>555.75</v>
      </c>
    </row>
    <row r="15" spans="2:13" ht="15">
      <c r="B15" t="s">
        <v>117</v>
      </c>
      <c r="C15" t="s">
        <v>118</v>
      </c>
      <c r="D15" s="90">
        <v>41465</v>
      </c>
      <c r="E15">
        <v>725.75</v>
      </c>
      <c r="F15"/>
      <c r="G15"/>
      <c r="H15"/>
      <c r="I15"/>
      <c r="J15" t="s">
        <v>119</v>
      </c>
      <c r="K15" t="s">
        <v>120</v>
      </c>
      <c r="L15" s="90">
        <v>41465</v>
      </c>
      <c r="M15">
        <v>557.5</v>
      </c>
    </row>
    <row r="16" spans="2:13" ht="15">
      <c r="B16"/>
      <c r="C16"/>
      <c r="D16"/>
      <c r="E16"/>
      <c r="F16"/>
      <c r="G16"/>
      <c r="H16"/>
      <c r="I16"/>
      <c r="J16" t="s">
        <v>121</v>
      </c>
      <c r="K16" t="s">
        <v>122</v>
      </c>
      <c r="L16" s="90">
        <v>41465</v>
      </c>
      <c r="M16">
        <v>530.5</v>
      </c>
    </row>
    <row r="17" spans="2:13" ht="15">
      <c r="B17"/>
      <c r="C17"/>
      <c r="D17"/>
      <c r="E17"/>
      <c r="F17"/>
      <c r="G17"/>
      <c r="H17"/>
      <c r="I17"/>
      <c r="J17" t="s">
        <v>123</v>
      </c>
      <c r="K17" t="s">
        <v>124</v>
      </c>
      <c r="L17" s="90">
        <v>41465</v>
      </c>
      <c r="M17">
        <v>522.25</v>
      </c>
    </row>
    <row r="18" spans="2:13" ht="15">
      <c r="B18"/>
      <c r="C18"/>
      <c r="D18"/>
      <c r="E18"/>
      <c r="F18"/>
      <c r="G18"/>
      <c r="H18"/>
      <c r="I18"/>
      <c r="J18" t="s">
        <v>125</v>
      </c>
      <c r="K18" t="s">
        <v>126</v>
      </c>
      <c r="L18" s="90">
        <v>41465</v>
      </c>
      <c r="M18">
        <v>530</v>
      </c>
    </row>
    <row r="19" spans="2:13" ht="15">
      <c r="B19"/>
      <c r="C19"/>
      <c r="D19"/>
      <c r="E19"/>
      <c r="F19"/>
      <c r="G19"/>
      <c r="H19"/>
      <c r="I19"/>
      <c r="J19" t="s">
        <v>127</v>
      </c>
      <c r="K19" t="s">
        <v>128</v>
      </c>
      <c r="L19" s="90">
        <v>41465</v>
      </c>
      <c r="M19">
        <v>506.25</v>
      </c>
    </row>
    <row r="24" spans="4:5" ht="15.75">
      <c r="D24" s="87" t="s">
        <v>129</v>
      </c>
      <c r="E24" s="87" t="s">
        <v>130</v>
      </c>
    </row>
    <row r="25" spans="3:9" ht="15.75">
      <c r="C25" s="87" t="s">
        <v>131</v>
      </c>
      <c r="D25" s="67" t="s">
        <v>150</v>
      </c>
      <c r="E25" s="67">
        <v>10</v>
      </c>
      <c r="F25" s="86" t="s">
        <v>132</v>
      </c>
      <c r="G25" t="s">
        <v>42</v>
      </c>
      <c r="H25" t="s">
        <v>133</v>
      </c>
      <c r="I25" s="86">
        <v>2013</v>
      </c>
    </row>
  </sheetData>
  <sheetProtection selectLockedCells="1" selectUnlockedCells="1"/>
  <printOptions/>
  <pageMargins left="0.7083333333333334" right="0.7083333333333334" top="0.7479166666666667" bottom="0.7479166666666667" header="0.5118055555555555" footer="0.5118055555555555"/>
  <pageSetup fitToHeight="1" fitToWidth="1" horizontalDpi="300" verticalDpi="300" orientation="landscape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23"/>
  <sheetViews>
    <sheetView zoomScalePageLayoutView="0" workbookViewId="0" topLeftCell="A1">
      <selection activeCell="B20" sqref="B20"/>
    </sheetView>
  </sheetViews>
  <sheetFormatPr defaultColWidth="11.5546875" defaultRowHeight="15"/>
  <cols>
    <col min="1" max="1" width="13.6640625" style="0" customWidth="1"/>
  </cols>
  <sheetData>
    <row r="1" spans="1:2" ht="15">
      <c r="A1" t="str">
        <f>TONELADA!D9</f>
        <v>Julio</v>
      </c>
      <c r="B1">
        <f>TONELADA!E9</f>
        <v>2013</v>
      </c>
    </row>
    <row r="2" spans="1:2" ht="15">
      <c r="A2" t="str">
        <f>TONELADA!H9</f>
        <v>Miércoles</v>
      </c>
      <c r="B2">
        <f>TONELADA!I9</f>
        <v>10</v>
      </c>
    </row>
    <row r="3" ht="15">
      <c r="A3" t="str">
        <f>TONELADA!B14</f>
        <v>SOFT RED WINTER No. 2</v>
      </c>
    </row>
    <row r="4" spans="2:12" ht="15">
      <c r="B4" t="e">
        <f>TONELADA!#REF!</f>
        <v>#REF!</v>
      </c>
      <c r="C4" t="e">
        <f>TONELADA!#REF!</f>
        <v>#REF!</v>
      </c>
      <c r="D4" t="e">
        <f>TONELADA!#REF!</f>
        <v>#REF!</v>
      </c>
      <c r="E4" t="e">
        <f>TONELADA!#REF!</f>
        <v>#REF!</v>
      </c>
      <c r="F4" t="e">
        <f>TONELADA!#REF!</f>
        <v>#REF!</v>
      </c>
      <c r="G4" t="e">
        <f>TONELADA!#REF!</f>
        <v>#REF!</v>
      </c>
      <c r="H4" t="e">
        <f>TONELADA!#REF!</f>
        <v>#REF!</v>
      </c>
      <c r="I4" t="e">
        <f>TONELADA!#REF!</f>
        <v>#REF!</v>
      </c>
      <c r="J4" t="e">
        <f>TONELADA!#REF!</f>
        <v>#REF!</v>
      </c>
      <c r="K4" t="e">
        <f>TONELADA!#REF!</f>
        <v>#REF!</v>
      </c>
      <c r="L4" t="e">
        <f>TONELADA!#REF!</f>
        <v>#REF!</v>
      </c>
    </row>
    <row r="5" spans="1:3" ht="15">
      <c r="A5" t="s">
        <v>134</v>
      </c>
      <c r="B5" t="e">
        <f>TONELADA!#REF!</f>
        <v>#REF!</v>
      </c>
      <c r="C5" s="88" t="e">
        <f>TONELADA!#REF!</f>
        <v>#REF!</v>
      </c>
    </row>
    <row r="6" spans="1:3" ht="15">
      <c r="A6" t="s">
        <v>135</v>
      </c>
      <c r="B6" s="88" t="e">
        <f>TONELADA!#REF!</f>
        <v>#REF!</v>
      </c>
      <c r="C6" s="88" t="e">
        <f>TONELADA!#REF!</f>
        <v>#REF!</v>
      </c>
    </row>
    <row r="7" spans="1:3" ht="15">
      <c r="A7" t="s">
        <v>136</v>
      </c>
      <c r="B7" s="88" t="e">
        <f>B6-C5</f>
        <v>#REF!</v>
      </c>
      <c r="C7" s="88" t="e">
        <f>C6-C5</f>
        <v>#REF!</v>
      </c>
    </row>
    <row r="9" ht="15">
      <c r="A9" t="str">
        <f>TONELADA!D14</f>
        <v>HARD RED WINTER No. 2*</v>
      </c>
    </row>
    <row r="10" ht="15">
      <c r="A10" t="s">
        <v>137</v>
      </c>
    </row>
    <row r="11" ht="15">
      <c r="A11" t="s">
        <v>138</v>
      </c>
    </row>
    <row r="12" ht="15">
      <c r="A12" t="s">
        <v>139</v>
      </c>
    </row>
    <row r="13" ht="15">
      <c r="A13" t="s">
        <v>140</v>
      </c>
    </row>
    <row r="14" ht="15">
      <c r="A14" t="s">
        <v>141</v>
      </c>
    </row>
    <row r="15" ht="15">
      <c r="A15" t="s">
        <v>142</v>
      </c>
    </row>
    <row r="16" ht="15">
      <c r="A16" t="s">
        <v>143</v>
      </c>
    </row>
    <row r="17" ht="15">
      <c r="A17" t="s">
        <v>144</v>
      </c>
    </row>
    <row r="18" ht="15">
      <c r="A18" t="s">
        <v>145</v>
      </c>
    </row>
    <row r="20" ht="15">
      <c r="A20" t="str">
        <f>TONELADA!H14</f>
        <v>YELLOW  No. 3</v>
      </c>
    </row>
    <row r="21" ht="15">
      <c r="A21" t="s">
        <v>134</v>
      </c>
    </row>
    <row r="22" ht="15">
      <c r="A22" t="s">
        <v>135</v>
      </c>
    </row>
    <row r="23" ht="15">
      <c r="A23" t="s">
        <v>136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 Pino González</dc:creator>
  <cp:keywords/>
  <dc:description/>
  <cp:lastModifiedBy>Guillermo Pino González</cp:lastModifiedBy>
  <dcterms:created xsi:type="dcterms:W3CDTF">2013-02-26T05:01:27Z</dcterms:created>
  <dcterms:modified xsi:type="dcterms:W3CDTF">2013-07-11T14:01:46Z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