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<sst xmlns="http://schemas.openxmlformats.org/spreadsheetml/2006/main" count="291" uniqueCount="152">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</sst>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I22" sqref="I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Junio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/>
      <c r="F21" s="38"/>
      <c r="G21" s="39"/>
      <c r="H21" s="33"/>
      <c r="I21" s="34"/>
    </row>
    <row r="22" spans="1:9" ht="19.5" customHeight="1">
      <c r="A22" s="23" t="s">
        <v>17</v>
      </c>
      <c r="B22" s="24"/>
      <c r="C22" s="25">
        <f>B23+'Primas SRW'!B7</f>
        <v>675.5</v>
      </c>
      <c r="D22" s="26"/>
      <c r="E22" s="95">
        <f>D23+'Primas HRW'!B10</f>
        <v>773</v>
      </c>
      <c r="F22" s="40">
        <f>'Primas HRW'!C10+D23</f>
        <v>763</v>
      </c>
      <c r="G22" s="35">
        <f>D23+'Primas HRW'!D10</f>
        <v>753</v>
      </c>
      <c r="H22" s="29"/>
      <c r="I22" s="36"/>
    </row>
    <row r="23" spans="1:9" ht="19.5" customHeight="1">
      <c r="A23" s="17" t="s">
        <v>18</v>
      </c>
      <c r="B23" s="31">
        <f>Datos!E4</f>
        <v>630.5</v>
      </c>
      <c r="C23" s="37">
        <f>B23+'Primas SRW'!B8</f>
        <v>680.5</v>
      </c>
      <c r="D23" s="32">
        <f>Datos!I4</f>
        <v>653</v>
      </c>
      <c r="E23" s="95">
        <f>D23+'Primas HRW'!B11</f>
        <v>768</v>
      </c>
      <c r="F23" s="41">
        <f>D23+'Primas HRW'!C11</f>
        <v>758</v>
      </c>
      <c r="G23" s="39">
        <f>D23+'Primas HRW'!D11</f>
        <v>748</v>
      </c>
      <c r="H23" s="33">
        <f>Datos!M4</f>
        <v>592</v>
      </c>
      <c r="I23" s="31">
        <f>H23+'Primas maíz'!B10</f>
        <v>685</v>
      </c>
    </row>
    <row r="24" spans="1:9" ht="19.5" customHeight="1">
      <c r="A24" s="23" t="s">
        <v>19</v>
      </c>
      <c r="B24" s="24"/>
      <c r="C24" s="25">
        <f>B25+'Primas SRW'!B9</f>
        <v>703.25</v>
      </c>
      <c r="D24" s="26"/>
      <c r="E24" s="96">
        <f>D25+'Primas HRW'!B12</f>
        <v>784</v>
      </c>
      <c r="F24" s="41">
        <f>D25+'Primas HRW'!C12</f>
        <v>774</v>
      </c>
      <c r="G24" s="39">
        <f>D25+'Primas HRW'!D12</f>
        <v>764</v>
      </c>
      <c r="H24" s="29"/>
      <c r="I24" s="30">
        <f>H25+'Primas maíz'!B11</f>
        <v>680.5</v>
      </c>
    </row>
    <row r="25" spans="1:9" ht="19.5" customHeight="1">
      <c r="A25" s="17" t="s">
        <v>20</v>
      </c>
      <c r="B25" s="31">
        <f>Datos!E5</f>
        <v>648.25</v>
      </c>
      <c r="C25" s="37">
        <f>B25+'Primas SRW'!B10</f>
        <v>708.25</v>
      </c>
      <c r="D25" s="32">
        <f>Datos!I5</f>
        <v>669</v>
      </c>
      <c r="E25" s="95">
        <f>D25+'Primas HRW'!B13</f>
        <v>784</v>
      </c>
      <c r="F25" s="41">
        <f>D25+'Primas HRW'!C13</f>
        <v>774</v>
      </c>
      <c r="G25" s="39">
        <f>D25+'Primas HRW'!D13</f>
        <v>764</v>
      </c>
      <c r="H25" s="33">
        <f>Datos!M5</f>
        <v>540.5</v>
      </c>
      <c r="I25" s="31">
        <f>H25+'Primas maíz'!B12</f>
        <v>625.5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619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614</v>
      </c>
    </row>
    <row r="28" spans="1:9" ht="19.5" customHeight="1">
      <c r="A28" s="17" t="s">
        <v>23</v>
      </c>
      <c r="B28" s="31">
        <f>Datos!E6</f>
        <v>671.75</v>
      </c>
      <c r="C28" s="45"/>
      <c r="D28" s="32">
        <f>Datos!I6</f>
        <v>693.25</v>
      </c>
      <c r="E28" s="45"/>
      <c r="F28" s="46"/>
      <c r="G28" s="47"/>
      <c r="H28" s="33">
        <f>Datos!M6</f>
        <v>534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693.5</v>
      </c>
      <c r="C30" s="37"/>
      <c r="D30" s="32">
        <f>Datos!I7</f>
        <v>709</v>
      </c>
      <c r="E30" s="37"/>
      <c r="F30" s="31"/>
      <c r="G30" s="44"/>
      <c r="H30" s="48">
        <f>Datos!M7</f>
        <v>546</v>
      </c>
      <c r="I30" s="31"/>
    </row>
    <row r="31" spans="1:9" ht="19.5" customHeight="1">
      <c r="A31" s="17" t="s">
        <v>16</v>
      </c>
      <c r="B31" s="31">
        <f>Datos!E8</f>
        <v>708</v>
      </c>
      <c r="C31" s="37"/>
      <c r="D31" s="32">
        <f>Datos!I8</f>
        <v>718</v>
      </c>
      <c r="E31" s="37"/>
      <c r="F31" s="31"/>
      <c r="G31" s="44"/>
      <c r="H31" s="48">
        <f>Datos!M8</f>
        <v>553.5</v>
      </c>
      <c r="I31" s="31"/>
    </row>
    <row r="32" spans="1:9" ht="19.5" customHeight="1">
      <c r="A32" s="17" t="s">
        <v>18</v>
      </c>
      <c r="B32" s="31">
        <f>Datos!E9</f>
        <v>717.25</v>
      </c>
      <c r="C32" s="37"/>
      <c r="D32" s="32">
        <f>Datos!I9</f>
        <v>724</v>
      </c>
      <c r="E32" s="37"/>
      <c r="F32" s="31"/>
      <c r="G32" s="44"/>
      <c r="H32" s="48">
        <f>Datos!M9</f>
        <v>560</v>
      </c>
      <c r="I32" s="31"/>
    </row>
    <row r="33" spans="1:9" ht="19.5" customHeight="1">
      <c r="A33" s="17" t="s">
        <v>20</v>
      </c>
      <c r="B33" s="31">
        <f>Datos!E10</f>
        <v>728.75</v>
      </c>
      <c r="C33" s="37"/>
      <c r="D33" s="32">
        <f>Datos!I10</f>
        <v>733.5</v>
      </c>
      <c r="E33" s="37"/>
      <c r="F33" s="31"/>
      <c r="G33" s="44"/>
      <c r="H33" s="48">
        <f>Datos!M10</f>
        <v>549</v>
      </c>
      <c r="I33" s="31"/>
    </row>
    <row r="34" spans="1:9" ht="19.5" customHeight="1">
      <c r="A34" s="17" t="s">
        <v>23</v>
      </c>
      <c r="B34" s="46">
        <f>Datos!E11</f>
        <v>742.25</v>
      </c>
      <c r="C34" s="45"/>
      <c r="D34" s="32">
        <f>Datos!I11</f>
        <v>739.5</v>
      </c>
      <c r="E34" s="45"/>
      <c r="F34" s="46"/>
      <c r="G34" s="47"/>
      <c r="H34" s="48">
        <f>Datos!M11</f>
        <v>538.5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748</v>
      </c>
      <c r="C36" s="37"/>
      <c r="D36" s="32"/>
      <c r="E36" s="37"/>
      <c r="F36" s="37"/>
      <c r="G36" s="44"/>
      <c r="H36" s="49">
        <f>Datos!M12</f>
        <v>549</v>
      </c>
      <c r="I36" s="31"/>
    </row>
    <row r="37" spans="1:9" ht="19.5" customHeight="1">
      <c r="A37" s="17" t="s">
        <v>16</v>
      </c>
      <c r="B37" s="46">
        <f>Datos!E13</f>
        <v>751.75</v>
      </c>
      <c r="C37" s="37"/>
      <c r="D37" s="32"/>
      <c r="E37" s="37"/>
      <c r="F37" s="37"/>
      <c r="G37" s="44"/>
      <c r="H37" s="49">
        <f>Datos!M13</f>
        <v>555.5</v>
      </c>
      <c r="I37" s="31"/>
    </row>
    <row r="38" spans="1:9" ht="19.5" customHeight="1">
      <c r="A38" s="17" t="s">
        <v>18</v>
      </c>
      <c r="B38" s="46">
        <f>Datos!E14</f>
        <v>733.25</v>
      </c>
      <c r="C38" s="37"/>
      <c r="D38" s="32"/>
      <c r="E38" s="37"/>
      <c r="F38" s="37"/>
      <c r="G38" s="44"/>
      <c r="H38" s="48">
        <f>Datos!M14</f>
        <v>560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533.5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527.5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546.5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526.5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-20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Junio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/>
      <c r="F21" s="64"/>
      <c r="G21" s="65"/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248.20571999999999</v>
      </c>
      <c r="D22" s="26"/>
      <c r="E22" s="64">
        <f>BUSHEL!E22*TONELADA!$B$56</f>
        <v>284.03112</v>
      </c>
      <c r="F22" s="64">
        <f>BUSHEL!F22*TONELADA!$B$56</f>
        <v>280.35672</v>
      </c>
      <c r="G22" s="65">
        <f>BUSHEL!G22*TONELADA!$B$56</f>
        <v>276.68232</v>
      </c>
      <c r="H22" s="29"/>
      <c r="I22" s="30"/>
    </row>
    <row r="23" spans="1:9" ht="19.5" customHeight="1">
      <c r="A23" s="17" t="s">
        <v>18</v>
      </c>
      <c r="B23" s="46">
        <f>BUSHEL!B23*TONELADA!$B$56</f>
        <v>231.67092</v>
      </c>
      <c r="C23" s="45">
        <f>BUSHEL!C23*TONELADA!$B$56</f>
        <v>250.04291999999998</v>
      </c>
      <c r="D23" s="32">
        <f>BUSHEL!D23*TONELADA!$B$56</f>
        <v>239.93832</v>
      </c>
      <c r="E23" s="64">
        <f>BUSHEL!E23*TONELADA!$B$56</f>
        <v>282.19392</v>
      </c>
      <c r="F23" s="64">
        <f>BUSHEL!F23*TONELADA!$B$56</f>
        <v>278.51952</v>
      </c>
      <c r="G23" s="65">
        <f>BUSHEL!G23*TONELADA!$B$56</f>
        <v>274.84512</v>
      </c>
      <c r="H23" s="33">
        <f>BUSHEL!H23*$E$56</f>
        <v>233.05855999999997</v>
      </c>
      <c r="I23" s="30">
        <f>BUSHEL!I23*TONELADA!$E$56</f>
        <v>269.6708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288.07295999999997</v>
      </c>
      <c r="F24" s="64">
        <f>BUSHEL!F24*TONELADA!$B$56</f>
        <v>284.39856</v>
      </c>
      <c r="G24" s="65">
        <f>BUSHEL!G24*TONELADA!$B$56</f>
        <v>280.72416</v>
      </c>
      <c r="H24" s="29"/>
      <c r="I24" s="30">
        <f>BUSHEL!I24*TONELADA!$E$56</f>
        <v>267.89923999999996</v>
      </c>
    </row>
    <row r="25" spans="1:9" ht="19.5" customHeight="1">
      <c r="A25" s="17" t="s">
        <v>20</v>
      </c>
      <c r="B25" s="46">
        <f>BUSHEL!B25*TONELADA!$B$56</f>
        <v>238.19298</v>
      </c>
      <c r="C25" s="37"/>
      <c r="D25" s="32">
        <f>IF(BUSHEL!D25&gt;0,BUSHEL!D25*TONELADA!$B$56,"")</f>
        <v>245.81735999999998</v>
      </c>
      <c r="E25" s="64">
        <f>BUSHEL!E25*TONELADA!$B$56</f>
        <v>288.07295999999997</v>
      </c>
      <c r="F25" s="64">
        <f>BUSHEL!F25*TONELADA!$B$56</f>
        <v>284.39856</v>
      </c>
      <c r="G25" s="65">
        <f>BUSHEL!G25*TONELADA!$B$56</f>
        <v>280.72416</v>
      </c>
      <c r="H25" s="33">
        <f>BUSHEL!H25*$E$56</f>
        <v>212.78403999999998</v>
      </c>
      <c r="I25" s="30">
        <f>BUSHEL!I25*TONELADA!$E$56</f>
        <v>246.24684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243.68792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241.71952</v>
      </c>
    </row>
    <row r="28" spans="1:9" ht="19.5" customHeight="1">
      <c r="A28" s="17" t="s">
        <v>23</v>
      </c>
      <c r="B28" s="46">
        <f>BUSHEL!B28*TONELADA!$B$56</f>
        <v>246.82782</v>
      </c>
      <c r="C28" s="45"/>
      <c r="D28" s="32">
        <f>IF(BUSHEL!D28&gt;0,BUSHEL!D28*TONELADA!$B$56,"")</f>
        <v>254.72778</v>
      </c>
      <c r="E28" s="45"/>
      <c r="F28" s="45"/>
      <c r="G28" s="47"/>
      <c r="H28" s="33">
        <f>BUSHEL!H28*$E$56</f>
        <v>210.22511999999998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254.81964</v>
      </c>
      <c r="C30" s="37"/>
      <c r="D30" s="32">
        <f>IF(BUSHEL!D30&gt;0,BUSHEL!D30*TONELADA!$B$56,"")</f>
        <v>260.51496</v>
      </c>
      <c r="E30" s="37"/>
      <c r="F30" s="37"/>
      <c r="G30" s="44"/>
      <c r="H30" s="33">
        <f>BUSHEL!H30*$E$56</f>
        <v>214.94928</v>
      </c>
      <c r="I30" s="31"/>
    </row>
    <row r="31" spans="1:9" ht="19.5" customHeight="1">
      <c r="A31" s="17" t="s">
        <v>16</v>
      </c>
      <c r="B31" s="46">
        <f>BUSHEL!B31*TONELADA!$B$56</f>
        <v>260.14752</v>
      </c>
      <c r="C31" s="37"/>
      <c r="D31" s="32">
        <f>IF(BUSHEL!D31&gt;0,BUSHEL!D31*TONELADA!$B$56,"")</f>
        <v>263.82192</v>
      </c>
      <c r="E31" s="37"/>
      <c r="F31" s="37"/>
      <c r="G31" s="44"/>
      <c r="H31" s="33">
        <f>BUSHEL!H31*$E$56</f>
        <v>217.90187999999998</v>
      </c>
      <c r="I31" s="31"/>
    </row>
    <row r="32" spans="1:9" ht="19.5" customHeight="1">
      <c r="A32" s="17" t="s">
        <v>18</v>
      </c>
      <c r="B32" s="46">
        <f>BUSHEL!B32*TONELADA!$B$56</f>
        <v>263.54634</v>
      </c>
      <c r="C32" s="37"/>
      <c r="D32" s="32">
        <f>IF(BUSHEL!D32&gt;0,BUSHEL!D32*TONELADA!$B$56,"")</f>
        <v>266.02656</v>
      </c>
      <c r="E32" s="37"/>
      <c r="F32" s="37"/>
      <c r="G32" s="44"/>
      <c r="H32" s="33">
        <f>BUSHEL!H32*$E$56</f>
        <v>220.46079999999998</v>
      </c>
      <c r="I32" s="31"/>
    </row>
    <row r="33" spans="1:9" ht="19.5" customHeight="1">
      <c r="A33" s="17" t="s">
        <v>20</v>
      </c>
      <c r="B33" s="46">
        <f>BUSHEL!B33*TONELADA!$B$56</f>
        <v>267.7719</v>
      </c>
      <c r="C33" s="37"/>
      <c r="D33" s="32">
        <f>IF(BUSHEL!D33&gt;0,BUSHEL!D33*TONELADA!$B$56,"")</f>
        <v>269.51724</v>
      </c>
      <c r="E33" s="37"/>
      <c r="F33" s="37"/>
      <c r="G33" s="44"/>
      <c r="H33" s="33">
        <f>BUSHEL!H33*$E$56</f>
        <v>216.13031999999998</v>
      </c>
      <c r="I33" s="31"/>
    </row>
    <row r="34" spans="1:9" ht="19.5" customHeight="1">
      <c r="A34" s="17" t="s">
        <v>23</v>
      </c>
      <c r="B34" s="46">
        <f>BUSHEL!B34*TONELADA!$B$56</f>
        <v>272.73233999999997</v>
      </c>
      <c r="C34" s="45"/>
      <c r="D34" s="32">
        <f>IF(BUSHEL!D34&gt;0,BUSHEL!D34*TONELADA!$B$56,"")</f>
        <v>271.72188</v>
      </c>
      <c r="E34" s="45"/>
      <c r="F34" s="45"/>
      <c r="G34" s="47"/>
      <c r="H34" s="33">
        <f>BUSHEL!H34*$E$56</f>
        <v>211.99668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274.84512</v>
      </c>
      <c r="C36" s="37"/>
      <c r="D36" s="32"/>
      <c r="E36" s="37"/>
      <c r="F36" s="37"/>
      <c r="G36" s="44"/>
      <c r="H36" s="33">
        <f>BUSHEL!H36*$E$56</f>
        <v>216.13031999999998</v>
      </c>
      <c r="I36" s="31"/>
    </row>
    <row r="37" spans="1:9" ht="19.5" customHeight="1">
      <c r="A37" s="17" t="s">
        <v>16</v>
      </c>
      <c r="B37" s="46">
        <f>BUSHEL!B37*TONELADA!$B$56</f>
        <v>276.22302</v>
      </c>
      <c r="C37" s="37"/>
      <c r="D37" s="32"/>
      <c r="E37" s="37"/>
      <c r="F37" s="37"/>
      <c r="G37" s="44"/>
      <c r="H37" s="33">
        <f>BUSHEL!H37*$E$56</f>
        <v>218.68923999999998</v>
      </c>
      <c r="I37" s="31"/>
    </row>
    <row r="38" spans="1:9" ht="19.5" customHeight="1">
      <c r="A38" s="17" t="s">
        <v>18</v>
      </c>
      <c r="B38" s="46">
        <f>BUSHEL!B38*TONELADA!$B$56</f>
        <v>269.42538</v>
      </c>
      <c r="C38" s="37"/>
      <c r="D38" s="32"/>
      <c r="E38" s="37"/>
      <c r="F38" s="37"/>
      <c r="G38" s="44"/>
      <c r="H38" s="33">
        <f>BUSHEL!H38*$E$56</f>
        <v>220.46079999999998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210.02828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207.66619999999998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215.14612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207.27252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-7.3488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45</v>
      </c>
      <c r="C7" s="24" t="s">
        <v>40</v>
      </c>
    </row>
    <row r="8" spans="1:3" ht="15">
      <c r="A8" s="71" t="s">
        <v>42</v>
      </c>
      <c r="B8" s="72">
        <v>50</v>
      </c>
      <c r="C8" s="72" t="s">
        <v>40</v>
      </c>
    </row>
    <row r="9" spans="1:3" ht="15">
      <c r="A9" s="74" t="s">
        <v>43</v>
      </c>
      <c r="B9" s="24">
        <v>55</v>
      </c>
      <c r="C9" s="24" t="s">
        <v>58</v>
      </c>
    </row>
    <row r="10" spans="1:3" ht="15">
      <c r="A10" s="71" t="s">
        <v>59</v>
      </c>
      <c r="B10" s="80">
        <v>60</v>
      </c>
      <c r="C10" s="80" t="s">
        <v>58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/>
      <c r="C9" s="72"/>
      <c r="D9" s="72"/>
      <c r="E9" s="80"/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100</v>
      </c>
      <c r="E10" s="24" t="s">
        <v>40</v>
      </c>
    </row>
    <row r="11" spans="1:5" ht="15">
      <c r="A11" s="71" t="s">
        <v>42</v>
      </c>
      <c r="B11" s="80">
        <v>115</v>
      </c>
      <c r="C11" s="80">
        <f>B11+$B$24</f>
        <v>105</v>
      </c>
      <c r="D11" s="80">
        <f>B11+$B$23</f>
        <v>95</v>
      </c>
      <c r="E11" s="80" t="s">
        <v>40</v>
      </c>
    </row>
    <row r="12" spans="1:5" ht="15">
      <c r="A12" s="73" t="s">
        <v>43</v>
      </c>
      <c r="B12" s="94">
        <v>115</v>
      </c>
      <c r="C12" s="24">
        <f>B12+$B$24</f>
        <v>105</v>
      </c>
      <c r="D12" s="24">
        <f>B12+$B$23</f>
        <v>95</v>
      </c>
      <c r="E12" s="24" t="s">
        <v>58</v>
      </c>
    </row>
    <row r="13" spans="1:5" ht="15">
      <c r="A13" s="71" t="s">
        <v>59</v>
      </c>
      <c r="B13" s="80">
        <v>115</v>
      </c>
      <c r="C13" s="80">
        <f>B13+$B$24</f>
        <v>105</v>
      </c>
      <c r="D13" s="80">
        <f>B13+$B$23</f>
        <v>95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-20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/>
      <c r="C9" s="24"/>
    </row>
    <row r="10" spans="1:3" ht="15">
      <c r="A10" s="71" t="s">
        <v>42</v>
      </c>
      <c r="B10" s="72">
        <v>93</v>
      </c>
      <c r="C10" s="72" t="s">
        <v>40</v>
      </c>
    </row>
    <row r="11" spans="1:3" ht="15">
      <c r="A11" s="74" t="s">
        <v>43</v>
      </c>
      <c r="B11" s="88">
        <v>140</v>
      </c>
      <c r="C11" s="24" t="s">
        <v>58</v>
      </c>
    </row>
    <row r="12" spans="1:3" ht="15">
      <c r="A12" s="71" t="s">
        <v>59</v>
      </c>
      <c r="B12" s="72">
        <v>85</v>
      </c>
      <c r="C12" s="72" t="s">
        <v>58</v>
      </c>
    </row>
    <row r="13" spans="1:3" ht="15">
      <c r="A13" s="73" t="s">
        <v>60</v>
      </c>
      <c r="B13" s="24">
        <v>85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7">
        <v>41071</v>
      </c>
      <c r="E4" s="51">
        <v>630.5</v>
      </c>
      <c r="F4" t="s">
        <v>73</v>
      </c>
      <c r="G4" t="s">
        <v>72</v>
      </c>
      <c r="H4" s="97">
        <v>41071</v>
      </c>
      <c r="I4" s="51">
        <v>653</v>
      </c>
      <c r="J4" t="s">
        <v>74</v>
      </c>
      <c r="K4" t="s">
        <v>75</v>
      </c>
      <c r="L4" s="97">
        <v>41071</v>
      </c>
      <c r="M4">
        <v>592</v>
      </c>
    </row>
    <row r="5" spans="2:13" ht="15">
      <c r="B5" t="s">
        <v>76</v>
      </c>
      <c r="C5" t="s">
        <v>77</v>
      </c>
      <c r="D5" s="97">
        <v>41071</v>
      </c>
      <c r="E5" s="51">
        <v>648.25</v>
      </c>
      <c r="F5" t="s">
        <v>78</v>
      </c>
      <c r="G5" t="s">
        <v>77</v>
      </c>
      <c r="H5" s="97">
        <v>41071</v>
      </c>
      <c r="I5" s="51">
        <v>669</v>
      </c>
      <c r="J5" t="s">
        <v>79</v>
      </c>
      <c r="K5" t="s">
        <v>80</v>
      </c>
      <c r="L5" s="97">
        <v>41071</v>
      </c>
      <c r="M5" s="51">
        <v>540.5</v>
      </c>
    </row>
    <row r="6" spans="2:13" ht="15">
      <c r="B6" t="s">
        <v>81</v>
      </c>
      <c r="C6" t="s">
        <v>82</v>
      </c>
      <c r="D6" s="97">
        <v>41071</v>
      </c>
      <c r="E6" s="51">
        <v>671.75</v>
      </c>
      <c r="F6" t="s">
        <v>83</v>
      </c>
      <c r="G6" t="s">
        <v>82</v>
      </c>
      <c r="H6" s="97">
        <v>41071</v>
      </c>
      <c r="I6" s="51">
        <v>693.25</v>
      </c>
      <c r="J6" t="s">
        <v>84</v>
      </c>
      <c r="K6" t="s">
        <v>85</v>
      </c>
      <c r="L6" s="97">
        <v>41071</v>
      </c>
      <c r="M6" s="51">
        <v>534</v>
      </c>
    </row>
    <row r="7" spans="2:13" ht="15">
      <c r="B7" t="s">
        <v>86</v>
      </c>
      <c r="C7" t="s">
        <v>87</v>
      </c>
      <c r="D7" s="97">
        <v>41071</v>
      </c>
      <c r="E7" s="51">
        <v>693.5</v>
      </c>
      <c r="F7" t="s">
        <v>88</v>
      </c>
      <c r="G7" t="s">
        <v>87</v>
      </c>
      <c r="H7" s="97">
        <v>41071</v>
      </c>
      <c r="I7" s="51">
        <v>709</v>
      </c>
      <c r="J7" t="s">
        <v>89</v>
      </c>
      <c r="K7" t="s">
        <v>90</v>
      </c>
      <c r="L7" s="97">
        <v>41071</v>
      </c>
      <c r="M7" s="51">
        <v>546</v>
      </c>
    </row>
    <row r="8" spans="2:13" ht="15">
      <c r="B8" t="s">
        <v>91</v>
      </c>
      <c r="C8" t="s">
        <v>92</v>
      </c>
      <c r="D8" s="97">
        <v>41071</v>
      </c>
      <c r="E8" s="51">
        <v>708</v>
      </c>
      <c r="F8" t="s">
        <v>93</v>
      </c>
      <c r="G8" t="s">
        <v>92</v>
      </c>
      <c r="H8" s="97">
        <v>41071</v>
      </c>
      <c r="I8" s="51">
        <v>718</v>
      </c>
      <c r="J8" t="s">
        <v>94</v>
      </c>
      <c r="K8" t="s">
        <v>95</v>
      </c>
      <c r="L8" s="97">
        <v>41071</v>
      </c>
      <c r="M8" s="51">
        <v>553.5</v>
      </c>
    </row>
    <row r="9" spans="2:13" ht="15">
      <c r="B9" t="s">
        <v>96</v>
      </c>
      <c r="C9" t="s">
        <v>97</v>
      </c>
      <c r="D9" s="97">
        <v>41071</v>
      </c>
      <c r="E9" s="51">
        <v>717.25</v>
      </c>
      <c r="F9" t="s">
        <v>98</v>
      </c>
      <c r="G9" t="s">
        <v>97</v>
      </c>
      <c r="H9" s="97">
        <v>41071</v>
      </c>
      <c r="I9" s="51">
        <v>724</v>
      </c>
      <c r="J9" t="s">
        <v>99</v>
      </c>
      <c r="K9" t="s">
        <v>100</v>
      </c>
      <c r="L9" s="97">
        <v>41071</v>
      </c>
      <c r="M9" s="51">
        <v>560</v>
      </c>
    </row>
    <row r="10" spans="2:13" ht="15">
      <c r="B10" t="s">
        <v>101</v>
      </c>
      <c r="C10" t="s">
        <v>102</v>
      </c>
      <c r="D10" s="97">
        <v>41071</v>
      </c>
      <c r="E10" s="51">
        <v>728.75</v>
      </c>
      <c r="F10" t="s">
        <v>103</v>
      </c>
      <c r="G10" t="s">
        <v>102</v>
      </c>
      <c r="H10" s="97">
        <v>41071</v>
      </c>
      <c r="I10" s="51">
        <v>733.5</v>
      </c>
      <c r="J10" t="s">
        <v>104</v>
      </c>
      <c r="K10" t="s">
        <v>105</v>
      </c>
      <c r="L10" s="97">
        <v>41071</v>
      </c>
      <c r="M10" s="51">
        <v>549</v>
      </c>
    </row>
    <row r="11" spans="2:13" ht="15">
      <c r="B11" t="s">
        <v>106</v>
      </c>
      <c r="C11" t="s">
        <v>107</v>
      </c>
      <c r="D11" s="97">
        <v>41071</v>
      </c>
      <c r="E11" s="51">
        <v>742.25</v>
      </c>
      <c r="F11" t="s">
        <v>108</v>
      </c>
      <c r="G11" t="s">
        <v>107</v>
      </c>
      <c r="H11" s="97">
        <v>41071</v>
      </c>
      <c r="I11" s="51">
        <v>739.5</v>
      </c>
      <c r="J11" t="s">
        <v>109</v>
      </c>
      <c r="K11" t="s">
        <v>110</v>
      </c>
      <c r="L11" s="97">
        <v>41071</v>
      </c>
      <c r="M11" s="51">
        <v>538.5</v>
      </c>
    </row>
    <row r="12" spans="2:13" ht="15">
      <c r="B12" t="s">
        <v>111</v>
      </c>
      <c r="C12" t="s">
        <v>112</v>
      </c>
      <c r="D12" s="97">
        <v>41071</v>
      </c>
      <c r="E12" s="51">
        <v>748</v>
      </c>
      <c r="F12" t="s">
        <v>113</v>
      </c>
      <c r="G12" t="s">
        <v>112</v>
      </c>
      <c r="H12" s="97">
        <v>41071</v>
      </c>
      <c r="I12" s="51">
        <v>744.5</v>
      </c>
      <c r="J12" t="s">
        <v>114</v>
      </c>
      <c r="K12" t="s">
        <v>115</v>
      </c>
      <c r="L12" s="97">
        <v>41071</v>
      </c>
      <c r="M12" s="51">
        <v>549</v>
      </c>
    </row>
    <row r="13" spans="2:13" ht="15">
      <c r="B13" t="s">
        <v>116</v>
      </c>
      <c r="C13" t="s">
        <v>117</v>
      </c>
      <c r="D13" s="97">
        <v>41071</v>
      </c>
      <c r="E13" s="51">
        <v>751.75</v>
      </c>
      <c r="F13" t="s">
        <v>118</v>
      </c>
      <c r="G13" t="s">
        <v>117</v>
      </c>
      <c r="H13" s="97">
        <v>41071</v>
      </c>
      <c r="I13" s="51">
        <v>749.5</v>
      </c>
      <c r="J13" t="s">
        <v>119</v>
      </c>
      <c r="K13" t="s">
        <v>120</v>
      </c>
      <c r="L13" s="97">
        <v>41071</v>
      </c>
      <c r="M13" s="51">
        <v>555.5</v>
      </c>
    </row>
    <row r="14" spans="2:13" ht="15">
      <c r="B14" t="s">
        <v>121</v>
      </c>
      <c r="C14" t="s">
        <v>122</v>
      </c>
      <c r="D14" s="97">
        <v>41071</v>
      </c>
      <c r="E14" s="51">
        <v>733.25</v>
      </c>
      <c r="F14" t="s">
        <v>123</v>
      </c>
      <c r="G14" t="s">
        <v>122</v>
      </c>
      <c r="H14" s="97">
        <v>41071</v>
      </c>
      <c r="I14" s="51">
        <v>734.5</v>
      </c>
      <c r="J14" t="s">
        <v>124</v>
      </c>
      <c r="K14" t="s">
        <v>125</v>
      </c>
      <c r="L14" s="97">
        <v>41071</v>
      </c>
      <c r="M14">
        <v>560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41071</v>
      </c>
      <c r="M15" s="51">
        <v>533.5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41071</v>
      </c>
      <c r="M16" s="51">
        <v>527.5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41071</v>
      </c>
      <c r="M17" s="51">
        <v>546.5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41071</v>
      </c>
      <c r="M18" s="51">
        <v>526.5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11</v>
      </c>
      <c r="F24" s="89" t="s">
        <v>137</v>
      </c>
      <c r="G24" t="s">
        <v>41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2012</v>
      </c>
    </row>
    <row r="2" spans="1:2" ht="15">
      <c r="A2" t="str">
        <f>TONELADA!H9</f>
        <v>Lunes</v>
      </c>
      <c r="B2">
        <f>TONELADA!I9</f>
        <v>11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2012-06-12T01:47:11Z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