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<sst xmlns="http://schemas.openxmlformats.org/spreadsheetml/2006/main" count="310" uniqueCount="147">
  <si>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</si>
  <si>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</si>
  <si>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</si>
  <si>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</si>
  <si>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</si>
  <si>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</si>
  <si>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</si>
  <si>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</si>
  <si>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</si>
  <si>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</si>
  <si>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</si>
  <si>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</si>
  <si>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</si>
  <si>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</si>
  <si>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</si>
  <si>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</si>
  <si>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</si>
  <si>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</si>
  <si>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</si>
  <si>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</si>
  <si>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</si>
  <si>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</si>
  <si>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</si>
  <si>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</si>
  <si>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</si>
  <si>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</si>
  <si>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</si>
  <si>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</si>
  <si>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</si>
  <si>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</si>
  <si>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</si>
  <si>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</si>
  <si>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</si>
  <si>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</si>
  <si>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</si>
  <si>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</si>
  <si>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</si>
  <si>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</si>
  <si>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</si>
  <si>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</si>
  <si>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</si>
  <si>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</si>
  <si>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</si>
  <si>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</si>
  <si>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</si>
  <si>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</si>
  <si>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</si>
  <si>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</si>
  <si>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</si>
  <si>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</si>
  <si>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</si>
  <si>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</si>
  <si>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</si>
  <si>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</si>
  <si>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</si>
  <si>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</si>
  <si>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</si>
  <si>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</si>
  <si>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</si>
  <si>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</si>
  <si>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</si>
  <si>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</si>
  <si>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</si>
  <si>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</si>
  <si>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</si>
  <si>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</si>
  <si>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</si>
  <si>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</si>
  <si>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</si>
  <si>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</si>
  <si>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</si>
  <si>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</si>
  <si>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</si>
  <si>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</si>
  <si>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</si>
  <si>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</si>
  <si>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</si>
  <si>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</si>
  <si>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</si>
  <si>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</si>
  <si>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</si>
  <si>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</si>
  <si>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</si>
  <si>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</si>
  <si>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</si>
  <si>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</si>
  <si>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</si>
  <si>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</si>
  <si>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</si>
  <si>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</si>
  <si>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</si>
  <si>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</si>
  <si>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</si>
  <si>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</si>
  <si>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</si>
  <si>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</si>
  <si>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</si>
  <si>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</si>
  <si>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</si>
  <si>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</si>
  <si>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</si>
  <si>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</si>
  <si>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</si>
  <si>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</si>
  <si>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</si>
  <si>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</si>
  <si>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</si>
  <si>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</si>
  <si>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</si>
  <si>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</si>
  <si>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</si>
  <si>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</si>
  <si>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</si>
  <si>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</si>
  <si>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</si>
  <si>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</si>
  <si>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</si>
  <si>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</si>
  <si>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</si>
  <si>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</si>
  <si>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</si>
  <si>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</si>
  <si>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</si>
  <si>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</si>
  <si>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</si>
  <si>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</si>
  <si>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</si>
  <si>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</si>
  <si>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</si>
  <si>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</si>
  <si>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</si>
  <si>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</si>
  <si>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</si>
  <si>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</si>
  <si>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</si>
  <si>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</si>
  <si>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</si>
  <si>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</si>
  <si>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</si>
  <si>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</si>
  <si>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</si>
  <si>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</si>
  <si>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</si>
  <si>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</si>
  <si>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 xml:space="preserve"> +Z</t>
  </si>
  <si>
    <t>12 APR 2011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</si>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</sst>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" fontId="44" fillId="0" borderId="18" xfId="0" applyNumberFormat="1" applyFont="1" applyBorder="1" applyAlignment="1" applyProtection="1">
      <alignment horizontal="right" vertical="center"/>
      <protection/>
    </xf>
    <xf numFmtId="4" fontId="44" fillId="0" borderId="15" xfId="0" applyNumberFormat="1" applyFont="1" applyBorder="1" applyAlignment="1" applyProtection="1">
      <alignment horizontal="right" vertical="center"/>
      <protection/>
    </xf>
    <xf numFmtId="4" fontId="44" fillId="0" borderId="20" xfId="0" applyNumberFormat="1" applyFont="1" applyFill="1" applyBorder="1" applyAlignment="1" applyProtection="1">
      <alignment horizontal="right" vertical="center"/>
      <protection/>
    </xf>
    <xf numFmtId="4" fontId="44" fillId="34" borderId="18" xfId="0" applyNumberFormat="1" applyFont="1" applyFill="1" applyBorder="1" applyAlignment="1" applyProtection="1">
      <alignment horizontal="right" vertical="center"/>
      <protection/>
    </xf>
    <xf numFmtId="4" fontId="44" fillId="34" borderId="15" xfId="0" applyNumberFormat="1" applyFont="1" applyFill="1" applyBorder="1" applyAlignment="1" applyProtection="1">
      <alignment horizontal="right" vertical="center"/>
      <protection/>
    </xf>
    <xf numFmtId="4" fontId="44" fillId="34" borderId="20" xfId="0" applyNumberFormat="1" applyFont="1" applyFill="1" applyBorder="1" applyAlignment="1" applyProtection="1">
      <alignment horizontal="right" vertical="center"/>
      <protection/>
    </xf>
    <xf numFmtId="4" fontId="44" fillId="0" borderId="20" xfId="0" applyNumberFormat="1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E28" sqref="E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12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87">
        <f>IF(D21&gt;0,D21+'Primas HRW'!B8,0)</f>
        <v>964</v>
      </c>
      <c r="F20" s="88">
        <f>IF(D21&gt;0,D21+'Primas HRW'!C8,0)</f>
        <v>949</v>
      </c>
      <c r="G20" s="89">
        <f>IF(D21&gt;0,D21+'Primas HRW'!D8,0)</f>
        <v>944</v>
      </c>
      <c r="H20" s="33"/>
      <c r="I20" s="34">
        <f>H21+'Primas maíz'!B7</f>
        <v>820.5</v>
      </c>
    </row>
    <row r="21" spans="1:9" ht="19.5" customHeight="1">
      <c r="A21" s="17" t="s">
        <v>16</v>
      </c>
      <c r="B21" s="31">
        <f>Datos!E4</f>
        <v>759.5</v>
      </c>
      <c r="C21" s="36">
        <f>B21+'Primas SRW'!B8</f>
        <v>839.5</v>
      </c>
      <c r="D21" s="32">
        <f>Datos!I4</f>
        <v>894</v>
      </c>
      <c r="E21" s="87">
        <f>IF(D21&gt;0,D21+'Primas HRW'!B9,0)</f>
        <v>969</v>
      </c>
      <c r="F21" s="88">
        <f>IF(D21&gt;0,D21+'Primas HRW'!C9,0)</f>
        <v>954</v>
      </c>
      <c r="G21" s="89">
        <f>IF(D21&gt;0,D21+'Primas HRW'!D9,0)</f>
        <v>949</v>
      </c>
      <c r="H21" s="33">
        <f>Datos!M4</f>
        <v>752.5</v>
      </c>
      <c r="I21" s="34">
        <f>H21+'Primas maíz'!B8</f>
        <v>822.5</v>
      </c>
    </row>
    <row r="22" spans="1:9" ht="19.5" customHeight="1">
      <c r="A22" s="17" t="s">
        <v>17</v>
      </c>
      <c r="B22" s="31"/>
      <c r="C22" s="36">
        <f>B23+'Primas SRW'!B9</f>
        <v>837.25</v>
      </c>
      <c r="D22" s="32"/>
      <c r="E22" s="90">
        <f>D23+'Primas HRW'!B10</f>
        <v>974.5</v>
      </c>
      <c r="F22" s="91">
        <f>D23+'Primas HRW'!C10</f>
        <v>959.5</v>
      </c>
      <c r="G22" s="92">
        <f>D23+'Primas HRW'!D10</f>
        <v>954.5</v>
      </c>
      <c r="H22" s="33"/>
      <c r="I22" s="34">
        <f>H23+'Primas maíz'!B9</f>
        <v>829.5</v>
      </c>
    </row>
    <row r="23" spans="1:9" ht="19.5" customHeight="1">
      <c r="A23" s="17" t="s">
        <v>18</v>
      </c>
      <c r="B23" s="31">
        <f>Datos!E5</f>
        <v>792.25</v>
      </c>
      <c r="C23" s="36">
        <f>B23+'Primas SRW'!B10</f>
        <v>837.25</v>
      </c>
      <c r="D23" s="32">
        <f>Datos!I5</f>
        <v>904.5</v>
      </c>
      <c r="E23" s="90">
        <f>D23+'Primas HRW'!B11</f>
        <v>979.5</v>
      </c>
      <c r="F23" s="91">
        <f>D23+'Primas HRW'!C11</f>
        <v>964.5</v>
      </c>
      <c r="G23" s="92">
        <f>D23+'Primas HRW'!D11</f>
        <v>959.5</v>
      </c>
      <c r="H23" s="33">
        <f>Datos!M5</f>
        <v>757.5</v>
      </c>
      <c r="I23" s="34">
        <f>H23+'Primas maíz'!B10</f>
        <v>831.5</v>
      </c>
    </row>
    <row r="24" spans="1:9" ht="19.5" customHeight="1">
      <c r="A24" s="17" t="s">
        <v>19</v>
      </c>
      <c r="B24" s="31"/>
      <c r="C24" s="36">
        <f>B25+'Primas SRW'!B11</f>
        <v>865.5</v>
      </c>
      <c r="D24" s="32"/>
      <c r="E24" s="90">
        <f>D25+'Primas HRW'!B12</f>
        <v>982.5</v>
      </c>
      <c r="F24" s="91">
        <f>D25+'Primas HRW'!C12</f>
        <v>967.5</v>
      </c>
      <c r="G24" s="92">
        <f>D25+'Primas HRW'!D12</f>
        <v>962.5</v>
      </c>
      <c r="H24" s="33"/>
      <c r="I24" s="34"/>
    </row>
    <row r="25" spans="1:9" ht="19.5" customHeight="1">
      <c r="A25" s="17" t="s">
        <v>20</v>
      </c>
      <c r="B25" s="31">
        <f>Datos!E6</f>
        <v>830.5</v>
      </c>
      <c r="C25" s="36">
        <f>B25+'Primas SRW'!B12</f>
        <v>865.5</v>
      </c>
      <c r="D25" s="32">
        <f>Datos!I6</f>
        <v>917.5</v>
      </c>
      <c r="E25" s="90">
        <f>D25+'Primas HRW'!B13</f>
        <v>987.5</v>
      </c>
      <c r="F25" s="91">
        <f>D25+'Primas HRW'!C13</f>
        <v>972.5</v>
      </c>
      <c r="G25" s="92">
        <f>D25+'Primas HRW'!D13</f>
        <v>967.5</v>
      </c>
      <c r="H25" s="33">
        <f>Datos!M6</f>
        <v>696.5</v>
      </c>
      <c r="I25" s="34"/>
    </row>
    <row r="26" spans="1:9" ht="19.5" customHeight="1">
      <c r="A26" s="17" t="s">
        <v>21</v>
      </c>
      <c r="B26" s="31"/>
      <c r="C26" s="36">
        <f>B28+'Primas SRW'!B13</f>
        <v>910.5</v>
      </c>
      <c r="D26" s="32"/>
      <c r="E26" s="90">
        <f>D28+'Primas HRW'!B14</f>
        <v>1013.5</v>
      </c>
      <c r="F26" s="91">
        <f>D28+'Primas HRW'!C14</f>
        <v>998.5</v>
      </c>
      <c r="G26" s="92">
        <f>D28+'Primas HRW'!D14</f>
        <v>993.5</v>
      </c>
      <c r="H26" s="33"/>
      <c r="I26" s="34"/>
    </row>
    <row r="27" spans="1:9" ht="19.5" customHeight="1">
      <c r="A27" s="17" t="s">
        <v>22</v>
      </c>
      <c r="B27" s="31"/>
      <c r="C27" s="36">
        <f>B28+'Primas SRW'!B14</f>
        <v>920.5</v>
      </c>
      <c r="D27" s="32"/>
      <c r="E27" s="90">
        <f>D28+'Primas HRW'!B15</f>
        <v>1013.5</v>
      </c>
      <c r="F27" s="91">
        <f>D28+'Primas HRW'!C15</f>
        <v>998.5</v>
      </c>
      <c r="G27" s="92">
        <f>D28+'Primas HRW'!D15</f>
        <v>993.5</v>
      </c>
      <c r="H27" s="33"/>
      <c r="I27" s="34"/>
    </row>
    <row r="28" spans="1:9" ht="19.5" customHeight="1">
      <c r="A28" s="17" t="s">
        <v>23</v>
      </c>
      <c r="B28" s="31">
        <f>Datos!E7</f>
        <v>860.5</v>
      </c>
      <c r="C28" s="38">
        <f>B28+'Primas SRW'!B15</f>
        <v>930.5</v>
      </c>
      <c r="D28" s="32">
        <f>Datos!I7</f>
        <v>933.5</v>
      </c>
      <c r="E28" s="87">
        <f>D28+'Primas HRW'!B16</f>
        <v>1013.5</v>
      </c>
      <c r="F28" s="88">
        <f>D28+'Primas HRW'!C16</f>
        <v>998.5</v>
      </c>
      <c r="G28" s="93">
        <f>D28+'Primas HRW'!D16</f>
        <v>993.5</v>
      </c>
      <c r="H28" s="33">
        <f>Datos!M7</f>
        <v>636.5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885.75</v>
      </c>
      <c r="C30" s="36"/>
      <c r="D30" s="40">
        <f>Datos!I8</f>
        <v>942.5</v>
      </c>
      <c r="E30" s="36"/>
      <c r="F30" s="34"/>
      <c r="G30" s="37"/>
      <c r="H30" s="33">
        <f>Datos!M8</f>
        <v>646.5</v>
      </c>
      <c r="I30" s="34"/>
    </row>
    <row r="31" spans="1:9" ht="19.5" customHeight="1">
      <c r="A31" s="17" t="s">
        <v>16</v>
      </c>
      <c r="B31" s="34">
        <f>Datos!E9</f>
        <v>897.5</v>
      </c>
      <c r="C31" s="36"/>
      <c r="D31" s="40">
        <f>Datos!I9</f>
        <v>931</v>
      </c>
      <c r="E31" s="36"/>
      <c r="F31" s="34"/>
      <c r="G31" s="37"/>
      <c r="H31" s="33">
        <f>Datos!M9</f>
        <v>653.5</v>
      </c>
      <c r="I31" s="34"/>
    </row>
    <row r="32" spans="1:9" ht="19.5" customHeight="1">
      <c r="A32" s="17" t="s">
        <v>18</v>
      </c>
      <c r="B32" s="34">
        <f>Datos!E10</f>
        <v>871.5</v>
      </c>
      <c r="C32" s="36"/>
      <c r="D32" s="40">
        <f>Datos!I10</f>
        <v>895</v>
      </c>
      <c r="E32" s="36"/>
      <c r="F32" s="34"/>
      <c r="G32" s="37"/>
      <c r="H32" s="33">
        <f>Datos!M10</f>
        <v>658</v>
      </c>
      <c r="I32" s="34"/>
    </row>
    <row r="33" spans="1:9" ht="19.5" customHeight="1">
      <c r="A33" s="17" t="s">
        <v>20</v>
      </c>
      <c r="B33" s="34">
        <f>Datos!E11</f>
        <v>877.25</v>
      </c>
      <c r="C33" s="36"/>
      <c r="D33" s="40">
        <f>Datos!I11</f>
        <v>885.5</v>
      </c>
      <c r="E33" s="36"/>
      <c r="F33" s="34"/>
      <c r="G33" s="37"/>
      <c r="H33" s="33">
        <f>Datos!M11</f>
        <v>609.5</v>
      </c>
      <c r="I33" s="34"/>
    </row>
    <row r="34" spans="1:9" ht="19.5" customHeight="1">
      <c r="A34" s="17" t="s">
        <v>23</v>
      </c>
      <c r="B34" s="34">
        <f>Datos!E12</f>
        <v>882.75</v>
      </c>
      <c r="C34" s="38"/>
      <c r="D34" s="40">
        <f>Datos!I12</f>
        <v>888.5</v>
      </c>
      <c r="E34" s="38"/>
      <c r="F34" s="31"/>
      <c r="G34" s="39"/>
      <c r="H34" s="33">
        <f>Datos!M12</f>
        <v>580.5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890</v>
      </c>
      <c r="C36" s="36"/>
      <c r="D36" s="40"/>
      <c r="E36" s="36"/>
      <c r="F36" s="34"/>
      <c r="G36" s="37"/>
      <c r="H36" s="41">
        <f>Datos!M13</f>
        <v>588.5</v>
      </c>
      <c r="I36" s="34"/>
    </row>
    <row r="37" spans="1:9" ht="19.5" customHeight="1">
      <c r="A37" s="17" t="s">
        <v>16</v>
      </c>
      <c r="B37" s="34">
        <f>Datos!E14</f>
        <v>885.25</v>
      </c>
      <c r="C37" s="36"/>
      <c r="D37" s="40"/>
      <c r="E37" s="36"/>
      <c r="F37" s="34"/>
      <c r="G37" s="37"/>
      <c r="H37" s="41">
        <f>Datos!M14</f>
        <v>595.5</v>
      </c>
      <c r="I37" s="34"/>
    </row>
    <row r="38" spans="1:9" ht="19.5" customHeight="1">
      <c r="A38" s="17" t="s">
        <v>18</v>
      </c>
      <c r="B38" s="34">
        <f>Datos!E15</f>
        <v>844.25</v>
      </c>
      <c r="C38" s="36"/>
      <c r="D38" s="40"/>
      <c r="E38" s="36"/>
      <c r="F38" s="34"/>
      <c r="G38" s="37"/>
      <c r="H38" s="41">
        <f>Datos!M15</f>
        <v>599.5</v>
      </c>
      <c r="I38" s="34"/>
    </row>
    <row r="39" spans="1:9" ht="19.5" customHeight="1">
      <c r="A39" s="17" t="s">
        <v>20</v>
      </c>
      <c r="B39" s="34"/>
      <c r="C39" s="36"/>
      <c r="D39" s="40"/>
      <c r="E39" s="36"/>
      <c r="F39" s="34"/>
      <c r="G39" s="37"/>
      <c r="H39" s="41">
        <f>Datos!M16</f>
        <v>582.5</v>
      </c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1"/>
      <c r="G40" s="39"/>
      <c r="H40" s="41">
        <f>Datos!M17</f>
        <v>565.5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2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2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41">
        <f>Datos!M18</f>
        <v>582.5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2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41">
        <f>Datos!M19</f>
        <v>566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-20</v>
      </c>
      <c r="G53" s="51"/>
      <c r="H53" s="52"/>
    </row>
    <row r="54" spans="5:8" ht="15">
      <c r="E54" s="53">
        <v>0.115</v>
      </c>
      <c r="F54" s="51">
        <f>'Primas HRW'!B24</f>
        <v>-15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12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5" t="s">
        <v>12</v>
      </c>
      <c r="B17" s="24"/>
      <c r="C17" s="38">
        <f>IF(BUSHEL!C17&gt;0,BUSHEL!C17*TONELADA!$B$49,"")</f>
      </c>
      <c r="D17" s="56"/>
      <c r="E17" s="27">
        <f>IF(BUSHEL!E17&gt;0,BUSHEL!E17&gt;0*TONELADA!$B$49,"")</f>
      </c>
      <c r="F17" s="27">
        <f>IF(BUSHEL!F17&gt;0,BUSHEL!F17*TONELADA!$B$49,"")</f>
      </c>
      <c r="G17" s="57">
        <f>IF(BUSHEL!G17&gt;0,BUSHEL!G17*TONELADA!$B$49,"")</f>
      </c>
      <c r="H17" s="56"/>
      <c r="I17" s="30">
        <f>IF(BUSHEL!I17&gt;0,BUSHEL!I17*TONELADA!E49,"")</f>
      </c>
    </row>
    <row r="18" spans="1:9" ht="19.5" customHeight="1">
      <c r="A18" s="23" t="s">
        <v>13</v>
      </c>
      <c r="B18" s="24"/>
      <c r="C18" s="38">
        <f>IF(BUSHEL!C18&gt;0,BUSHEL!C18*TONELADA!$B$49,"")</f>
      </c>
      <c r="D18" s="56"/>
      <c r="E18" s="27">
        <f>IF(BUSHEL!E18&gt;0,BUSHEL!E18&gt;0*TONELADA!$B$49,"")</f>
      </c>
      <c r="F18" s="27">
        <f>IF(BUSHEL!F18&gt;0,BUSHEL!F18*TONELADA!$B$49,"")</f>
      </c>
      <c r="G18" s="57">
        <f>IF(BUSHEL!G18&gt;0,BUSHEL!G18*TONELADA!$B$49,"")</f>
      </c>
      <c r="H18" s="56"/>
      <c r="I18" s="30">
        <f>IF(BUSHEL!I18&gt;0,BUSHEL!I18*TONELADA!E49,"")</f>
      </c>
    </row>
    <row r="19" spans="1:9" ht="19.5" customHeight="1">
      <c r="A19" s="17" t="s">
        <v>14</v>
      </c>
      <c r="B19" s="31"/>
      <c r="C19" s="38"/>
      <c r="D19" s="40"/>
      <c r="E19" s="27"/>
      <c r="F19" s="27"/>
      <c r="G19" s="57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38">
        <f>IF(BUSHEL!C20&gt;0,BUSHEL!C20*TONELADA!$B$49,"")</f>
      </c>
      <c r="D20" s="40"/>
      <c r="E20" s="27">
        <f>BUSHEL!E20*TONELADA!$B$49</f>
        <v>354.21216</v>
      </c>
      <c r="F20" s="27">
        <f>BUSHEL!F20*TONELADA!$B$49</f>
        <v>348.70056</v>
      </c>
      <c r="G20" s="57">
        <f>BUSHEL!G20*TONELADA!$B$49</f>
        <v>346.86336</v>
      </c>
      <c r="H20" s="33"/>
      <c r="I20" s="30">
        <f>BUSHEL!I20*TONELADA!E49</f>
        <v>323.01444</v>
      </c>
    </row>
    <row r="21" spans="1:9" ht="19.5" customHeight="1">
      <c r="A21" s="17" t="s">
        <v>16</v>
      </c>
      <c r="B21" s="31">
        <f>BUSHEL!B21*TONELADA!$B$49</f>
        <v>279.07068</v>
      </c>
      <c r="C21" s="38">
        <f>BUSHEL!C21*TONELADA!$B$49</f>
        <v>308.46587999999997</v>
      </c>
      <c r="D21" s="40">
        <f>BUSHEL!D21*TONELADA!$B$49</f>
        <v>328.49136</v>
      </c>
      <c r="E21" s="27">
        <f>BUSHEL!E21*TONELADA!$B$49</f>
        <v>356.04936</v>
      </c>
      <c r="F21" s="27">
        <f>BUSHEL!F21*TONELADA!$B$49</f>
        <v>350.53776</v>
      </c>
      <c r="G21" s="57">
        <f>BUSHEL!G21*TONELADA!$B$49</f>
        <v>348.70056</v>
      </c>
      <c r="H21" s="33">
        <f>BUSHEL!H21*$E$49</f>
        <v>296.2442</v>
      </c>
      <c r="I21" s="30">
        <f>BUSHEL!I21*TONELADA!E49</f>
        <v>323.80179999999996</v>
      </c>
    </row>
    <row r="22" spans="1:9" ht="19.5" customHeight="1">
      <c r="A22" s="17" t="s">
        <v>17</v>
      </c>
      <c r="B22" s="31"/>
      <c r="C22" s="38">
        <f>BUSHEL!C22*TONELADA!$B$49</f>
        <v>307.63914</v>
      </c>
      <c r="D22" s="40"/>
      <c r="E22" s="27">
        <f>BUSHEL!E22*TONELADA!$B$49</f>
        <v>358.07027999999997</v>
      </c>
      <c r="F22" s="27">
        <f>BUSHEL!F22*TONELADA!$B$49</f>
        <v>352.55868</v>
      </c>
      <c r="G22" s="57">
        <f>BUSHEL!G22*TONELADA!$B$49</f>
        <v>350.72148</v>
      </c>
      <c r="H22" s="33"/>
      <c r="I22" s="30">
        <f>BUSHEL!I22*TONELADA!$E$49</f>
        <v>326.55755999999997</v>
      </c>
    </row>
    <row r="23" spans="1:9" ht="19.5" customHeight="1">
      <c r="A23" s="17" t="s">
        <v>18</v>
      </c>
      <c r="B23" s="31">
        <f>BUSHEL!B23*TONELADA!$B$49</f>
        <v>291.10434</v>
      </c>
      <c r="C23" s="38">
        <f>BUSHEL!C23*TONELADA!$B$49</f>
        <v>307.63914</v>
      </c>
      <c r="D23" s="32">
        <f>BUSHEL!D23*TONELADA!$B$49</f>
        <v>332.34947999999997</v>
      </c>
      <c r="E23" s="27">
        <f>BUSHEL!E23*TONELADA!$B$49</f>
        <v>359.90747999999996</v>
      </c>
      <c r="F23" s="27">
        <f>BUSHEL!F23*TONELADA!$B$49</f>
        <v>354.39588</v>
      </c>
      <c r="G23" s="57">
        <f>BUSHEL!G23*TONELADA!$B$49</f>
        <v>352.55868</v>
      </c>
      <c r="H23" s="33">
        <f>BUSHEL!H23*$E$49</f>
        <v>298.2126</v>
      </c>
      <c r="I23" s="30">
        <f>BUSHEL!I23*TONELADA!$E$49</f>
        <v>327.34492</v>
      </c>
    </row>
    <row r="24" spans="1:9" ht="19.5" customHeight="1">
      <c r="A24" s="17" t="s">
        <v>19</v>
      </c>
      <c r="B24" s="31"/>
      <c r="C24" s="38">
        <f>BUSHEL!C24*TONELADA!$B$49</f>
        <v>318.01932</v>
      </c>
      <c r="D24" s="32"/>
      <c r="E24" s="27">
        <f>BUSHEL!E24*TONELADA!$B$49</f>
        <v>361.0098</v>
      </c>
      <c r="F24" s="27">
        <f>BUSHEL!F24*TONELADA!$B$49</f>
        <v>355.4982</v>
      </c>
      <c r="G24" s="57">
        <f>BUSHEL!G24*TONELADA!$B$49</f>
        <v>353.661</v>
      </c>
      <c r="H24" s="33"/>
      <c r="I24" s="34"/>
    </row>
    <row r="25" spans="1:9" ht="19.5" customHeight="1">
      <c r="A25" s="17" t="s">
        <v>20</v>
      </c>
      <c r="B25" s="31">
        <f>BUSHEL!B25*TONELADA!$B$49</f>
        <v>305.15891999999997</v>
      </c>
      <c r="C25" s="38">
        <f>BUSHEL!C25*TONELADA!$B$49</f>
        <v>318.01932</v>
      </c>
      <c r="D25" s="40">
        <f>BUSHEL!D25*TONELADA!$B$49</f>
        <v>337.1262</v>
      </c>
      <c r="E25" s="27">
        <f>BUSHEL!E25*TONELADA!$B$49</f>
        <v>362.847</v>
      </c>
      <c r="F25" s="27">
        <f>BUSHEL!F25*TONELADA!$B$49</f>
        <v>357.3354</v>
      </c>
      <c r="G25" s="57">
        <f>BUSHEL!G25*TONELADA!$B$49</f>
        <v>355.4982</v>
      </c>
      <c r="H25" s="33">
        <f>BUSHEL!H25*$E$49</f>
        <v>274.19811999999996</v>
      </c>
      <c r="I25" s="34"/>
    </row>
    <row r="26" spans="1:9" ht="19.5" customHeight="1">
      <c r="A26" s="17" t="s">
        <v>21</v>
      </c>
      <c r="B26" s="31"/>
      <c r="C26" s="38">
        <f>BUSHEL!C26*TONELADA!$B$49</f>
        <v>334.55412</v>
      </c>
      <c r="D26" s="40"/>
      <c r="E26" s="27">
        <f>BUSHEL!E26*TONELADA!$B$49</f>
        <v>372.40044</v>
      </c>
      <c r="F26" s="27">
        <f>BUSHEL!F26*TONELADA!$B$49</f>
        <v>366.88884</v>
      </c>
      <c r="G26" s="57">
        <f>BUSHEL!G26*TONELADA!$B$49</f>
        <v>365.05163999999996</v>
      </c>
      <c r="H26" s="33"/>
      <c r="I26" s="34"/>
    </row>
    <row r="27" spans="1:9" ht="19.5" customHeight="1">
      <c r="A27" s="17" t="s">
        <v>22</v>
      </c>
      <c r="B27" s="31"/>
      <c r="C27" s="38">
        <f>BUSHEL!C27*TONELADA!$B$49</f>
        <v>338.22852</v>
      </c>
      <c r="D27" s="40"/>
      <c r="E27" s="27">
        <f>BUSHEL!E27*TONELADA!$B$49</f>
        <v>372.40044</v>
      </c>
      <c r="F27" s="27">
        <f>BUSHEL!F27*TONELADA!$B$49</f>
        <v>366.88884</v>
      </c>
      <c r="G27" s="57">
        <f>BUSHEL!G27*TONELADA!$B$49</f>
        <v>365.05163999999996</v>
      </c>
      <c r="H27" s="33"/>
      <c r="I27" s="34"/>
    </row>
    <row r="28" spans="1:9" ht="19.5" customHeight="1">
      <c r="A28" s="17" t="s">
        <v>23</v>
      </c>
      <c r="B28" s="31">
        <f>BUSHEL!B28*TONELADA!$B$49</f>
        <v>316.18212</v>
      </c>
      <c r="C28" s="38">
        <f>BUSHEL!C28*TONELADA!$B$49</f>
        <v>341.90292</v>
      </c>
      <c r="D28" s="40">
        <f>BUSHEL!D28*TONELADA!$B$49</f>
        <v>343.00524</v>
      </c>
      <c r="E28" s="27">
        <f>BUSHEL!E28*TONELADA!$B$49</f>
        <v>372.40044</v>
      </c>
      <c r="F28" s="27">
        <f>BUSHEL!F28*TONELADA!$B$49</f>
        <v>366.88884</v>
      </c>
      <c r="G28" s="57">
        <f>BUSHEL!G28*TONELADA!$B$49</f>
        <v>365.05163999999996</v>
      </c>
      <c r="H28" s="33">
        <f>BUSHEL!H28*$E$49</f>
        <v>250.57732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325.45998</v>
      </c>
      <c r="C30" s="36"/>
      <c r="D30" s="40">
        <f>BUSHEL!D30*TONELADA!$B$49</f>
        <v>346.31219999999996</v>
      </c>
      <c r="E30" s="36"/>
      <c r="F30" s="36"/>
      <c r="G30" s="37"/>
      <c r="H30" s="33">
        <f>BUSHEL!H30*$E$49</f>
        <v>254.51412</v>
      </c>
      <c r="I30" s="34"/>
    </row>
    <row r="31" spans="1:9" ht="19.5" customHeight="1">
      <c r="A31" s="17" t="s">
        <v>16</v>
      </c>
      <c r="B31" s="31">
        <f>BUSHEL!B31*TONELADA!$B$49</f>
        <v>329.7774</v>
      </c>
      <c r="C31" s="36"/>
      <c r="D31" s="40">
        <f>BUSHEL!D31*TONELADA!$B$49</f>
        <v>342.08664</v>
      </c>
      <c r="E31" s="36"/>
      <c r="F31" s="36"/>
      <c r="G31" s="37"/>
      <c r="H31" s="33">
        <f>BUSHEL!H31*$E$49</f>
        <v>257.26988</v>
      </c>
      <c r="I31" s="34"/>
    </row>
    <row r="32" spans="1:9" ht="19.5" customHeight="1">
      <c r="A32" s="17" t="s">
        <v>18</v>
      </c>
      <c r="B32" s="31">
        <f>BUSHEL!B32*TONELADA!$B$49</f>
        <v>320.22396</v>
      </c>
      <c r="C32" s="36"/>
      <c r="D32" s="40">
        <f>BUSHEL!D32*TONELADA!$B$49</f>
        <v>328.8588</v>
      </c>
      <c r="E32" s="36"/>
      <c r="F32" s="36"/>
      <c r="G32" s="37"/>
      <c r="H32" s="33">
        <f>BUSHEL!H32*$E$49</f>
        <v>259.04143999999997</v>
      </c>
      <c r="I32" s="34"/>
    </row>
    <row r="33" spans="1:9" ht="19.5" customHeight="1">
      <c r="A33" s="17" t="s">
        <v>20</v>
      </c>
      <c r="B33" s="31">
        <f>BUSHEL!B33*TONELADA!$B$49</f>
        <v>322.33673999999996</v>
      </c>
      <c r="C33" s="36"/>
      <c r="D33" s="40">
        <f>IF(BUSHEL!D33&gt;0,BUSHEL!D33*TONELADA!$B$49,"")</f>
        <v>325.36812</v>
      </c>
      <c r="E33" s="36"/>
      <c r="F33" s="36"/>
      <c r="G33" s="37"/>
      <c r="H33" s="33">
        <f>BUSHEL!H33*$E$49</f>
        <v>239.94796</v>
      </c>
      <c r="I33" s="34"/>
    </row>
    <row r="34" spans="1:9" ht="19.5" customHeight="1">
      <c r="A34" s="17" t="s">
        <v>23</v>
      </c>
      <c r="B34" s="31">
        <f>BUSHEL!B34*TONELADA!$B$49</f>
        <v>324.35766</v>
      </c>
      <c r="C34" s="38"/>
      <c r="D34" s="40">
        <f>IF(BUSHEL!D34&gt;0,BUSHEL!D34*TONELADA!$B$49,"")</f>
        <v>326.47044</v>
      </c>
      <c r="E34" s="38"/>
      <c r="F34" s="38"/>
      <c r="G34" s="39"/>
      <c r="H34" s="33">
        <f>BUSHEL!H34*$E$49</f>
        <v>228.53124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327.0216</v>
      </c>
      <c r="C36" s="36"/>
      <c r="D36" s="40"/>
      <c r="E36" s="36"/>
      <c r="F36" s="36"/>
      <c r="G36" s="37"/>
      <c r="H36" s="41"/>
      <c r="I36" s="34"/>
    </row>
    <row r="37" spans="1:9" ht="19.5" customHeight="1">
      <c r="A37" s="17" t="s">
        <v>16</v>
      </c>
      <c r="B37" s="31">
        <f>BUSHEL!B37*TONELADA!$B$49</f>
        <v>325.27626</v>
      </c>
      <c r="C37" s="36"/>
      <c r="D37" s="40"/>
      <c r="E37" s="36"/>
      <c r="F37" s="36"/>
      <c r="G37" s="37"/>
      <c r="H37" s="41"/>
      <c r="I37" s="34"/>
    </row>
    <row r="38" spans="1:9" ht="19.5" customHeight="1">
      <c r="A38" s="17" t="s">
        <v>18</v>
      </c>
      <c r="B38" s="31">
        <f>BUSHEL!B38*TONELADA!$B$49</f>
        <v>310.21121999999997</v>
      </c>
      <c r="C38" s="36"/>
      <c r="D38" s="40"/>
      <c r="E38" s="36"/>
      <c r="F38" s="36"/>
      <c r="G38" s="37"/>
      <c r="H38" s="33">
        <f>BUSHEL!H38*$E$49</f>
        <v>236.01116</v>
      </c>
      <c r="I38" s="34"/>
    </row>
    <row r="39" spans="1:9" ht="19.5" customHeight="1">
      <c r="A39" s="17" t="s">
        <v>20</v>
      </c>
      <c r="B39" s="31"/>
      <c r="C39" s="36"/>
      <c r="D39" s="40"/>
      <c r="E39" s="36"/>
      <c r="F39" s="36"/>
      <c r="G39" s="37"/>
      <c r="H39" s="41"/>
      <c r="I39" s="34"/>
    </row>
    <row r="40" spans="1:9" ht="19.5" customHeight="1">
      <c r="A40" s="17" t="s">
        <v>23</v>
      </c>
      <c r="B40" s="31"/>
      <c r="C40" s="38"/>
      <c r="D40" s="32"/>
      <c r="E40" s="38"/>
      <c r="F40" s="38"/>
      <c r="G40" s="39"/>
      <c r="H40" s="33">
        <f>BUSHEL!H40*$E$49</f>
        <v>222.62604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0"/>
      <c r="E42" s="36"/>
      <c r="F42" s="36"/>
      <c r="G42" s="37"/>
      <c r="H42" s="41"/>
      <c r="I42" s="34"/>
    </row>
    <row r="43" spans="1:9" ht="19.5" customHeight="1">
      <c r="A43" s="17" t="s">
        <v>16</v>
      </c>
      <c r="B43" s="31"/>
      <c r="C43" s="36"/>
      <c r="D43" s="40"/>
      <c r="E43" s="36"/>
      <c r="F43" s="36"/>
      <c r="G43" s="37"/>
      <c r="H43" s="41"/>
      <c r="I43" s="34"/>
    </row>
    <row r="44" spans="1:9" ht="19.5" customHeight="1">
      <c r="A44" s="17" t="s">
        <v>18</v>
      </c>
      <c r="B44" s="31"/>
      <c r="C44" s="36"/>
      <c r="D44" s="40"/>
      <c r="E44" s="36"/>
      <c r="F44" s="36"/>
      <c r="G44" s="37"/>
      <c r="H44" s="33">
        <f>BUSHEL!H44*$E$49</f>
        <v>229.31859999999998</v>
      </c>
      <c r="I44" s="34"/>
    </row>
    <row r="45" spans="1:9" ht="19.5" customHeight="1">
      <c r="A45" s="17" t="s">
        <v>20</v>
      </c>
      <c r="B45" s="31"/>
      <c r="C45" s="36"/>
      <c r="D45" s="40"/>
      <c r="E45" s="36"/>
      <c r="F45" s="36"/>
      <c r="G45" s="37"/>
      <c r="H45" s="41"/>
      <c r="I45" s="34"/>
    </row>
    <row r="46" spans="1:9" ht="19.5" customHeight="1">
      <c r="A46" s="17" t="s">
        <v>23</v>
      </c>
      <c r="B46" s="31"/>
      <c r="C46" s="38"/>
      <c r="D46" s="32"/>
      <c r="E46" s="38"/>
      <c r="F46" s="38"/>
      <c r="G46" s="39"/>
      <c r="H46" s="33">
        <f>BUSHEL!H46*$E$49</f>
        <v>222.82288</v>
      </c>
      <c r="I46" s="31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-7.3488</v>
      </c>
      <c r="G53" s="51"/>
      <c r="H53" s="52"/>
    </row>
    <row r="54" spans="5:8" ht="15">
      <c r="E54" s="53">
        <v>0.115</v>
      </c>
      <c r="F54" s="51">
        <f>'Primas HRW'!B24*B49</f>
        <v>-5.5116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/>
      <c r="C7" s="24"/>
    </row>
    <row r="8" spans="1:3" ht="15">
      <c r="A8" s="62" t="s">
        <v>42</v>
      </c>
      <c r="B8" s="63">
        <v>80</v>
      </c>
      <c r="C8" s="63" t="s">
        <v>41</v>
      </c>
    </row>
    <row r="9" spans="1:3" ht="15">
      <c r="A9" s="64" t="s">
        <v>43</v>
      </c>
      <c r="B9" s="24">
        <v>45</v>
      </c>
      <c r="C9" s="24" t="s">
        <v>44</v>
      </c>
    </row>
    <row r="10" spans="1:3" ht="15">
      <c r="A10" s="62" t="s">
        <v>45</v>
      </c>
      <c r="B10" s="63">
        <v>45</v>
      </c>
      <c r="C10" s="63" t="s">
        <v>44</v>
      </c>
    </row>
    <row r="11" spans="1:3" ht="15">
      <c r="A11" s="64"/>
      <c r="B11" s="24">
        <v>35</v>
      </c>
      <c r="C11" s="24" t="s">
        <v>46</v>
      </c>
    </row>
    <row r="12" spans="1:3" ht="15">
      <c r="A12" s="62" t="s">
        <v>47</v>
      </c>
      <c r="B12" s="63">
        <v>35</v>
      </c>
      <c r="C12" s="63" t="s">
        <v>46</v>
      </c>
    </row>
    <row r="13" spans="1:3" ht="15">
      <c r="A13" s="64" t="s">
        <v>48</v>
      </c>
      <c r="B13" s="24">
        <v>50</v>
      </c>
      <c r="C13" s="24" t="s">
        <v>144</v>
      </c>
    </row>
    <row r="14" spans="1:3" ht="15">
      <c r="A14" s="62" t="s">
        <v>49</v>
      </c>
      <c r="B14" s="63">
        <v>60</v>
      </c>
      <c r="C14" s="63" t="s">
        <v>144</v>
      </c>
    </row>
    <row r="15" spans="1:3" ht="15">
      <c r="A15" s="64" t="s">
        <v>50</v>
      </c>
      <c r="B15" s="24">
        <v>70</v>
      </c>
      <c r="C15" s="24" t="s">
        <v>144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0" sqref="B20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2:4" ht="15.75">
      <c r="B2" s="102" t="s">
        <v>1</v>
      </c>
      <c r="C2" s="102"/>
      <c r="D2" s="102"/>
    </row>
    <row r="3" spans="2:4" ht="15.75">
      <c r="B3" s="102" t="s">
        <v>56</v>
      </c>
      <c r="C3" s="102"/>
      <c r="D3" s="102"/>
    </row>
    <row r="4" spans="2:5" ht="15.75">
      <c r="B4" s="65">
        <v>0.12</v>
      </c>
      <c r="C4" s="66">
        <v>0.115</v>
      </c>
      <c r="D4" s="66">
        <v>0.11</v>
      </c>
      <c r="E4" s="67" t="s">
        <v>57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38</v>
      </c>
      <c r="B6" s="71"/>
      <c r="C6" s="71"/>
      <c r="D6" s="71"/>
      <c r="E6" s="72"/>
    </row>
    <row r="7" spans="1:5" ht="15">
      <c r="A7" t="s">
        <v>39</v>
      </c>
      <c r="B7" s="68"/>
      <c r="C7" s="68"/>
      <c r="D7" s="68"/>
      <c r="E7" s="73"/>
    </row>
    <row r="8" spans="1:5" ht="15">
      <c r="A8" t="s">
        <v>40</v>
      </c>
      <c r="B8" s="24">
        <v>70</v>
      </c>
      <c r="C8" s="71">
        <f>B8+B24</f>
        <v>55</v>
      </c>
      <c r="D8" s="71">
        <f>B8+B23</f>
        <v>50</v>
      </c>
      <c r="E8" s="72" t="s">
        <v>41</v>
      </c>
    </row>
    <row r="9" spans="1:5" ht="15">
      <c r="A9" s="70" t="s">
        <v>42</v>
      </c>
      <c r="B9" s="63">
        <v>75</v>
      </c>
      <c r="C9" s="68">
        <f>B9+B24</f>
        <v>60</v>
      </c>
      <c r="D9" s="68">
        <f>B9+B23</f>
        <v>55</v>
      </c>
      <c r="E9" s="73" t="s">
        <v>41</v>
      </c>
    </row>
    <row r="10" spans="1:5" ht="15">
      <c r="A10" t="s">
        <v>43</v>
      </c>
      <c r="B10" s="24">
        <v>70</v>
      </c>
      <c r="C10" s="71">
        <f>B10+B24</f>
        <v>55</v>
      </c>
      <c r="D10" s="71">
        <f>B10+B23</f>
        <v>50</v>
      </c>
      <c r="E10" s="24" t="s">
        <v>44</v>
      </c>
    </row>
    <row r="11" spans="1:5" ht="15">
      <c r="A11" s="70" t="s">
        <v>45</v>
      </c>
      <c r="B11" s="63">
        <v>75</v>
      </c>
      <c r="C11" s="68">
        <f>B11+B24</f>
        <v>60</v>
      </c>
      <c r="D11" s="68">
        <f>B11+B23</f>
        <v>55</v>
      </c>
      <c r="E11" s="63" t="s">
        <v>44</v>
      </c>
    </row>
    <row r="12" spans="1:5" ht="15">
      <c r="A12" t="s">
        <v>58</v>
      </c>
      <c r="B12" s="24">
        <v>65</v>
      </c>
      <c r="C12" s="71">
        <f>B12+B24</f>
        <v>50</v>
      </c>
      <c r="D12" s="71">
        <f>B12+B23</f>
        <v>45</v>
      </c>
      <c r="E12" s="24" t="s">
        <v>46</v>
      </c>
    </row>
    <row r="13" spans="1:5" ht="15">
      <c r="A13" s="70" t="s">
        <v>47</v>
      </c>
      <c r="B13" s="63">
        <v>70</v>
      </c>
      <c r="C13" s="68">
        <f>B13+B24</f>
        <v>55</v>
      </c>
      <c r="D13" s="68">
        <f>B13+B23</f>
        <v>50</v>
      </c>
      <c r="E13" s="63" t="s">
        <v>46</v>
      </c>
    </row>
    <row r="14" spans="1:5" ht="15">
      <c r="A14" t="s">
        <v>48</v>
      </c>
      <c r="B14" s="24">
        <v>80</v>
      </c>
      <c r="C14" s="74">
        <f>B14+B24</f>
        <v>65</v>
      </c>
      <c r="D14" s="24">
        <f>B14+B23</f>
        <v>60</v>
      </c>
      <c r="E14" s="24" t="s">
        <v>144</v>
      </c>
    </row>
    <row r="15" spans="1:5" ht="15">
      <c r="A15" s="70" t="s">
        <v>49</v>
      </c>
      <c r="B15" s="63">
        <v>80</v>
      </c>
      <c r="C15" s="63">
        <f>B15+B24</f>
        <v>65</v>
      </c>
      <c r="D15" s="63">
        <f>B15+B23</f>
        <v>60</v>
      </c>
      <c r="E15" s="63" t="s">
        <v>144</v>
      </c>
    </row>
    <row r="16" spans="1:5" ht="15">
      <c r="A16" t="s">
        <v>50</v>
      </c>
      <c r="B16" s="24">
        <v>80</v>
      </c>
      <c r="C16" s="74">
        <f>B16+B24</f>
        <v>65</v>
      </c>
      <c r="D16" s="24">
        <f>B16+B23</f>
        <v>60</v>
      </c>
      <c r="E16" s="24" t="s">
        <v>144</v>
      </c>
    </row>
    <row r="22" ht="15">
      <c r="A22" t="s">
        <v>59</v>
      </c>
    </row>
    <row r="23" spans="1:2" ht="15">
      <c r="A23" s="75">
        <v>0.11</v>
      </c>
      <c r="B23">
        <v>-20</v>
      </c>
    </row>
    <row r="24" spans="1:2" ht="15">
      <c r="A24" s="76">
        <v>0.115</v>
      </c>
      <c r="B24" s="77">
        <v>-15</v>
      </c>
    </row>
    <row r="25" spans="1:2" ht="15">
      <c r="A25" s="78">
        <v>0.125</v>
      </c>
      <c r="B25" s="79" t="s">
        <v>60</v>
      </c>
    </row>
    <row r="26" spans="1:2" ht="15">
      <c r="A26" s="75">
        <v>0.13</v>
      </c>
      <c r="B26" s="80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0" sqref="C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5" t="s">
        <v>35</v>
      </c>
    </row>
    <row r="3" spans="2:3" ht="15.75">
      <c r="B3" s="60" t="s">
        <v>63</v>
      </c>
      <c r="C3" s="61" t="s">
        <v>36</v>
      </c>
    </row>
    <row r="4" spans="1:3" ht="15">
      <c r="A4" s="81" t="s">
        <v>64</v>
      </c>
      <c r="B4" s="63"/>
      <c r="C4" s="63"/>
    </row>
    <row r="5" spans="1:3" ht="15">
      <c r="A5" s="64" t="s">
        <v>38</v>
      </c>
      <c r="B5" s="24"/>
      <c r="C5" s="24"/>
    </row>
    <row r="6" spans="1:3" ht="15">
      <c r="A6" s="62" t="s">
        <v>39</v>
      </c>
      <c r="B6" s="63"/>
      <c r="C6" s="63"/>
    </row>
    <row r="7" spans="1:3" ht="15">
      <c r="A7" s="64" t="s">
        <v>40</v>
      </c>
      <c r="B7" s="24">
        <v>68</v>
      </c>
      <c r="C7" s="24" t="s">
        <v>41</v>
      </c>
    </row>
    <row r="8" spans="1:3" ht="15">
      <c r="A8" s="62" t="s">
        <v>42</v>
      </c>
      <c r="B8" s="63">
        <v>70</v>
      </c>
      <c r="C8" s="63" t="s">
        <v>41</v>
      </c>
    </row>
    <row r="9" spans="1:3" ht="15">
      <c r="A9" s="64" t="s">
        <v>43</v>
      </c>
      <c r="B9" s="24">
        <v>72</v>
      </c>
      <c r="C9" s="24" t="s">
        <v>44</v>
      </c>
    </row>
    <row r="10" spans="1:3" ht="15">
      <c r="A10" s="62" t="s">
        <v>45</v>
      </c>
      <c r="B10" s="63">
        <v>74</v>
      </c>
      <c r="C10" s="63" t="s">
        <v>44</v>
      </c>
    </row>
    <row r="11" spans="1:3" ht="15">
      <c r="A11" s="64" t="s">
        <v>58</v>
      </c>
      <c r="B11" s="24"/>
      <c r="C11" s="24"/>
    </row>
    <row r="12" spans="1:3" ht="15">
      <c r="A12" s="62" t="s">
        <v>47</v>
      </c>
      <c r="B12" s="63"/>
      <c r="C12" s="63"/>
    </row>
    <row r="13" spans="1:3" ht="15">
      <c r="A13" s="64" t="s">
        <v>48</v>
      </c>
      <c r="B13" s="24"/>
      <c r="C13" s="74"/>
    </row>
    <row r="14" spans="1:3" ht="15">
      <c r="A14" s="62" t="s">
        <v>49</v>
      </c>
      <c r="B14" s="63"/>
      <c r="C14" s="63"/>
    </row>
    <row r="15" spans="1:3" ht="15">
      <c r="A15" s="64" t="s">
        <v>50</v>
      </c>
      <c r="B15" s="24"/>
      <c r="C15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E28" sqref="E28"/>
    </sheetView>
  </sheetViews>
  <sheetFormatPr defaultColWidth="11.5546875" defaultRowHeight="15"/>
  <cols>
    <col min="1" max="1" width="11.5546875" style="82" customWidth="1"/>
    <col min="2" max="2" width="5.3359375" style="82" customWidth="1"/>
    <col min="3" max="3" width="16.77734375" style="82" customWidth="1"/>
    <col min="4" max="4" width="12.4453125" style="82" customWidth="1"/>
    <col min="5" max="5" width="6.88671875" style="82" customWidth="1"/>
    <col min="6" max="6" width="6.5546875" style="82" customWidth="1"/>
    <col min="7" max="7" width="15.88671875" style="82" customWidth="1"/>
    <col min="8" max="8" width="11.6640625" style="82" customWidth="1"/>
    <col min="9" max="9" width="7.99609375" style="82" customWidth="1"/>
    <col min="10" max="10" width="4.99609375" style="82" customWidth="1"/>
    <col min="11" max="11" width="15.10546875" style="82" customWidth="1"/>
    <col min="12" max="12" width="11.6640625" style="82" customWidth="1"/>
    <col min="13" max="13" width="6.88671875" style="82" customWidth="1"/>
    <col min="14" max="16384" width="11.5546875" style="82" customWidth="1"/>
  </cols>
  <sheetData>
    <row r="1" ht="15">
      <c r="A1" s="82" t="s">
        <v>65</v>
      </c>
    </row>
    <row r="2" spans="3:11" ht="15">
      <c r="C2" s="82" t="s">
        <v>66</v>
      </c>
      <c r="G2" s="82" t="s">
        <v>67</v>
      </c>
      <c r="K2" s="82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2" t="s">
        <v>72</v>
      </c>
      <c r="B4" t="s">
        <v>73</v>
      </c>
      <c r="C4" t="s">
        <v>74</v>
      </c>
      <c r="D4" t="s">
        <v>145</v>
      </c>
      <c r="E4" s="83">
        <v>759.5</v>
      </c>
      <c r="F4" t="s">
        <v>75</v>
      </c>
      <c r="G4" t="s">
        <v>74</v>
      </c>
      <c r="H4" t="s">
        <v>145</v>
      </c>
      <c r="I4">
        <v>894</v>
      </c>
      <c r="J4" t="s">
        <v>76</v>
      </c>
      <c r="K4" t="s">
        <v>77</v>
      </c>
      <c r="L4" t="s">
        <v>145</v>
      </c>
      <c r="M4" s="83">
        <v>752.5</v>
      </c>
    </row>
    <row r="5" spans="2:13" ht="15">
      <c r="B5" t="s">
        <v>78</v>
      </c>
      <c r="C5" t="s">
        <v>79</v>
      </c>
      <c r="D5" t="s">
        <v>145</v>
      </c>
      <c r="E5" s="83">
        <v>792.25</v>
      </c>
      <c r="F5" t="s">
        <v>80</v>
      </c>
      <c r="G5" t="s">
        <v>79</v>
      </c>
      <c r="H5" t="s">
        <v>145</v>
      </c>
      <c r="I5" s="83">
        <v>904.5</v>
      </c>
      <c r="J5" t="s">
        <v>81</v>
      </c>
      <c r="K5" t="s">
        <v>82</v>
      </c>
      <c r="L5" t="s">
        <v>145</v>
      </c>
      <c r="M5" s="83">
        <v>757.5</v>
      </c>
    </row>
    <row r="6" spans="2:13" ht="15">
      <c r="B6" t="s">
        <v>83</v>
      </c>
      <c r="C6" t="s">
        <v>84</v>
      </c>
      <c r="D6" t="s">
        <v>145</v>
      </c>
      <c r="E6" s="83">
        <v>830.5</v>
      </c>
      <c r="F6" t="s">
        <v>85</v>
      </c>
      <c r="G6" t="s">
        <v>84</v>
      </c>
      <c r="H6" t="s">
        <v>145</v>
      </c>
      <c r="I6" s="83">
        <v>917.5</v>
      </c>
      <c r="J6" t="s">
        <v>86</v>
      </c>
      <c r="K6" t="s">
        <v>87</v>
      </c>
      <c r="L6" t="s">
        <v>145</v>
      </c>
      <c r="M6" s="83">
        <v>696.5</v>
      </c>
    </row>
    <row r="7" spans="2:13" ht="15">
      <c r="B7" t="s">
        <v>88</v>
      </c>
      <c r="C7" t="s">
        <v>89</v>
      </c>
      <c r="D7" t="s">
        <v>145</v>
      </c>
      <c r="E7" s="83">
        <v>860.5</v>
      </c>
      <c r="F7" t="s">
        <v>90</v>
      </c>
      <c r="G7" t="s">
        <v>89</v>
      </c>
      <c r="H7" t="s">
        <v>145</v>
      </c>
      <c r="I7" s="83">
        <v>933.5</v>
      </c>
      <c r="J7" t="s">
        <v>91</v>
      </c>
      <c r="K7" t="s">
        <v>92</v>
      </c>
      <c r="L7" t="s">
        <v>145</v>
      </c>
      <c r="M7" s="83">
        <v>636.5</v>
      </c>
    </row>
    <row r="8" spans="2:13" ht="15">
      <c r="B8" t="s">
        <v>93</v>
      </c>
      <c r="C8" t="s">
        <v>94</v>
      </c>
      <c r="D8" t="s">
        <v>145</v>
      </c>
      <c r="E8" s="83">
        <v>885.75</v>
      </c>
      <c r="F8" t="s">
        <v>95</v>
      </c>
      <c r="G8" t="s">
        <v>94</v>
      </c>
      <c r="H8" t="s">
        <v>145</v>
      </c>
      <c r="I8" s="83">
        <v>942.5</v>
      </c>
      <c r="J8" t="s">
        <v>96</v>
      </c>
      <c r="K8" t="s">
        <v>97</v>
      </c>
      <c r="L8" t="s">
        <v>145</v>
      </c>
      <c r="M8" s="83">
        <v>646.5</v>
      </c>
    </row>
    <row r="9" spans="2:13" ht="15">
      <c r="B9" t="s">
        <v>98</v>
      </c>
      <c r="C9" t="s">
        <v>99</v>
      </c>
      <c r="D9" t="s">
        <v>145</v>
      </c>
      <c r="E9" s="83">
        <v>897.5</v>
      </c>
      <c r="F9" t="s">
        <v>100</v>
      </c>
      <c r="G9" t="s">
        <v>99</v>
      </c>
      <c r="H9" t="s">
        <v>145</v>
      </c>
      <c r="I9">
        <v>931</v>
      </c>
      <c r="J9" t="s">
        <v>101</v>
      </c>
      <c r="K9" t="s">
        <v>102</v>
      </c>
      <c r="L9" t="s">
        <v>145</v>
      </c>
      <c r="M9" s="83">
        <v>653.5</v>
      </c>
    </row>
    <row r="10" spans="2:13" ht="15">
      <c r="B10" t="s">
        <v>103</v>
      </c>
      <c r="C10" t="s">
        <v>104</v>
      </c>
      <c r="D10" t="s">
        <v>145</v>
      </c>
      <c r="E10" s="83">
        <v>871.5</v>
      </c>
      <c r="F10" t="s">
        <v>105</v>
      </c>
      <c r="G10" t="s">
        <v>104</v>
      </c>
      <c r="H10" t="s">
        <v>145</v>
      </c>
      <c r="I10">
        <v>895</v>
      </c>
      <c r="J10" t="s">
        <v>106</v>
      </c>
      <c r="K10" t="s">
        <v>107</v>
      </c>
      <c r="L10" t="s">
        <v>145</v>
      </c>
      <c r="M10">
        <v>658</v>
      </c>
    </row>
    <row r="11" spans="2:13" ht="15">
      <c r="B11" t="s">
        <v>108</v>
      </c>
      <c r="C11" t="s">
        <v>109</v>
      </c>
      <c r="D11" t="s">
        <v>145</v>
      </c>
      <c r="E11" s="83">
        <v>877.25</v>
      </c>
      <c r="F11" t="s">
        <v>110</v>
      </c>
      <c r="G11" t="s">
        <v>109</v>
      </c>
      <c r="H11" t="s">
        <v>145</v>
      </c>
      <c r="I11" s="83">
        <v>885.5</v>
      </c>
      <c r="J11" t="s">
        <v>111</v>
      </c>
      <c r="K11" t="s">
        <v>112</v>
      </c>
      <c r="L11" t="s">
        <v>145</v>
      </c>
      <c r="M11" s="83">
        <v>609.5</v>
      </c>
    </row>
    <row r="12" spans="2:13" ht="15">
      <c r="B12" t="s">
        <v>113</v>
      </c>
      <c r="C12" t="s">
        <v>114</v>
      </c>
      <c r="D12" t="s">
        <v>145</v>
      </c>
      <c r="E12" s="83">
        <v>882.75</v>
      </c>
      <c r="F12" t="s">
        <v>115</v>
      </c>
      <c r="G12" t="s">
        <v>114</v>
      </c>
      <c r="H12" t="s">
        <v>145</v>
      </c>
      <c r="I12" s="83">
        <v>888.5</v>
      </c>
      <c r="J12" t="s">
        <v>116</v>
      </c>
      <c r="K12" t="s">
        <v>117</v>
      </c>
      <c r="L12" t="s">
        <v>145</v>
      </c>
      <c r="M12" s="83">
        <v>580.5</v>
      </c>
    </row>
    <row r="13" spans="2:13" ht="15">
      <c r="B13" t="s">
        <v>118</v>
      </c>
      <c r="C13" t="s">
        <v>119</v>
      </c>
      <c r="D13" t="s">
        <v>145</v>
      </c>
      <c r="E13">
        <v>890</v>
      </c>
      <c r="F13" t="s">
        <v>120</v>
      </c>
      <c r="G13"/>
      <c r="H13"/>
      <c r="I13"/>
      <c r="J13" t="s">
        <v>121</v>
      </c>
      <c r="K13" t="s">
        <v>122</v>
      </c>
      <c r="L13" t="s">
        <v>145</v>
      </c>
      <c r="M13" s="83">
        <v>588.5</v>
      </c>
    </row>
    <row r="14" spans="2:13" ht="15">
      <c r="B14" t="s">
        <v>123</v>
      </c>
      <c r="C14" t="s">
        <v>124</v>
      </c>
      <c r="D14" t="s">
        <v>145</v>
      </c>
      <c r="E14" s="83">
        <v>885.25</v>
      </c>
      <c r="F14"/>
      <c r="G14"/>
      <c r="H14"/>
      <c r="I14"/>
      <c r="J14" t="s">
        <v>125</v>
      </c>
      <c r="K14" t="s">
        <v>126</v>
      </c>
      <c r="L14" t="s">
        <v>145</v>
      </c>
      <c r="M14" s="83">
        <v>595.5</v>
      </c>
    </row>
    <row r="15" spans="2:13" ht="15">
      <c r="B15" t="s">
        <v>127</v>
      </c>
      <c r="C15" t="s">
        <v>128</v>
      </c>
      <c r="D15" t="s">
        <v>145</v>
      </c>
      <c r="E15" s="83">
        <v>844.25</v>
      </c>
      <c r="F15"/>
      <c r="G15"/>
      <c r="H15"/>
      <c r="I15"/>
      <c r="J15" t="s">
        <v>129</v>
      </c>
      <c r="K15" t="s">
        <v>130</v>
      </c>
      <c r="L15" t="s">
        <v>145</v>
      </c>
      <c r="M15" s="83">
        <v>599.5</v>
      </c>
    </row>
    <row r="16" spans="2:13" ht="15">
      <c r="B16"/>
      <c r="C16"/>
      <c r="D16"/>
      <c r="E16"/>
      <c r="F16"/>
      <c r="G16"/>
      <c r="H16"/>
      <c r="I16"/>
      <c r="J16" t="s">
        <v>131</v>
      </c>
      <c r="K16" t="s">
        <v>132</v>
      </c>
      <c r="L16" t="s">
        <v>145</v>
      </c>
      <c r="M16" s="83">
        <v>582.5</v>
      </c>
    </row>
    <row r="17" spans="2:13" ht="15">
      <c r="B17"/>
      <c r="C17"/>
      <c r="D17"/>
      <c r="E17"/>
      <c r="F17"/>
      <c r="G17"/>
      <c r="H17"/>
      <c r="I17"/>
      <c r="J17" t="s">
        <v>133</v>
      </c>
      <c r="K17" t="s">
        <v>134</v>
      </c>
      <c r="L17" t="s">
        <v>145</v>
      </c>
      <c r="M17" s="83">
        <v>565.5</v>
      </c>
    </row>
    <row r="18" spans="2:13" ht="15">
      <c r="B18"/>
      <c r="C18"/>
      <c r="D18"/>
      <c r="E18"/>
      <c r="F18"/>
      <c r="G18"/>
      <c r="H18"/>
      <c r="I18"/>
      <c r="J18" t="s">
        <v>135</v>
      </c>
      <c r="K18" t="s">
        <v>136</v>
      </c>
      <c r="L18" t="s">
        <v>145</v>
      </c>
      <c r="M18" s="83">
        <v>582.5</v>
      </c>
    </row>
    <row r="19" spans="2:13" ht="15">
      <c r="B19"/>
      <c r="C19"/>
      <c r="D19"/>
      <c r="E19"/>
      <c r="F19"/>
      <c r="G19"/>
      <c r="H19"/>
      <c r="I19"/>
      <c r="J19" t="s">
        <v>137</v>
      </c>
      <c r="K19" t="s">
        <v>138</v>
      </c>
      <c r="L19" t="s">
        <v>145</v>
      </c>
      <c r="M19">
        <v>566</v>
      </c>
    </row>
    <row r="22" spans="2:13" ht="15">
      <c r="B22"/>
      <c r="C22"/>
      <c r="D22" s="84"/>
      <c r="E22" s="83"/>
      <c r="F22"/>
      <c r="G22"/>
      <c r="H22"/>
      <c r="I22"/>
      <c r="J22"/>
      <c r="K22"/>
      <c r="L22" s="84"/>
      <c r="M22" s="83"/>
    </row>
    <row r="26" spans="4:5" ht="15.75">
      <c r="D26" s="85" t="s">
        <v>139</v>
      </c>
      <c r="E26" s="85" t="s">
        <v>140</v>
      </c>
    </row>
    <row r="27" spans="3:9" ht="15.75">
      <c r="C27" s="85" t="s">
        <v>141</v>
      </c>
      <c r="D27" s="86" t="s">
        <v>146</v>
      </c>
      <c r="E27" s="64">
        <v>12</v>
      </c>
      <c r="F27" s="82" t="s">
        <v>142</v>
      </c>
      <c r="G27" t="s">
        <v>40</v>
      </c>
      <c r="H27" t="s">
        <v>143</v>
      </c>
      <c r="I27" s="82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2011-04-13T14:54:26Z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