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<sst xmlns="http://schemas.openxmlformats.org/spreadsheetml/2006/main" count="268" uniqueCount="146">
  <si>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</si>
  <si>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</si>
  <si>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</si>
  <si>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</si>
  <si>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</si>
  <si>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</si>
  <si>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</si>
  <si>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</si>
  <si>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</si>
  <si>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</si>
  <si>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</si>
  <si>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</si>
  <si>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</si>
  <si>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</si>
  <si>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</si>
  <si>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</si>
  <si>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</si>
  <si>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</si>
  <si>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</si>
  <si>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</si>
  <si>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</si>
  <si>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</si>
  <si>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</si>
  <si>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</si>
  <si>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</si>
  <si>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</si>
  <si>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</si>
  <si>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</si>
  <si>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</si>
  <si>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</si>
  <si>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</si>
  <si>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</si>
  <si>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</si>
  <si>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</si>
  <si>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</si>
  <si>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</si>
  <si>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</si>
  <si>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</si>
  <si>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</si>
  <si>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</si>
  <si>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</si>
  <si>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</si>
  <si>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</si>
  <si>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</si>
  <si>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</si>
  <si>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</si>
  <si>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</si>
  <si>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</si>
  <si>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</si>
  <si>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</si>
  <si>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</si>
  <si>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</si>
  <si>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</si>
  <si>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</si>
  <si>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</si>
  <si>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</si>
  <si>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</si>
  <si>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</si>
  <si>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</si>
  <si>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</si>
  <si>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</si>
  <si>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</si>
  <si>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</si>
  <si>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</si>
  <si>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</si>
  <si>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</si>
  <si>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</si>
  <si>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</si>
  <si>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</si>
  <si>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</si>
  <si>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</si>
  <si>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</si>
  <si>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</si>
  <si>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</si>
  <si>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</si>
  <si>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</si>
  <si>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</si>
  <si>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</si>
  <si>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</si>
  <si>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</si>
  <si>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</si>
  <si>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</si>
  <si>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</si>
  <si>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</si>
  <si>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</si>
  <si>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</si>
  <si>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</si>
  <si>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</si>
  <si>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</si>
  <si>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</si>
  <si>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</si>
  <si>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</si>
  <si>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</si>
  <si>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</si>
  <si>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</si>
  <si>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</si>
  <si>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</si>
  <si>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</si>
  <si>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</si>
  <si>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</si>
  <si>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</si>
  <si>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</si>
  <si>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</si>
  <si>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</si>
  <si>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</si>
  <si>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</si>
  <si>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</si>
  <si>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</si>
  <si>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</si>
  <si>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</si>
  <si>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</si>
  <si>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</si>
  <si>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</si>
  <si>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</si>
  <si>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</si>
  <si>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</si>
  <si>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</si>
  <si>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</si>
  <si>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/CN3</t>
  </si>
  <si>
    <t xml:space="preserve">CORN JUL3/d     </t>
  </si>
  <si>
    <t>/WK3</t>
  </si>
  <si>
    <t xml:space="preserve">WHEAT MAY3/d    </t>
  </si>
  <si>
    <t>/CZ3</t>
  </si>
  <si>
    <t xml:space="preserve">CORN DEC3/d     </t>
  </si>
  <si>
    <t>/WN3</t>
  </si>
  <si>
    <t xml:space="preserve">WHEAT JUL3/d    </t>
  </si>
  <si>
    <t>/CN4</t>
  </si>
  <si>
    <t xml:space="preserve">CORN JUL4/d     </t>
  </si>
  <si>
    <t>NOMBRE DIA</t>
  </si>
  <si>
    <t>NRO</t>
  </si>
  <si>
    <t>COLOCAR FECHA</t>
  </si>
  <si>
    <t>MES</t>
  </si>
  <si>
    <t>año</t>
  </si>
  <si>
    <t xml:space="preserve"> +N</t>
  </si>
  <si>
    <t>/KWZ3</t>
  </si>
  <si>
    <t xml:space="preserve">WHEAT DEC3/d    </t>
  </si>
  <si>
    <t xml:space="preserve">           </t>
  </si>
  <si>
    <t>/CH3</t>
  </si>
  <si>
    <t xml:space="preserve">CORN MAR3/d     </t>
  </si>
  <si>
    <t>/CK3</t>
  </si>
  <si>
    <t xml:space="preserve">CORN MAY3/d     </t>
  </si>
  <si>
    <t>/CU3</t>
  </si>
  <si>
    <t xml:space="preserve">CORN SEP3/d     </t>
  </si>
  <si>
    <t>/CZ4</t>
  </si>
  <si>
    <t xml:space="preserve">CORN DEC4/d     </t>
  </si>
  <si>
    <t>Martes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</si>
</sst>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4">
    <font>
      <sz val="12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4" fontId="4" fillId="33" borderId="18" xfId="0" applyNumberFormat="1" applyFont="1" applyFill="1" applyBorder="1" applyAlignment="1" applyProtection="1">
      <alignment horizontal="righ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4" fontId="4" fillId="33" borderId="20" xfId="0" applyNumberFormat="1" applyFont="1" applyFill="1" applyBorder="1" applyAlignment="1" applyProtection="1">
      <alignment horizontal="right"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" fontId="6" fillId="0" borderId="18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20" xfId="0" applyNumberFormat="1" applyFont="1" applyFill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4" fillId="34" borderId="15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>
      <alignment horizontal="right" vertical="center"/>
    </xf>
    <xf numFmtId="4" fontId="4" fillId="34" borderId="18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7" fillId="0" borderId="0" xfId="45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4" fillId="0" borderId="15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4" fontId="4" fillId="34" borderId="23" xfId="0" applyNumberFormat="1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" fontId="43" fillId="34" borderId="18" xfId="0" applyNumberFormat="1" applyFont="1" applyFill="1" applyBorder="1" applyAlignment="1" applyProtection="1">
      <alignment horizontal="right" vertical="center"/>
      <protection/>
    </xf>
    <xf numFmtId="4" fontId="43" fillId="34" borderId="15" xfId="0" applyNumberFormat="1" applyFont="1" applyFill="1" applyBorder="1" applyAlignment="1" applyProtection="1">
      <alignment horizontal="right" vertical="center"/>
      <protection/>
    </xf>
    <xf numFmtId="4" fontId="43" fillId="34" borderId="20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10</xdr:row>
      <xdr:rowOff>0</xdr:rowOff>
    </xdr:to>
    <xdr:pic>
      <xdr:nvPicPr>
        <xdr:cNvPr id="1" name="2 Imagen" descr="GOB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0</xdr:colOff>
      <xdr:row>8</xdr:row>
      <xdr:rowOff>9525</xdr:rowOff>
    </xdr:to>
    <xdr:pic>
      <xdr:nvPicPr>
        <xdr:cNvPr id="2" name="Picture 59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24003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3">
      <selection activeCell="H30" sqref="H3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Marzo</v>
      </c>
      <c r="E8" s="4">
        <f>Datos!I27</f>
        <v>2011</v>
      </c>
      <c r="F8" s="3"/>
      <c r="G8" s="3"/>
      <c r="H8" s="3" t="str">
        <f>Datos!D27</f>
        <v>Martes</v>
      </c>
      <c r="I8" s="5">
        <f>Datos!E27</f>
        <v>15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1" t="s">
        <v>1</v>
      </c>
      <c r="C13" s="91"/>
      <c r="D13" s="92" t="s">
        <v>1</v>
      </c>
      <c r="E13" s="92"/>
      <c r="F13" s="92"/>
      <c r="G13" s="92"/>
      <c r="H13" s="93" t="s">
        <v>2</v>
      </c>
      <c r="I13" s="93"/>
    </row>
    <row r="14" spans="1:9" ht="15.75">
      <c r="A14" s="9"/>
      <c r="B14" s="94" t="s">
        <v>3</v>
      </c>
      <c r="C14" s="94"/>
      <c r="D14" s="95" t="s">
        <v>4</v>
      </c>
      <c r="E14" s="95"/>
      <c r="F14" s="95"/>
      <c r="G14" s="95"/>
      <c r="H14" s="96" t="s">
        <v>5</v>
      </c>
      <c r="I14" s="9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32" t="s">
        <v>14</v>
      </c>
      <c r="B17" s="33"/>
      <c r="C17" s="34"/>
      <c r="D17" s="35"/>
      <c r="E17" s="27"/>
      <c r="F17" s="28"/>
      <c r="G17" s="29"/>
      <c r="H17" s="35"/>
      <c r="I17" s="31"/>
    </row>
    <row r="18" spans="1:9" ht="19.5" customHeight="1">
      <c r="A18" s="32" t="s">
        <v>15</v>
      </c>
      <c r="B18" s="33"/>
      <c r="C18" s="34"/>
      <c r="D18" s="35"/>
      <c r="E18" s="27"/>
      <c r="F18" s="28"/>
      <c r="G18" s="29"/>
      <c r="H18" s="35"/>
      <c r="I18" s="31"/>
    </row>
    <row r="19" spans="1:9" ht="19.5" customHeight="1">
      <c r="A19" s="17" t="s">
        <v>16</v>
      </c>
      <c r="B19" s="24"/>
      <c r="C19" s="34">
        <f>B21+'Primas SRW'!B7</f>
        <v>762.75</v>
      </c>
      <c r="D19" s="26"/>
      <c r="E19" s="27">
        <f>IF(D21&gt;0,D21+'Primas HRW'!B8,0)</f>
        <v>842</v>
      </c>
      <c r="F19" s="28">
        <f>IF(D21&gt;0,D21+'Primas HRW'!C7,0)</f>
        <v>827</v>
      </c>
      <c r="G19" s="29">
        <f>IF(D21&gt;0,D21+'Primas HRW'!D7,0)</f>
        <v>822</v>
      </c>
      <c r="H19" s="30"/>
      <c r="I19" s="36">
        <f>IF('Primas maíz'!B6&gt;0,H21+'Primas maíz'!B6,0)</f>
        <v>0</v>
      </c>
    </row>
    <row r="20" spans="1:9" ht="19.5" customHeight="1">
      <c r="A20" s="17" t="s">
        <v>17</v>
      </c>
      <c r="B20" s="24"/>
      <c r="C20" s="37">
        <f>B21+'Primas SRW'!B7</f>
        <v>762.75</v>
      </c>
      <c r="D20" s="26"/>
      <c r="E20" s="27">
        <f>IF(D21&gt;0,D21+'Primas HRW'!B8,0)</f>
        <v>842</v>
      </c>
      <c r="F20" s="28">
        <f>IF(D21&gt;0,D21+'Primas HRW'!C8,0)</f>
        <v>827</v>
      </c>
      <c r="G20" s="29">
        <f>IF(D21&gt;0,D21+'Primas HRW'!D8,0)</f>
        <v>822</v>
      </c>
      <c r="H20" s="30"/>
      <c r="I20" s="36">
        <f>H21+'Primas maíz'!B7</f>
        <v>698</v>
      </c>
    </row>
    <row r="21" spans="1:9" ht="19.5" customHeight="1">
      <c r="A21" s="17" t="s">
        <v>18</v>
      </c>
      <c r="B21" s="24">
        <f>Datos!E4</f>
        <v>667.75</v>
      </c>
      <c r="C21" s="38">
        <f>B21+'Primas SRW'!B8</f>
        <v>762.75</v>
      </c>
      <c r="D21" s="26">
        <f>Datos!I4</f>
        <v>777</v>
      </c>
      <c r="E21" s="27">
        <f>IF(D21&gt;0,D21+'Primas HRW'!B9,0)</f>
        <v>847</v>
      </c>
      <c r="F21" s="28">
        <f>IF(D21&gt;0,D21+'Primas HRW'!C9,0)</f>
        <v>832</v>
      </c>
      <c r="G21" s="29">
        <f>IF(D21&gt;0,D21+'Primas HRW'!D9,0)</f>
        <v>827</v>
      </c>
      <c r="H21" s="30">
        <f>Datos!M4</f>
        <v>636</v>
      </c>
      <c r="I21" s="36">
        <f>H21+'Primas maíz'!B8</f>
        <v>700</v>
      </c>
    </row>
    <row r="22" spans="1:9" ht="19.5" customHeight="1">
      <c r="A22" s="17" t="s">
        <v>19</v>
      </c>
      <c r="B22" s="24"/>
      <c r="C22" s="38">
        <f>B23+'Primas SRW'!B9</f>
        <v>745.5</v>
      </c>
      <c r="D22" s="26"/>
      <c r="E22" s="87">
        <f>D23+'Primas HRW'!B10</f>
        <v>852.75</v>
      </c>
      <c r="F22" s="88">
        <f>D23+'Primas HRW'!C10</f>
        <v>837.75</v>
      </c>
      <c r="G22" s="89">
        <f>D23+'Primas HRW'!D10</f>
        <v>832.75</v>
      </c>
      <c r="H22" s="30"/>
      <c r="I22" s="36">
        <f>H23+'Primas maíz'!B9</f>
        <v>707.5</v>
      </c>
    </row>
    <row r="23" spans="1:9" ht="19.5" customHeight="1">
      <c r="A23" s="17" t="s">
        <v>20</v>
      </c>
      <c r="B23" s="24">
        <f>Datos!E5</f>
        <v>700.5</v>
      </c>
      <c r="C23" s="38">
        <f>B23+'Primas SRW'!B10</f>
        <v>745.5</v>
      </c>
      <c r="D23" s="26">
        <f>Datos!I5</f>
        <v>787.75</v>
      </c>
      <c r="E23" s="87">
        <f>D23+'Primas HRW'!B11</f>
        <v>852.75</v>
      </c>
      <c r="F23" s="88">
        <f>D23+'Primas HRW'!C11</f>
        <v>837.75</v>
      </c>
      <c r="G23" s="89">
        <f>D23+'Primas HRW'!D11</f>
        <v>832.75</v>
      </c>
      <c r="H23" s="30">
        <f>Datos!M5</f>
        <v>642.5</v>
      </c>
      <c r="I23" s="36">
        <f>H23+'Primas maíz'!B10</f>
        <v>707.5</v>
      </c>
    </row>
    <row r="24" spans="1:9" ht="19.5" customHeight="1">
      <c r="A24" s="17" t="s">
        <v>21</v>
      </c>
      <c r="B24" s="24"/>
      <c r="C24" s="38"/>
      <c r="D24" s="26"/>
      <c r="E24" s="38"/>
      <c r="F24" s="36"/>
      <c r="G24" s="39"/>
      <c r="H24" s="30"/>
      <c r="I24" s="36"/>
    </row>
    <row r="25" spans="1:9" ht="19.5" customHeight="1">
      <c r="A25" s="17" t="s">
        <v>22</v>
      </c>
      <c r="B25" s="24">
        <f>Datos!E6</f>
        <v>737.75</v>
      </c>
      <c r="C25" s="38"/>
      <c r="D25" s="26">
        <f>Datos!I6</f>
        <v>803.25</v>
      </c>
      <c r="E25" s="38"/>
      <c r="F25" s="36"/>
      <c r="G25" s="39"/>
      <c r="H25" s="30">
        <f>Datos!M6</f>
        <v>594</v>
      </c>
      <c r="I25" s="36"/>
    </row>
    <row r="26" spans="1:9" ht="19.5" customHeight="1">
      <c r="A26" s="17" t="s">
        <v>23</v>
      </c>
      <c r="B26" s="24"/>
      <c r="C26" s="38"/>
      <c r="D26" s="26"/>
      <c r="E26" s="38"/>
      <c r="F26" s="36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26"/>
      <c r="E27" s="38"/>
      <c r="F27" s="36"/>
      <c r="G27" s="39"/>
      <c r="H27" s="30"/>
      <c r="I27" s="36"/>
    </row>
    <row r="28" spans="1:9" ht="19.5" customHeight="1">
      <c r="A28" s="17" t="s">
        <v>13</v>
      </c>
      <c r="B28" s="24">
        <f>Datos!E7</f>
        <v>764.25</v>
      </c>
      <c r="C28" s="25"/>
      <c r="D28" s="26">
        <f>Datos!I7</f>
        <v>825</v>
      </c>
      <c r="E28" s="25"/>
      <c r="F28" s="24"/>
      <c r="G28" s="40"/>
      <c r="H28" s="30">
        <f>Datos!M7</f>
        <v>548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16</v>
      </c>
      <c r="B30" s="36">
        <f>Datos!E8</f>
        <v>787.75</v>
      </c>
      <c r="C30" s="38"/>
      <c r="D30" s="41">
        <f>Datos!I8</f>
        <v>837</v>
      </c>
      <c r="E30" s="38"/>
      <c r="F30" s="36"/>
      <c r="G30" s="39"/>
      <c r="H30" s="30">
        <f>Datos!M8</f>
        <v>557.5</v>
      </c>
      <c r="I30" s="36"/>
    </row>
    <row r="31" spans="1:9" ht="19.5" customHeight="1">
      <c r="A31" s="17" t="s">
        <v>18</v>
      </c>
      <c r="B31" s="36">
        <f>Datos!E9</f>
        <v>792.25</v>
      </c>
      <c r="C31" s="38"/>
      <c r="D31" s="41">
        <f>Datos!I9</f>
        <v>823</v>
      </c>
      <c r="E31" s="38"/>
      <c r="F31" s="36"/>
      <c r="G31" s="39"/>
      <c r="H31" s="30">
        <f>Datos!M9</f>
        <v>564.25</v>
      </c>
      <c r="I31" s="36"/>
    </row>
    <row r="32" spans="1:9" ht="19.5" customHeight="1">
      <c r="A32" s="17" t="s">
        <v>20</v>
      </c>
      <c r="B32" s="36">
        <f>Datos!E10</f>
        <v>769.25</v>
      </c>
      <c r="C32" s="38"/>
      <c r="D32" s="41">
        <f>Datos!I10</f>
        <v>796</v>
      </c>
      <c r="E32" s="38"/>
      <c r="F32" s="36"/>
      <c r="G32" s="39"/>
      <c r="H32" s="30">
        <f>Datos!M10</f>
        <v>568.25</v>
      </c>
      <c r="I32" s="36"/>
    </row>
    <row r="33" spans="1:9" ht="19.5" customHeight="1">
      <c r="A33" s="17" t="s">
        <v>22</v>
      </c>
      <c r="B33" s="36">
        <f>Datos!E11</f>
        <v>772.75</v>
      </c>
      <c r="C33" s="38"/>
      <c r="D33" s="41">
        <f>Datos!I11</f>
        <v>780</v>
      </c>
      <c r="E33" s="38"/>
      <c r="F33" s="36"/>
      <c r="G33" s="39"/>
      <c r="H33" s="30">
        <f>Datos!M11</f>
        <v>530</v>
      </c>
      <c r="I33" s="36"/>
    </row>
    <row r="34" spans="1:9" ht="19.5" customHeight="1">
      <c r="A34" s="17" t="s">
        <v>13</v>
      </c>
      <c r="B34" s="36">
        <f>Datos!E12</f>
        <v>780</v>
      </c>
      <c r="C34" s="25"/>
      <c r="D34" s="41">
        <f>Datos!I12</f>
        <v>788</v>
      </c>
      <c r="E34" s="25"/>
      <c r="F34" s="24"/>
      <c r="G34" s="40"/>
      <c r="H34" s="30">
        <f>Datos!M12</f>
        <v>509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16</v>
      </c>
      <c r="B36" s="36">
        <f>Datos!E13</f>
        <v>794.25</v>
      </c>
      <c r="C36" s="38"/>
      <c r="D36" s="41"/>
      <c r="E36" s="38"/>
      <c r="F36" s="36"/>
      <c r="G36" s="39"/>
      <c r="H36" s="42">
        <f>Datos!M13</f>
        <v>519</v>
      </c>
      <c r="I36" s="36"/>
    </row>
    <row r="37" spans="1:9" ht="19.5" customHeight="1">
      <c r="A37" s="17" t="s">
        <v>18</v>
      </c>
      <c r="B37" s="36">
        <f>Datos!E14</f>
        <v>801.5</v>
      </c>
      <c r="C37" s="38"/>
      <c r="D37" s="41"/>
      <c r="E37" s="38"/>
      <c r="F37" s="36"/>
      <c r="G37" s="39"/>
      <c r="H37" s="42">
        <f>Datos!M14</f>
        <v>525</v>
      </c>
      <c r="I37" s="36"/>
    </row>
    <row r="38" spans="1:9" ht="19.5" customHeight="1">
      <c r="A38" s="17" t="s">
        <v>20</v>
      </c>
      <c r="B38" s="36">
        <f>Datos!E15</f>
        <v>748.25</v>
      </c>
      <c r="C38" s="38"/>
      <c r="D38" s="41"/>
      <c r="E38" s="38"/>
      <c r="F38" s="36"/>
      <c r="G38" s="39"/>
      <c r="H38" s="42">
        <f>Datos!M15</f>
        <v>531</v>
      </c>
      <c r="I38" s="36"/>
    </row>
    <row r="39" spans="1:9" ht="19.5" customHeight="1">
      <c r="A39" s="17" t="s">
        <v>22</v>
      </c>
      <c r="B39" s="36"/>
      <c r="C39" s="38"/>
      <c r="D39" s="41"/>
      <c r="E39" s="38"/>
      <c r="F39" s="36"/>
      <c r="G39" s="39"/>
      <c r="H39" s="42">
        <f>Datos!M16</f>
        <v>521</v>
      </c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4"/>
      <c r="G40" s="40"/>
      <c r="H40" s="42">
        <f>Datos!M17</f>
        <v>512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84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84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42">
        <f>Datos!M18</f>
        <v>527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84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42">
        <f>Datos!M19</f>
        <v>519</v>
      </c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-20</v>
      </c>
      <c r="G53" s="51"/>
      <c r="H53" s="52"/>
    </row>
    <row r="54" spans="5:8" ht="15">
      <c r="E54" s="53">
        <v>0.115</v>
      </c>
      <c r="F54" s="51">
        <f>'Primas HRW'!B24</f>
        <v>-15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Marzo</v>
      </c>
      <c r="E9" s="3">
        <f>BUSHEL!E8</f>
        <v>2011</v>
      </c>
      <c r="F9" s="3"/>
      <c r="G9" s="3"/>
      <c r="H9" s="3" t="str">
        <f>Datos!D27</f>
        <v>Martes</v>
      </c>
      <c r="I9" s="5">
        <f>Datos!E27</f>
        <v>15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7" t="s">
        <v>31</v>
      </c>
      <c r="B11" s="97"/>
      <c r="C11" s="97"/>
      <c r="D11" s="97"/>
      <c r="E11" s="97"/>
      <c r="F11" s="97"/>
      <c r="G11" s="97"/>
      <c r="H11" s="97"/>
      <c r="I11" s="9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1" t="s">
        <v>1</v>
      </c>
      <c r="C13" s="91"/>
      <c r="D13" s="92" t="s">
        <v>1</v>
      </c>
      <c r="E13" s="92"/>
      <c r="F13" s="92"/>
      <c r="G13" s="92"/>
      <c r="H13" s="93" t="s">
        <v>2</v>
      </c>
      <c r="I13" s="93"/>
    </row>
    <row r="14" spans="1:9" ht="15.75">
      <c r="A14" s="9"/>
      <c r="B14" s="94" t="s">
        <v>3</v>
      </c>
      <c r="C14" s="94"/>
      <c r="D14" s="95" t="s">
        <v>4</v>
      </c>
      <c r="E14" s="95"/>
      <c r="F14" s="95"/>
      <c r="G14" s="95"/>
      <c r="H14" s="96" t="s">
        <v>5</v>
      </c>
      <c r="I14" s="9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6" t="s">
        <v>14</v>
      </c>
      <c r="B17" s="33"/>
      <c r="C17" s="25">
        <f>IF(BUSHEL!C17&gt;0,BUSHEL!C17*TONELADA!$B$49,"")</f>
      </c>
      <c r="D17" s="57"/>
      <c r="E17" s="27">
        <f>IF(BUSHEL!E17&gt;0,BUSHEL!E17&gt;0*TONELADA!$B$49,"")</f>
      </c>
      <c r="F17" s="27">
        <f>IF(BUSHEL!F17&gt;0,BUSHEL!F17*TONELADA!$B$49,"")</f>
      </c>
      <c r="G17" s="55">
        <f>IF(BUSHEL!G17&gt;0,BUSHEL!G17*TONELADA!$B$49,"")</f>
      </c>
      <c r="H17" s="57"/>
      <c r="I17" s="31">
        <f>IF(BUSHEL!I17&gt;0,BUSHEL!I17*TONELADA!E49,"")</f>
      </c>
    </row>
    <row r="18" spans="1:9" ht="19.5" customHeight="1">
      <c r="A18" s="32" t="s">
        <v>15</v>
      </c>
      <c r="B18" s="33"/>
      <c r="C18" s="25">
        <f>IF(BUSHEL!C18&gt;0,BUSHEL!C18*TONELADA!$B$49,"")</f>
      </c>
      <c r="D18" s="57"/>
      <c r="E18" s="27">
        <f>IF(BUSHEL!E18&gt;0,BUSHEL!E18&gt;0*TONELADA!$B$49,"")</f>
      </c>
      <c r="F18" s="27">
        <f>IF(BUSHEL!F18&gt;0,BUSHEL!F18*TONELADA!$B$49,"")</f>
      </c>
      <c r="G18" s="55">
        <f>IF(BUSHEL!G18&gt;0,BUSHEL!G18*TONELADA!$B$49,"")</f>
      </c>
      <c r="H18" s="57"/>
      <c r="I18" s="31">
        <f>IF(BUSHEL!I18&gt;0,BUSHEL!I18*TONELADA!E49,"")</f>
      </c>
    </row>
    <row r="19" spans="1:9" ht="19.5" customHeight="1">
      <c r="A19" s="17" t="s">
        <v>16</v>
      </c>
      <c r="B19" s="24"/>
      <c r="C19" s="25">
        <f>BUSHEL!C19*TONELADA!$B$49</f>
        <v>280.26486</v>
      </c>
      <c r="D19" s="41"/>
      <c r="E19" s="27">
        <f>BUSHEL!E19*TONELADA!$B$49</f>
        <v>309.38448</v>
      </c>
      <c r="F19" s="27">
        <f>BUSHEL!F19*TONELADA!$B$49</f>
        <v>303.87288</v>
      </c>
      <c r="G19" s="55">
        <f>BUSHEL!G19*TONELADA!$B$49</f>
        <v>302.03568</v>
      </c>
      <c r="H19" s="30"/>
      <c r="I19" s="31">
        <f>IF(BUSHEL!I19&gt;0,BUSHEL!I19*TONELADA!E49,"")</f>
      </c>
    </row>
    <row r="20" spans="1:9" ht="19.5" customHeight="1">
      <c r="A20" s="17" t="s">
        <v>17</v>
      </c>
      <c r="B20" s="24"/>
      <c r="C20" s="25">
        <f>BUSHEL!C20*TONELADA!$B$49</f>
        <v>280.26486</v>
      </c>
      <c r="D20" s="41"/>
      <c r="E20" s="27">
        <f>BUSHEL!E20*TONELADA!$B$49</f>
        <v>309.38448</v>
      </c>
      <c r="F20" s="27">
        <f>BUSHEL!F20*TONELADA!$B$49</f>
        <v>303.87288</v>
      </c>
      <c r="G20" s="55">
        <f>BUSHEL!G20*TONELADA!$B$49</f>
        <v>302.03568</v>
      </c>
      <c r="H20" s="30"/>
      <c r="I20" s="31">
        <f>BUSHEL!I20*TONELADA!E49</f>
        <v>274.78864</v>
      </c>
    </row>
    <row r="21" spans="1:9" ht="19.5" customHeight="1">
      <c r="A21" s="17" t="s">
        <v>18</v>
      </c>
      <c r="B21" s="24">
        <f>BUSHEL!B21*TONELADA!$B$49</f>
        <v>245.35806</v>
      </c>
      <c r="C21" s="25">
        <f>BUSHEL!C21*TONELADA!$B$49</f>
        <v>280.26486</v>
      </c>
      <c r="D21" s="41">
        <f>BUSHEL!D21*TONELADA!$B$49</f>
        <v>285.50088</v>
      </c>
      <c r="E21" s="27">
        <f>BUSHEL!E21*TONELADA!$B$49</f>
        <v>311.22168</v>
      </c>
      <c r="F21" s="27">
        <f>BUSHEL!F21*TONELADA!$B$49</f>
        <v>305.71008</v>
      </c>
      <c r="G21" s="55">
        <f>BUSHEL!G21*TONELADA!$B$49</f>
        <v>303.87288</v>
      </c>
      <c r="H21" s="30">
        <f>BUSHEL!H21*$E$49</f>
        <v>250.38047999999998</v>
      </c>
      <c r="I21" s="31">
        <f>BUSHEL!I21*TONELADA!E49</f>
        <v>275.57599999999996</v>
      </c>
    </row>
    <row r="22" spans="1:9" ht="19.5" customHeight="1">
      <c r="A22" s="17" t="s">
        <v>19</v>
      </c>
      <c r="B22" s="24"/>
      <c r="C22" s="25">
        <f>BUSHEL!C22*TONELADA!$B$49</f>
        <v>273.92652</v>
      </c>
      <c r="D22" s="41"/>
      <c r="E22" s="27">
        <f>BUSHEL!E22*TONELADA!$B$49</f>
        <v>313.33446</v>
      </c>
      <c r="F22" s="27">
        <f>BUSHEL!F22*TONELADA!$B$49</f>
        <v>307.82286</v>
      </c>
      <c r="G22" s="55">
        <f>BUSHEL!G22*TONELADA!$B$49</f>
        <v>305.98566</v>
      </c>
      <c r="H22" s="30"/>
      <c r="I22" s="31">
        <f>BUSHEL!I22*TONELADA!$E$49</f>
        <v>278.5286</v>
      </c>
    </row>
    <row r="23" spans="1:9" ht="19.5" customHeight="1">
      <c r="A23" s="17" t="s">
        <v>20</v>
      </c>
      <c r="B23" s="24">
        <f>BUSHEL!B23*TONELADA!$B$49</f>
        <v>257.39171999999996</v>
      </c>
      <c r="C23" s="25">
        <f>BUSHEL!C23*TONELADA!$B$49</f>
        <v>273.92652</v>
      </c>
      <c r="D23" s="26">
        <f>BUSHEL!D23*TONELADA!$B$49</f>
        <v>289.45086</v>
      </c>
      <c r="E23" s="27">
        <f>BUSHEL!E23*TONELADA!$B$49</f>
        <v>313.33446</v>
      </c>
      <c r="F23" s="27">
        <f>BUSHEL!F23*TONELADA!$B$49</f>
        <v>307.82286</v>
      </c>
      <c r="G23" s="55">
        <f>BUSHEL!G23*TONELADA!$B$49</f>
        <v>305.98566</v>
      </c>
      <c r="H23" s="30">
        <f>BUSHEL!H23*$E$49</f>
        <v>252.93939999999998</v>
      </c>
      <c r="I23" s="31">
        <f>BUSHEL!I23*TONELADA!$E$49</f>
        <v>278.5286</v>
      </c>
    </row>
    <row r="24" spans="1:9" ht="19.5" customHeight="1">
      <c r="A24" s="17" t="s">
        <v>21</v>
      </c>
      <c r="B24" s="24"/>
      <c r="C24" s="38"/>
      <c r="D24" s="26"/>
      <c r="E24" s="38"/>
      <c r="F24" s="38"/>
      <c r="G24" s="39"/>
      <c r="H24" s="30"/>
      <c r="I24" s="36"/>
    </row>
    <row r="25" spans="1:9" ht="19.5" customHeight="1">
      <c r="A25" s="17" t="s">
        <v>22</v>
      </c>
      <c r="B25" s="24">
        <f>BUSHEL!B25*TONELADA!$B$49</f>
        <v>271.07886</v>
      </c>
      <c r="C25" s="38"/>
      <c r="D25" s="41">
        <f>BUSHEL!D25*TONELADA!$B$49</f>
        <v>295.14618</v>
      </c>
      <c r="E25" s="38"/>
      <c r="F25" s="38"/>
      <c r="G25" s="39"/>
      <c r="H25" s="30">
        <f>BUSHEL!H25*$E$49</f>
        <v>233.84591999999998</v>
      </c>
      <c r="I25" s="36"/>
    </row>
    <row r="26" spans="1:9" ht="19.5" customHeight="1">
      <c r="A26" s="17" t="s">
        <v>23</v>
      </c>
      <c r="B26" s="24"/>
      <c r="C26" s="38"/>
      <c r="D26" s="41"/>
      <c r="E26" s="38"/>
      <c r="F26" s="38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41"/>
      <c r="E27" s="38"/>
      <c r="F27" s="38"/>
      <c r="G27" s="39"/>
      <c r="H27" s="30"/>
      <c r="I27" s="36"/>
    </row>
    <row r="28" spans="1:9" ht="19.5" customHeight="1">
      <c r="A28" s="17" t="s">
        <v>13</v>
      </c>
      <c r="B28" s="24">
        <f>BUSHEL!B28*TONELADA!$B$49</f>
        <v>280.81602</v>
      </c>
      <c r="C28" s="25"/>
      <c r="D28" s="41">
        <f>BUSHEL!D28*TONELADA!$B$49</f>
        <v>303.138</v>
      </c>
      <c r="E28" s="25"/>
      <c r="F28" s="25"/>
      <c r="G28" s="40"/>
      <c r="H28" s="30">
        <f>BUSHEL!H28*$E$49</f>
        <v>215.73664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16</v>
      </c>
      <c r="B30" s="24">
        <f>BUSHEL!B30*TONELADA!$B$49</f>
        <v>289.45086</v>
      </c>
      <c r="C30" s="38"/>
      <c r="D30" s="41">
        <f>BUSHEL!D30*TONELADA!$B$49</f>
        <v>307.54728</v>
      </c>
      <c r="E30" s="38"/>
      <c r="F30" s="38"/>
      <c r="G30" s="39"/>
      <c r="H30" s="30">
        <f>BUSHEL!H30*$E$49</f>
        <v>219.4766</v>
      </c>
      <c r="I30" s="36"/>
    </row>
    <row r="31" spans="1:9" ht="19.5" customHeight="1">
      <c r="A31" s="17" t="s">
        <v>18</v>
      </c>
      <c r="B31" s="24">
        <f>BUSHEL!B31*TONELADA!$B$49</f>
        <v>291.10434</v>
      </c>
      <c r="C31" s="38"/>
      <c r="D31" s="41">
        <f>BUSHEL!D31*TONELADA!$B$49</f>
        <v>302.40312</v>
      </c>
      <c r="E31" s="38"/>
      <c r="F31" s="38"/>
      <c r="G31" s="39"/>
      <c r="H31" s="30">
        <f>BUSHEL!H31*$E$49</f>
        <v>222.13394</v>
      </c>
      <c r="I31" s="36"/>
    </row>
    <row r="32" spans="1:9" ht="19.5" customHeight="1">
      <c r="A32" s="17" t="s">
        <v>20</v>
      </c>
      <c r="B32" s="24">
        <f>BUSHEL!B32*TONELADA!$B$49</f>
        <v>282.65322</v>
      </c>
      <c r="C32" s="38"/>
      <c r="D32" s="41">
        <f>BUSHEL!D32*TONELADA!$B$49</f>
        <v>292.48224</v>
      </c>
      <c r="E32" s="38"/>
      <c r="F32" s="38"/>
      <c r="G32" s="39"/>
      <c r="H32" s="30">
        <f>BUSHEL!H32*$E$49</f>
        <v>223.70865999999998</v>
      </c>
      <c r="I32" s="36"/>
    </row>
    <row r="33" spans="1:9" ht="19.5" customHeight="1">
      <c r="A33" s="17" t="s">
        <v>22</v>
      </c>
      <c r="B33" s="24">
        <f>BUSHEL!B33*TONELADA!$B$49</f>
        <v>283.93926</v>
      </c>
      <c r="C33" s="38"/>
      <c r="D33" s="41">
        <f>IF(BUSHEL!D33&gt;0,BUSHEL!D33*TONELADA!$B$49,"")</f>
        <v>286.6032</v>
      </c>
      <c r="E33" s="38"/>
      <c r="F33" s="38"/>
      <c r="G33" s="39"/>
      <c r="H33" s="30">
        <f>BUSHEL!H33*$E$49</f>
        <v>208.6504</v>
      </c>
      <c r="I33" s="36"/>
    </row>
    <row r="34" spans="1:9" ht="19.5" customHeight="1">
      <c r="A34" s="17" t="s">
        <v>13</v>
      </c>
      <c r="B34" s="24">
        <f>BUSHEL!B34*TONELADA!$B$49</f>
        <v>286.6032</v>
      </c>
      <c r="C34" s="25"/>
      <c r="D34" s="41">
        <f>IF(BUSHEL!D34&gt;0,BUSHEL!D34*TONELADA!$B$49,"")</f>
        <v>289.54272</v>
      </c>
      <c r="E34" s="25"/>
      <c r="F34" s="25"/>
      <c r="G34" s="40"/>
      <c r="H34" s="30">
        <f>BUSHEL!H34*$E$49</f>
        <v>200.38312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16</v>
      </c>
      <c r="B36" s="24">
        <f>BUSHEL!B36*TONELADA!$B$49</f>
        <v>291.83922</v>
      </c>
      <c r="C36" s="38"/>
      <c r="D36" s="41"/>
      <c r="E36" s="38"/>
      <c r="F36" s="38"/>
      <c r="G36" s="39"/>
      <c r="H36" s="42"/>
      <c r="I36" s="36"/>
    </row>
    <row r="37" spans="1:9" ht="19.5" customHeight="1">
      <c r="A37" s="17" t="s">
        <v>18</v>
      </c>
      <c r="B37" s="24">
        <f>BUSHEL!B37*TONELADA!$B$49</f>
        <v>294.50316</v>
      </c>
      <c r="C37" s="38"/>
      <c r="D37" s="41"/>
      <c r="E37" s="38"/>
      <c r="F37" s="38"/>
      <c r="G37" s="39"/>
      <c r="H37" s="42"/>
      <c r="I37" s="36"/>
    </row>
    <row r="38" spans="1:9" ht="19.5" customHeight="1">
      <c r="A38" s="17" t="s">
        <v>20</v>
      </c>
      <c r="B38" s="24">
        <f>BUSHEL!B38*TONELADA!$B$49</f>
        <v>274.93698</v>
      </c>
      <c r="C38" s="38"/>
      <c r="D38" s="41"/>
      <c r="E38" s="38"/>
      <c r="F38" s="38"/>
      <c r="G38" s="39"/>
      <c r="H38" s="30">
        <f>BUSHEL!H38*$E$49</f>
        <v>209.04407999999998</v>
      </c>
      <c r="I38" s="36"/>
    </row>
    <row r="39" spans="1:9" ht="19.5" customHeight="1">
      <c r="A39" s="17" t="s">
        <v>22</v>
      </c>
      <c r="B39" s="24"/>
      <c r="C39" s="38"/>
      <c r="D39" s="41"/>
      <c r="E39" s="38"/>
      <c r="F39" s="38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5"/>
      <c r="G40" s="40"/>
      <c r="H40" s="30">
        <f>BUSHEL!H40*$E$49</f>
        <v>201.56416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42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42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30">
        <f>BUSHEL!H44*$E$49</f>
        <v>207.46936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42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30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-7.3488</v>
      </c>
      <c r="G53" s="51"/>
      <c r="H53" s="52"/>
    </row>
    <row r="54" spans="5:8" ht="15">
      <c r="E54" s="53">
        <v>0.115</v>
      </c>
      <c r="F54" s="51">
        <f>'Primas HRW'!B24*B49</f>
        <v>-5.5116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6614173228347" right="0.7086614173228347" top="1.3524015748031495" bottom="0.7480314960629921" header="0.5118110236220472" footer="0.5118110236220472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32" t="s">
        <v>34</v>
      </c>
      <c r="C2" s="56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33"/>
      <c r="C5" s="33"/>
    </row>
    <row r="6" spans="1:3" ht="15">
      <c r="A6" s="62" t="s">
        <v>39</v>
      </c>
      <c r="B6" s="63">
        <v>95</v>
      </c>
      <c r="C6" s="63" t="s">
        <v>41</v>
      </c>
    </row>
    <row r="7" spans="1:3" ht="15">
      <c r="A7" s="64" t="s">
        <v>40</v>
      </c>
      <c r="B7" s="33">
        <v>95</v>
      </c>
      <c r="C7" s="33" t="s">
        <v>41</v>
      </c>
    </row>
    <row r="8" spans="1:3" ht="15">
      <c r="A8" s="62" t="s">
        <v>42</v>
      </c>
      <c r="B8" s="63">
        <v>95</v>
      </c>
      <c r="C8" s="63" t="s">
        <v>41</v>
      </c>
    </row>
    <row r="9" spans="1:3" ht="15">
      <c r="A9" s="64" t="s">
        <v>43</v>
      </c>
      <c r="B9" s="33">
        <v>45</v>
      </c>
      <c r="C9" s="33" t="s">
        <v>133</v>
      </c>
    </row>
    <row r="10" spans="1:3" ht="15">
      <c r="A10" s="62" t="s">
        <v>44</v>
      </c>
      <c r="B10" s="63">
        <v>45</v>
      </c>
      <c r="C10" s="63" t="s">
        <v>133</v>
      </c>
    </row>
    <row r="11" spans="1:3" ht="15">
      <c r="A11" s="64"/>
      <c r="B11" s="33"/>
      <c r="C11" s="33"/>
    </row>
    <row r="12" spans="1:3" ht="15">
      <c r="A12" s="62" t="s">
        <v>45</v>
      </c>
      <c r="B12" s="63"/>
      <c r="C12" s="63"/>
    </row>
    <row r="13" spans="1:3" ht="15">
      <c r="A13" s="64" t="s">
        <v>46</v>
      </c>
      <c r="B13" s="33"/>
      <c r="C13" s="33"/>
    </row>
    <row r="14" spans="1:3" ht="15">
      <c r="A14" s="62" t="s">
        <v>47</v>
      </c>
      <c r="B14" s="63"/>
      <c r="C14" s="63"/>
    </row>
    <row r="15" spans="1:3" ht="15">
      <c r="A15" s="64" t="s">
        <v>48</v>
      </c>
      <c r="B15" s="33"/>
      <c r="C15" s="33"/>
    </row>
    <row r="17" ht="15">
      <c r="A17" t="s">
        <v>49</v>
      </c>
    </row>
    <row r="18" ht="15">
      <c r="A18" t="s">
        <v>50</v>
      </c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7" sqref="B7"/>
    </sheetView>
  </sheetViews>
  <sheetFormatPr defaultColWidth="11.5546875" defaultRowHeight="15"/>
  <cols>
    <col min="4" max="4" width="14.3359375" style="0" customWidth="1"/>
  </cols>
  <sheetData>
    <row r="1" spans="2:4" ht="15.75">
      <c r="B1" s="98"/>
      <c r="C1" s="98"/>
      <c r="D1" s="98"/>
    </row>
    <row r="2" spans="2:4" ht="15.75">
      <c r="B2" s="99" t="s">
        <v>1</v>
      </c>
      <c r="C2" s="99"/>
      <c r="D2" s="99"/>
    </row>
    <row r="3" spans="2:4" ht="15.75">
      <c r="B3" s="99" t="s">
        <v>54</v>
      </c>
      <c r="C3" s="99"/>
      <c r="D3" s="99"/>
    </row>
    <row r="4" spans="2:5" ht="15.75">
      <c r="B4" s="65">
        <v>0.12</v>
      </c>
      <c r="C4" s="66">
        <v>0.115</v>
      </c>
      <c r="D4" s="66">
        <v>0.11</v>
      </c>
      <c r="E4" s="67" t="s">
        <v>55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86"/>
    </row>
    <row r="7" spans="1:5" ht="15">
      <c r="A7" t="s">
        <v>39</v>
      </c>
      <c r="B7" s="68">
        <v>65</v>
      </c>
      <c r="C7" s="68">
        <f>B7+B24</f>
        <v>50</v>
      </c>
      <c r="D7" s="68">
        <f>B7+B23</f>
        <v>45</v>
      </c>
      <c r="E7" s="85" t="s">
        <v>41</v>
      </c>
    </row>
    <row r="8" spans="1:5" ht="15">
      <c r="A8" t="s">
        <v>40</v>
      </c>
      <c r="B8" s="33">
        <v>65</v>
      </c>
      <c r="C8" s="71">
        <f>B8+B24</f>
        <v>50</v>
      </c>
      <c r="D8" s="71">
        <f>B8+B23</f>
        <v>45</v>
      </c>
      <c r="E8" s="86" t="s">
        <v>41</v>
      </c>
    </row>
    <row r="9" spans="1:5" ht="15">
      <c r="A9" s="70" t="s">
        <v>42</v>
      </c>
      <c r="B9" s="63">
        <v>70</v>
      </c>
      <c r="C9" s="68">
        <f>B9+B24</f>
        <v>55</v>
      </c>
      <c r="D9" s="68">
        <f>B9+B23</f>
        <v>50</v>
      </c>
      <c r="E9" s="85" t="s">
        <v>41</v>
      </c>
    </row>
    <row r="10" spans="1:5" ht="15">
      <c r="A10" t="s">
        <v>43</v>
      </c>
      <c r="B10" s="33">
        <v>65</v>
      </c>
      <c r="C10" s="71">
        <f>B10+B24</f>
        <v>50</v>
      </c>
      <c r="D10" s="71">
        <f>B10+B23</f>
        <v>45</v>
      </c>
      <c r="E10" s="33" t="s">
        <v>133</v>
      </c>
    </row>
    <row r="11" spans="1:5" ht="15">
      <c r="A11" s="70" t="s">
        <v>44</v>
      </c>
      <c r="B11" s="63">
        <v>65</v>
      </c>
      <c r="C11" s="68">
        <f>B11+B24</f>
        <v>50</v>
      </c>
      <c r="D11" s="68">
        <f>B11+B23</f>
        <v>45</v>
      </c>
      <c r="E11" s="63" t="s">
        <v>133</v>
      </c>
    </row>
    <row r="12" spans="1:5" ht="15">
      <c r="A12" t="s">
        <v>56</v>
      </c>
      <c r="B12" s="33"/>
      <c r="C12" s="33"/>
      <c r="D12" s="33"/>
      <c r="E12" s="33"/>
    </row>
    <row r="13" spans="1:5" ht="15">
      <c r="A13" s="70" t="s">
        <v>45</v>
      </c>
      <c r="B13" s="63"/>
      <c r="C13" s="63"/>
      <c r="D13" s="63"/>
      <c r="E13" s="63"/>
    </row>
    <row r="14" spans="1:5" ht="15">
      <c r="A14" t="s">
        <v>46</v>
      </c>
      <c r="B14" s="33"/>
      <c r="C14" s="72"/>
      <c r="D14" s="33"/>
      <c r="E14" s="33"/>
    </row>
    <row r="15" spans="1:5" ht="15">
      <c r="A15" s="70" t="s">
        <v>47</v>
      </c>
      <c r="B15" s="63"/>
      <c r="C15" s="63"/>
      <c r="D15" s="63"/>
      <c r="E15" s="63"/>
    </row>
    <row r="16" spans="1:5" ht="15">
      <c r="A16" t="s">
        <v>48</v>
      </c>
      <c r="B16" s="33"/>
      <c r="C16" s="72"/>
      <c r="D16" s="33"/>
      <c r="E16" s="33"/>
    </row>
    <row r="22" ht="15">
      <c r="A22" t="s">
        <v>57</v>
      </c>
    </row>
    <row r="23" spans="1:2" ht="15">
      <c r="A23" s="73">
        <v>0.11</v>
      </c>
      <c r="B23">
        <v>-20</v>
      </c>
    </row>
    <row r="24" spans="1:2" ht="15">
      <c r="A24" s="74">
        <v>0.115</v>
      </c>
      <c r="B24" s="75">
        <v>-15</v>
      </c>
    </row>
    <row r="25" spans="1:2" ht="15">
      <c r="A25" s="76">
        <v>0.125</v>
      </c>
      <c r="B25" s="77" t="s">
        <v>58</v>
      </c>
    </row>
    <row r="26" spans="1:2" ht="15">
      <c r="A26" s="73">
        <v>0.13</v>
      </c>
      <c r="B26" s="78" t="s">
        <v>59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32" t="s">
        <v>60</v>
      </c>
      <c r="C2" s="56" t="s">
        <v>35</v>
      </c>
    </row>
    <row r="3" spans="2:3" ht="15.75">
      <c r="B3" s="60" t="s">
        <v>61</v>
      </c>
      <c r="C3" s="61" t="s">
        <v>36</v>
      </c>
    </row>
    <row r="4" spans="1:3" ht="15">
      <c r="A4" s="79" t="s">
        <v>62</v>
      </c>
      <c r="B4" s="63"/>
      <c r="C4" s="63"/>
    </row>
    <row r="5" spans="1:3" ht="15">
      <c r="A5" s="64" t="s">
        <v>38</v>
      </c>
      <c r="B5" s="33"/>
      <c r="C5" s="33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33">
        <v>62</v>
      </c>
      <c r="C7" s="33" t="s">
        <v>41</v>
      </c>
    </row>
    <row r="8" spans="1:3" ht="15">
      <c r="A8" s="62" t="s">
        <v>42</v>
      </c>
      <c r="B8" s="63">
        <v>64</v>
      </c>
      <c r="C8" s="63" t="s">
        <v>41</v>
      </c>
    </row>
    <row r="9" spans="1:3" ht="15">
      <c r="A9" s="64" t="s">
        <v>43</v>
      </c>
      <c r="B9" s="33">
        <v>65</v>
      </c>
      <c r="C9" s="33" t="s">
        <v>133</v>
      </c>
    </row>
    <row r="10" spans="1:3" ht="15">
      <c r="A10" s="62" t="s">
        <v>44</v>
      </c>
      <c r="B10" s="63">
        <v>65</v>
      </c>
      <c r="C10" s="63" t="s">
        <v>133</v>
      </c>
    </row>
    <row r="11" spans="1:3" ht="15">
      <c r="A11" s="64" t="s">
        <v>56</v>
      </c>
      <c r="B11" s="33"/>
      <c r="C11" s="33"/>
    </row>
    <row r="12" spans="1:3" ht="15">
      <c r="A12" s="62" t="s">
        <v>45</v>
      </c>
      <c r="B12" s="63"/>
      <c r="C12" s="63"/>
    </row>
    <row r="13" spans="1:3" ht="15">
      <c r="A13" s="64" t="s">
        <v>46</v>
      </c>
      <c r="B13" s="33"/>
      <c r="C13" s="72"/>
    </row>
    <row r="14" spans="1:3" ht="15">
      <c r="A14" s="62" t="s">
        <v>47</v>
      </c>
      <c r="B14" s="63"/>
      <c r="C14" s="63"/>
    </row>
    <row r="15" spans="1:3" ht="15">
      <c r="A15" s="64" t="s">
        <v>48</v>
      </c>
      <c r="B15" s="33"/>
      <c r="C15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2">
      <selection activeCell="M13" sqref="M13"/>
    </sheetView>
  </sheetViews>
  <sheetFormatPr defaultColWidth="11.5546875" defaultRowHeight="15"/>
  <cols>
    <col min="1" max="1" width="11.5546875" style="80" customWidth="1"/>
    <col min="2" max="2" width="5.3359375" style="80" customWidth="1"/>
    <col min="3" max="3" width="16.77734375" style="80" customWidth="1"/>
    <col min="4" max="4" width="12.4453125" style="80" customWidth="1"/>
    <col min="5" max="5" width="6.88671875" style="80" customWidth="1"/>
    <col min="6" max="6" width="6.5546875" style="80" customWidth="1"/>
    <col min="7" max="7" width="15.88671875" style="80" customWidth="1"/>
    <col min="8" max="8" width="11.6640625" style="80" customWidth="1"/>
    <col min="9" max="9" width="7.99609375" style="80" customWidth="1"/>
    <col min="10" max="10" width="4.99609375" style="80" customWidth="1"/>
    <col min="11" max="11" width="15.10546875" style="80" customWidth="1"/>
    <col min="12" max="12" width="11.6640625" style="80" customWidth="1"/>
    <col min="13" max="13" width="6.88671875" style="80" customWidth="1"/>
    <col min="14" max="16384" width="11.5546875" style="80" customWidth="1"/>
  </cols>
  <sheetData>
    <row r="1" ht="15">
      <c r="A1" s="80" t="s">
        <v>63</v>
      </c>
    </row>
    <row r="2" spans="3:11" ht="15">
      <c r="C2" s="80" t="s">
        <v>64</v>
      </c>
      <c r="G2" s="80" t="s">
        <v>65</v>
      </c>
      <c r="K2" s="80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1:13" ht="15">
      <c r="A4" s="80" t="s">
        <v>70</v>
      </c>
      <c r="B4" t="s">
        <v>71</v>
      </c>
      <c r="C4" t="s">
        <v>72</v>
      </c>
      <c r="D4" s="90">
        <v>40617</v>
      </c>
      <c r="E4" s="23">
        <v>667.75</v>
      </c>
      <c r="F4" t="s">
        <v>73</v>
      </c>
      <c r="G4" t="s">
        <v>72</v>
      </c>
      <c r="H4" s="90">
        <v>40617</v>
      </c>
      <c r="I4">
        <v>777</v>
      </c>
      <c r="J4" t="s">
        <v>74</v>
      </c>
      <c r="K4" t="s">
        <v>75</v>
      </c>
      <c r="L4" s="90">
        <v>40617</v>
      </c>
      <c r="M4">
        <v>636</v>
      </c>
    </row>
    <row r="5" spans="2:13" ht="15">
      <c r="B5" t="s">
        <v>76</v>
      </c>
      <c r="C5" t="s">
        <v>77</v>
      </c>
      <c r="D5" s="90">
        <v>40617</v>
      </c>
      <c r="E5" s="23">
        <v>700.5</v>
      </c>
      <c r="F5" t="s">
        <v>78</v>
      </c>
      <c r="G5" t="s">
        <v>77</v>
      </c>
      <c r="H5" s="90">
        <v>40617</v>
      </c>
      <c r="I5" s="23">
        <v>787.75</v>
      </c>
      <c r="J5" t="s">
        <v>79</v>
      </c>
      <c r="K5" t="s">
        <v>80</v>
      </c>
      <c r="L5" s="90">
        <v>40617</v>
      </c>
      <c r="M5" s="23">
        <v>642.5</v>
      </c>
    </row>
    <row r="6" spans="2:13" ht="15">
      <c r="B6" t="s">
        <v>81</v>
      </c>
      <c r="C6" t="s">
        <v>82</v>
      </c>
      <c r="D6" s="90">
        <v>40617</v>
      </c>
      <c r="E6" s="23">
        <v>737.75</v>
      </c>
      <c r="F6" t="s">
        <v>83</v>
      </c>
      <c r="G6" t="s">
        <v>82</v>
      </c>
      <c r="H6" s="90">
        <v>40617</v>
      </c>
      <c r="I6" s="23">
        <v>803.25</v>
      </c>
      <c r="J6" t="s">
        <v>84</v>
      </c>
      <c r="K6" t="s">
        <v>85</v>
      </c>
      <c r="L6" s="90">
        <v>40617</v>
      </c>
      <c r="M6">
        <v>594</v>
      </c>
    </row>
    <row r="7" spans="2:13" ht="15">
      <c r="B7" t="s">
        <v>86</v>
      </c>
      <c r="C7" t="s">
        <v>87</v>
      </c>
      <c r="D7" s="90">
        <v>40617</v>
      </c>
      <c r="E7" s="23">
        <v>764.25</v>
      </c>
      <c r="F7" t="s">
        <v>88</v>
      </c>
      <c r="G7" t="s">
        <v>87</v>
      </c>
      <c r="H7" s="90">
        <v>40617</v>
      </c>
      <c r="I7">
        <v>825</v>
      </c>
      <c r="J7" t="s">
        <v>89</v>
      </c>
      <c r="K7" t="s">
        <v>90</v>
      </c>
      <c r="L7" s="90">
        <v>40617</v>
      </c>
      <c r="M7">
        <v>548</v>
      </c>
    </row>
    <row r="8" spans="2:13" ht="15">
      <c r="B8" t="s">
        <v>91</v>
      </c>
      <c r="C8" t="s">
        <v>92</v>
      </c>
      <c r="D8" s="90">
        <v>40617</v>
      </c>
      <c r="E8" s="23">
        <v>787.75</v>
      </c>
      <c r="F8" t="s">
        <v>93</v>
      </c>
      <c r="G8" t="s">
        <v>92</v>
      </c>
      <c r="H8" s="90">
        <v>40617</v>
      </c>
      <c r="I8">
        <v>837</v>
      </c>
      <c r="J8" t="s">
        <v>94</v>
      </c>
      <c r="K8" t="s">
        <v>95</v>
      </c>
      <c r="L8" s="90">
        <v>40617</v>
      </c>
      <c r="M8" s="23">
        <v>557.5</v>
      </c>
    </row>
    <row r="9" spans="2:13" ht="15">
      <c r="B9" t="s">
        <v>96</v>
      </c>
      <c r="C9" t="s">
        <v>97</v>
      </c>
      <c r="D9" s="90">
        <v>40617</v>
      </c>
      <c r="E9" s="23">
        <v>792.25</v>
      </c>
      <c r="F9" t="s">
        <v>98</v>
      </c>
      <c r="G9" t="s">
        <v>97</v>
      </c>
      <c r="H9" s="90">
        <v>40617</v>
      </c>
      <c r="I9">
        <v>823</v>
      </c>
      <c r="J9" t="s">
        <v>99</v>
      </c>
      <c r="K9" t="s">
        <v>100</v>
      </c>
      <c r="L9" s="90">
        <v>40617</v>
      </c>
      <c r="M9" s="23">
        <v>564.25</v>
      </c>
    </row>
    <row r="10" spans="2:13" ht="15">
      <c r="B10" t="s">
        <v>101</v>
      </c>
      <c r="C10" t="s">
        <v>102</v>
      </c>
      <c r="D10" s="90">
        <v>40617</v>
      </c>
      <c r="E10" s="23">
        <v>769.25</v>
      </c>
      <c r="F10" t="s">
        <v>103</v>
      </c>
      <c r="G10" t="s">
        <v>102</v>
      </c>
      <c r="H10" s="90">
        <v>40617</v>
      </c>
      <c r="I10">
        <v>796</v>
      </c>
      <c r="J10" t="s">
        <v>104</v>
      </c>
      <c r="K10" t="s">
        <v>105</v>
      </c>
      <c r="L10" s="90">
        <v>40617</v>
      </c>
      <c r="M10" s="23">
        <v>568.25</v>
      </c>
    </row>
    <row r="11" spans="2:13" ht="15">
      <c r="B11" t="s">
        <v>106</v>
      </c>
      <c r="C11" t="s">
        <v>107</v>
      </c>
      <c r="D11" s="90">
        <v>40617</v>
      </c>
      <c r="E11" s="23">
        <v>772.75</v>
      </c>
      <c r="F11" t="s">
        <v>108</v>
      </c>
      <c r="G11" t="s">
        <v>107</v>
      </c>
      <c r="H11" s="90">
        <v>40617</v>
      </c>
      <c r="I11">
        <v>780</v>
      </c>
      <c r="J11" t="s">
        <v>109</v>
      </c>
      <c r="K11" t="s">
        <v>110</v>
      </c>
      <c r="L11" s="90">
        <v>40617</v>
      </c>
      <c r="M11">
        <v>530</v>
      </c>
    </row>
    <row r="12" spans="2:13" ht="15">
      <c r="B12" t="s">
        <v>111</v>
      </c>
      <c r="C12" t="s">
        <v>112</v>
      </c>
      <c r="D12" s="90">
        <v>40617</v>
      </c>
      <c r="E12">
        <v>780</v>
      </c>
      <c r="F12" t="s">
        <v>113</v>
      </c>
      <c r="G12" t="s">
        <v>112</v>
      </c>
      <c r="H12" s="90">
        <v>40617</v>
      </c>
      <c r="I12">
        <v>788</v>
      </c>
      <c r="J12" t="s">
        <v>114</v>
      </c>
      <c r="K12" t="s">
        <v>115</v>
      </c>
      <c r="L12" s="90">
        <v>40617</v>
      </c>
      <c r="M12">
        <v>509</v>
      </c>
    </row>
    <row r="13" spans="2:13" ht="15">
      <c r="B13" t="s">
        <v>116</v>
      </c>
      <c r="C13" t="s">
        <v>117</v>
      </c>
      <c r="D13" s="90">
        <v>40617</v>
      </c>
      <c r="E13" s="23">
        <v>794.25</v>
      </c>
      <c r="F13" t="s">
        <v>134</v>
      </c>
      <c r="G13" t="s">
        <v>135</v>
      </c>
      <c r="H13" t="s">
        <v>136</v>
      </c>
      <c r="I13">
        <v>0</v>
      </c>
      <c r="J13" t="s">
        <v>137</v>
      </c>
      <c r="K13" t="s">
        <v>138</v>
      </c>
      <c r="L13" s="90">
        <v>40617</v>
      </c>
      <c r="M13">
        <v>519</v>
      </c>
    </row>
    <row r="14" spans="2:13" ht="15">
      <c r="B14" t="s">
        <v>120</v>
      </c>
      <c r="C14" t="s">
        <v>121</v>
      </c>
      <c r="D14" s="90">
        <v>40617</v>
      </c>
      <c r="E14" s="23">
        <v>801.5</v>
      </c>
      <c r="F14"/>
      <c r="G14"/>
      <c r="H14"/>
      <c r="I14"/>
      <c r="J14" t="s">
        <v>139</v>
      </c>
      <c r="K14" t="s">
        <v>140</v>
      </c>
      <c r="L14" s="90">
        <v>40617</v>
      </c>
      <c r="M14">
        <v>525</v>
      </c>
    </row>
    <row r="15" spans="2:13" ht="15">
      <c r="B15" t="s">
        <v>124</v>
      </c>
      <c r="C15" t="s">
        <v>125</v>
      </c>
      <c r="D15" s="90">
        <v>40617</v>
      </c>
      <c r="E15" s="23">
        <v>748.25</v>
      </c>
      <c r="F15"/>
      <c r="G15"/>
      <c r="H15"/>
      <c r="I15"/>
      <c r="J15" t="s">
        <v>118</v>
      </c>
      <c r="K15" t="s">
        <v>119</v>
      </c>
      <c r="L15" s="90">
        <v>40617</v>
      </c>
      <c r="M15">
        <v>531</v>
      </c>
    </row>
    <row r="16" spans="2:13" ht="15">
      <c r="B16"/>
      <c r="C16"/>
      <c r="D16"/>
      <c r="E16"/>
      <c r="F16"/>
      <c r="G16"/>
      <c r="H16"/>
      <c r="I16"/>
      <c r="J16" t="s">
        <v>141</v>
      </c>
      <c r="K16" t="s">
        <v>142</v>
      </c>
      <c r="L16" s="90">
        <v>40617</v>
      </c>
      <c r="M16">
        <v>521</v>
      </c>
    </row>
    <row r="17" spans="2:13" ht="15">
      <c r="B17"/>
      <c r="C17"/>
      <c r="D17"/>
      <c r="E17"/>
      <c r="F17"/>
      <c r="G17"/>
      <c r="H17"/>
      <c r="I17"/>
      <c r="J17" t="s">
        <v>122</v>
      </c>
      <c r="K17" t="s">
        <v>123</v>
      </c>
      <c r="L17" s="90">
        <v>40617</v>
      </c>
      <c r="M17">
        <v>512</v>
      </c>
    </row>
    <row r="18" spans="2:13" ht="15">
      <c r="B18"/>
      <c r="C18"/>
      <c r="D18"/>
      <c r="E18"/>
      <c r="F18"/>
      <c r="G18"/>
      <c r="H18"/>
      <c r="I18"/>
      <c r="J18" t="s">
        <v>126</v>
      </c>
      <c r="K18" t="s">
        <v>127</v>
      </c>
      <c r="L18" s="90">
        <v>40617</v>
      </c>
      <c r="M18">
        <v>527</v>
      </c>
    </row>
    <row r="19" spans="2:13" ht="15">
      <c r="B19"/>
      <c r="C19"/>
      <c r="D19"/>
      <c r="E19"/>
      <c r="F19"/>
      <c r="G19"/>
      <c r="H19"/>
      <c r="I19"/>
      <c r="J19" t="s">
        <v>143</v>
      </c>
      <c r="K19" t="s">
        <v>144</v>
      </c>
      <c r="L19" s="90">
        <v>40617</v>
      </c>
      <c r="M19">
        <v>519</v>
      </c>
    </row>
    <row r="22" spans="2:13" ht="15">
      <c r="B22"/>
      <c r="C22"/>
      <c r="D22" s="81"/>
      <c r="E22" s="23"/>
      <c r="F22"/>
      <c r="G22"/>
      <c r="H22"/>
      <c r="I22"/>
      <c r="J22"/>
      <c r="K22"/>
      <c r="L22" s="81"/>
      <c r="M22" s="23"/>
    </row>
    <row r="26" spans="4:5" ht="15.75">
      <c r="D26" s="82" t="s">
        <v>128</v>
      </c>
      <c r="E26" s="82" t="s">
        <v>129</v>
      </c>
    </row>
    <row r="27" spans="3:9" ht="15.75">
      <c r="C27" s="82" t="s">
        <v>130</v>
      </c>
      <c r="D27" s="83" t="s">
        <v>145</v>
      </c>
      <c r="E27" s="64">
        <v>15</v>
      </c>
      <c r="F27" s="80" t="s">
        <v>131</v>
      </c>
      <c r="G27" t="s">
        <v>39</v>
      </c>
      <c r="H27" t="s">
        <v>132</v>
      </c>
      <c r="I27" s="80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2011-01-04T16:08:47Z</cp:lastPrinted>
  <dcterms:created xsi:type="dcterms:W3CDTF">2011-01-12T12:52:05Z</dcterms:created>
  <dcterms:modified xsi:type="dcterms:W3CDTF">2011-03-16T12:29:57Z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