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<sst xmlns="http://schemas.openxmlformats.org/spreadsheetml/2006/main" count="269" uniqueCount="144">
  <si>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</si>
  <si>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</si>
  <si>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</si>
  <si>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</si>
  <si>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</si>
  <si>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</si>
  <si>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</si>
  <si>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</si>
  <si>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</si>
  <si>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</si>
  <si>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</si>
  <si>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</si>
  <si>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</si>
  <si>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</si>
  <si>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</si>
  <si>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</si>
  <si>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</si>
  <si>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</si>
  <si>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</si>
  <si>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</si>
  <si>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</si>
  <si>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</si>
  <si>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</si>
  <si>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</si>
  <si>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</si>
  <si>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</si>
  <si>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</si>
  <si>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</si>
  <si>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</si>
  <si>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</si>
  <si>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</si>
  <si>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</si>
  <si>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</si>
  <si>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</si>
  <si>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</si>
  <si>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</si>
  <si>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</si>
  <si>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</si>
  <si>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</si>
  <si>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</si>
  <si>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</si>
  <si>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</si>
  <si>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</si>
  <si>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</si>
  <si>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</si>
  <si>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</si>
  <si>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</si>
  <si>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</si>
  <si>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</si>
  <si>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</si>
  <si>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</si>
  <si>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</si>
  <si>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</si>
  <si>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</si>
  <si>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</si>
  <si>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</si>
  <si>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</si>
  <si>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</si>
  <si>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</si>
  <si>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</si>
  <si>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</si>
  <si>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</si>
  <si>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</si>
  <si>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</si>
  <si>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</si>
  <si>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</si>
  <si>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</si>
  <si>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</si>
  <si>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</si>
  <si>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</si>
  <si>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</si>
  <si>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</si>
  <si>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</si>
  <si>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</si>
  <si>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</si>
  <si>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</si>
  <si>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</si>
  <si>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</si>
  <si>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</si>
  <si>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</si>
  <si>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</si>
  <si>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</si>
  <si>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</si>
  <si>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</si>
  <si>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</si>
  <si>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</si>
  <si>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</si>
  <si>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</si>
  <si>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</si>
  <si>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</si>
  <si>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</si>
  <si>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</si>
  <si>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</si>
  <si>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</si>
  <si>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</si>
  <si>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</si>
  <si>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</si>
  <si>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</si>
  <si>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</si>
  <si>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</si>
  <si>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</si>
  <si>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</si>
  <si>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</si>
  <si>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</si>
  <si>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</si>
  <si>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</si>
  <si>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</si>
  <si>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</si>
  <si>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</si>
  <si>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</si>
  <si>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</si>
  <si>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</si>
  <si>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</si>
  <si>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</si>
  <si>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</si>
  <si>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</si>
  <si>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</si>
  <si>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</si>
  <si>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</si>
  <si>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</si>
  <si>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</si>
  <si>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</si>
  <si>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</si>
  <si>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</si>
  <si>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</si>
  <si>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</si>
  <si>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</si>
  <si>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</si>
  <si>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</si>
  <si>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</si>
  <si>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</si>
  <si>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</si>
  <si>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</si>
  <si>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</si>
  <si>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</si>
  <si>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</si>
  <si>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</si>
  <si>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</si>
  <si>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</si>
  <si>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</si>
  <si>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/KWU3</t>
  </si>
  <si>
    <t xml:space="preserve">WHEAT SEP3/d    </t>
  </si>
  <si>
    <t xml:space="preserve">           </t>
  </si>
  <si>
    <t>Jueves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</si>
</sst>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6" fillId="0" borderId="18" xfId="0" applyNumberFormat="1" applyFont="1" applyBorder="1" applyAlignment="1" applyProtection="1">
      <alignment horizontal="right" vertical="center"/>
      <protection/>
    </xf>
    <xf numFmtId="4" fontId="46" fillId="0" borderId="15" xfId="0" applyNumberFormat="1" applyFont="1" applyBorder="1" applyAlignment="1" applyProtection="1">
      <alignment horizontal="right" vertical="center"/>
      <protection/>
    </xf>
    <xf numFmtId="4" fontId="46" fillId="0" borderId="20" xfId="0" applyNumberFormat="1" applyFont="1" applyFill="1" applyBorder="1" applyAlignment="1" applyProtection="1">
      <alignment horizontal="right" vertical="center"/>
      <protection/>
    </xf>
    <xf numFmtId="4" fontId="46" fillId="34" borderId="18" xfId="0" applyNumberFormat="1" applyFont="1" applyFill="1" applyBorder="1" applyAlignment="1" applyProtection="1">
      <alignment horizontal="right" vertical="center"/>
      <protection/>
    </xf>
    <xf numFmtId="4" fontId="46" fillId="34" borderId="15" xfId="0" applyNumberFormat="1" applyFont="1" applyFill="1" applyBorder="1" applyAlignment="1" applyProtection="1">
      <alignment horizontal="right" vertical="center"/>
      <protection/>
    </xf>
    <xf numFmtId="4" fontId="46" fillId="34" borderId="20" xfId="0" applyNumberFormat="1" applyFont="1" applyFill="1" applyBorder="1" applyAlignment="1" applyProtection="1">
      <alignment horizontal="right" vertical="center"/>
      <protection/>
    </xf>
    <xf numFmtId="4" fontId="46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20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E21" sqref="E21:G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Mayo</v>
      </c>
      <c r="E8" s="4">
        <f>Datos!I26</f>
        <v>2011</v>
      </c>
      <c r="F8" s="3"/>
      <c r="G8" s="3"/>
      <c r="H8" s="3" t="str">
        <f>Datos!D26</f>
        <v>Jueves</v>
      </c>
      <c r="I8" s="5">
        <f>Datos!E26</f>
        <v>19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87"/>
      <c r="F21" s="88"/>
      <c r="G21" s="8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902</v>
      </c>
      <c r="D22" s="32"/>
      <c r="E22" s="90">
        <f>D23+'Primas HRW'!B10</f>
        <v>1034.75</v>
      </c>
      <c r="F22" s="91">
        <f>D23+'Primas HRW'!C10</f>
        <v>1024.75</v>
      </c>
      <c r="G22" s="92">
        <f>D23+'Primas HRW'!D10</f>
        <v>1019.75</v>
      </c>
      <c r="H22" s="33"/>
      <c r="I22" s="34">
        <f>H23+'Primas maíz'!B9</f>
        <v>823.25</v>
      </c>
    </row>
    <row r="23" spans="1:9" ht="19.5" customHeight="1">
      <c r="A23" s="17" t="s">
        <v>18</v>
      </c>
      <c r="B23" s="31">
        <f>Datos!E4</f>
        <v>812</v>
      </c>
      <c r="C23" s="36">
        <f>B23+'Primas SRW'!B10</f>
        <v>902</v>
      </c>
      <c r="D23" s="32">
        <f>Datos!I4</f>
        <v>944.75</v>
      </c>
      <c r="E23" s="90">
        <f>D23+'Primas HRW'!B11</f>
        <v>1034.75</v>
      </c>
      <c r="F23" s="91">
        <f>D23+'Primas HRW'!C11</f>
        <v>1024.75</v>
      </c>
      <c r="G23" s="92">
        <f>D23+'Primas HRW'!D11</f>
        <v>1019.75</v>
      </c>
      <c r="H23" s="33">
        <f>Datos!M4</f>
        <v>748.25</v>
      </c>
      <c r="I23" s="34">
        <f>H23+'Primas maíz'!B10</f>
        <v>826.25</v>
      </c>
    </row>
    <row r="24" spans="1:9" ht="19.5" customHeight="1">
      <c r="A24" s="17" t="s">
        <v>19</v>
      </c>
      <c r="B24" s="31"/>
      <c r="C24" s="36">
        <f>B25+'Primas SRW'!B11</f>
        <v>925.25</v>
      </c>
      <c r="D24" s="32"/>
      <c r="E24" s="90">
        <f>D25+'Primas HRW'!B12</f>
        <v>1046.75</v>
      </c>
      <c r="F24" s="91">
        <f>D25+'Primas HRW'!C12</f>
        <v>1036.75</v>
      </c>
      <c r="G24" s="92">
        <f>D25+'Primas HRW'!D12</f>
        <v>1031.75</v>
      </c>
      <c r="H24" s="33"/>
      <c r="I24" s="34">
        <f>H25+'Primas maíz'!B11</f>
        <v>826.5</v>
      </c>
    </row>
    <row r="25" spans="1:9" ht="19.5" customHeight="1">
      <c r="A25" s="17" t="s">
        <v>20</v>
      </c>
      <c r="B25" s="31">
        <f>Datos!E5</f>
        <v>855.25</v>
      </c>
      <c r="C25" s="36">
        <f>B25+'Primas SRW'!B12</f>
        <v>935.25</v>
      </c>
      <c r="D25" s="32">
        <f>Datos!I5</f>
        <v>961.75</v>
      </c>
      <c r="E25" s="90">
        <f>D25+'Primas HRW'!B13</f>
        <v>1051.75</v>
      </c>
      <c r="F25" s="91">
        <f>D25+'Primas HRW'!C13</f>
        <v>1041.75</v>
      </c>
      <c r="G25" s="92">
        <f>D25+'Primas HRW'!D13</f>
        <v>1036.75</v>
      </c>
      <c r="H25" s="33">
        <f>Datos!M5</f>
        <v>711.5</v>
      </c>
      <c r="I25" s="34"/>
    </row>
    <row r="26" spans="1:9" ht="19.5" customHeight="1">
      <c r="A26" s="17" t="s">
        <v>21</v>
      </c>
      <c r="B26" s="31"/>
      <c r="C26" s="36">
        <f>B28+'Primas SRW'!B13</f>
        <v>961</v>
      </c>
      <c r="D26" s="32"/>
      <c r="E26" s="90">
        <f>D28+'Primas HRW'!B14</f>
        <v>1070.75</v>
      </c>
      <c r="F26" s="91">
        <f>D28+'Primas HRW'!C14</f>
        <v>1060.75</v>
      </c>
      <c r="G26" s="92">
        <f>D28+'Primas HRW'!D14</f>
        <v>1055.75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961</v>
      </c>
      <c r="D27" s="32"/>
      <c r="E27" s="90">
        <f>D28+'Primas HRW'!B15</f>
        <v>1070.75</v>
      </c>
      <c r="F27" s="91">
        <f>D28+'Primas HRW'!C15</f>
        <v>1060.75</v>
      </c>
      <c r="G27" s="92">
        <f>D28+'Primas HRW'!D15</f>
        <v>1055.75</v>
      </c>
      <c r="H27" s="33"/>
      <c r="I27" s="34"/>
    </row>
    <row r="28" spans="1:9" ht="19.5" customHeight="1">
      <c r="A28" s="17" t="s">
        <v>23</v>
      </c>
      <c r="B28" s="31">
        <f>Datos!E6</f>
        <v>901</v>
      </c>
      <c r="C28" s="38">
        <f>B28+'Primas SRW'!B15</f>
        <v>961</v>
      </c>
      <c r="D28" s="32">
        <f>Datos!I6</f>
        <v>980.75</v>
      </c>
      <c r="E28" s="87">
        <f>D28+'Primas HRW'!B16</f>
        <v>1070.75</v>
      </c>
      <c r="F28" s="88">
        <f>D28+'Primas HRW'!C16</f>
        <v>1060.75</v>
      </c>
      <c r="G28" s="93">
        <f>D28+'Primas HRW'!D16</f>
        <v>1055.75</v>
      </c>
      <c r="H28" s="33">
        <f>Datos!M6</f>
        <v>662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929.75</v>
      </c>
      <c r="C30" s="36"/>
      <c r="D30" s="40">
        <f>Datos!I7</f>
        <v>990.75</v>
      </c>
      <c r="E30" s="36"/>
      <c r="F30" s="34"/>
      <c r="G30" s="37"/>
      <c r="H30" s="33">
        <f>Datos!M7</f>
        <v>672</v>
      </c>
      <c r="I30" s="34"/>
    </row>
    <row r="31" spans="1:9" ht="19.5" customHeight="1">
      <c r="A31" s="17" t="s">
        <v>16</v>
      </c>
      <c r="B31" s="34">
        <f>Datos!E8</f>
        <v>937</v>
      </c>
      <c r="C31" s="36"/>
      <c r="D31" s="40">
        <f>Datos!I8</f>
        <v>987.25</v>
      </c>
      <c r="E31" s="36"/>
      <c r="F31" s="34"/>
      <c r="G31" s="37"/>
      <c r="H31" s="33">
        <f>Datos!M8</f>
        <v>679</v>
      </c>
      <c r="I31" s="34"/>
    </row>
    <row r="32" spans="1:9" ht="19.5" customHeight="1">
      <c r="A32" s="17" t="s">
        <v>18</v>
      </c>
      <c r="B32" s="34">
        <f>Datos!E9</f>
        <v>931</v>
      </c>
      <c r="C32" s="36"/>
      <c r="D32" s="40">
        <f>Datos!I9</f>
        <v>958.75</v>
      </c>
      <c r="E32" s="36"/>
      <c r="F32" s="34"/>
      <c r="G32" s="37"/>
      <c r="H32" s="33">
        <f>Datos!M9</f>
        <v>684.25</v>
      </c>
      <c r="I32" s="34"/>
    </row>
    <row r="33" spans="1:9" ht="19.5" customHeight="1">
      <c r="A33" s="17" t="s">
        <v>20</v>
      </c>
      <c r="B33" s="34">
        <f>Datos!E10</f>
        <v>937</v>
      </c>
      <c r="C33" s="36"/>
      <c r="D33" s="40">
        <f>Datos!I10</f>
        <v>947.75</v>
      </c>
      <c r="E33" s="36"/>
      <c r="F33" s="34"/>
      <c r="G33" s="37"/>
      <c r="H33" s="33">
        <f>Datos!M10</f>
        <v>625</v>
      </c>
      <c r="I33" s="34"/>
    </row>
    <row r="34" spans="1:9" ht="19.5" customHeight="1">
      <c r="A34" s="17" t="s">
        <v>23</v>
      </c>
      <c r="B34" s="34">
        <f>Datos!E11</f>
        <v>954</v>
      </c>
      <c r="C34" s="38"/>
      <c r="D34" s="40">
        <f>Datos!I11</f>
        <v>959.75</v>
      </c>
      <c r="E34" s="38"/>
      <c r="F34" s="31"/>
      <c r="G34" s="39"/>
      <c r="H34" s="33">
        <f>Datos!M11</f>
        <v>591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964</v>
      </c>
      <c r="C36" s="36"/>
      <c r="D36" s="40">
        <f>Datos!I12</f>
        <v>967.75</v>
      </c>
      <c r="E36" s="36"/>
      <c r="F36" s="34"/>
      <c r="G36" s="37"/>
      <c r="H36" s="41">
        <f>Datos!M12</f>
        <v>601</v>
      </c>
      <c r="I36" s="34"/>
    </row>
    <row r="37" spans="1:9" ht="19.5" customHeight="1">
      <c r="A37" s="17" t="s">
        <v>16</v>
      </c>
      <c r="B37" s="34">
        <f>Datos!E13</f>
        <v>960.5</v>
      </c>
      <c r="C37" s="36"/>
      <c r="D37" s="40">
        <f>Datos!I13</f>
        <v>961.75</v>
      </c>
      <c r="E37" s="36"/>
      <c r="F37" s="34"/>
      <c r="G37" s="37"/>
      <c r="H37" s="41">
        <f>Datos!M13</f>
        <v>608</v>
      </c>
      <c r="I37" s="34"/>
    </row>
    <row r="38" spans="1:9" ht="19.5" customHeight="1">
      <c r="A38" s="17" t="s">
        <v>18</v>
      </c>
      <c r="B38" s="34">
        <f>Datos!E14</f>
        <v>918.75</v>
      </c>
      <c r="C38" s="36"/>
      <c r="D38" s="40">
        <f>Datos!I14</f>
        <v>922.75</v>
      </c>
      <c r="E38" s="36"/>
      <c r="F38" s="34"/>
      <c r="G38" s="37"/>
      <c r="H38" s="41">
        <f>Datos!M14</f>
        <v>613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Datos!M15</f>
        <v>596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Datos!M16</f>
        <v>581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Datos!M17</f>
        <v>604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Datos!M18</f>
        <v>578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-15</v>
      </c>
      <c r="G53" s="51"/>
      <c r="H53" s="52"/>
    </row>
    <row r="54" spans="5:8" ht="15">
      <c r="E54" s="53">
        <v>0.115</v>
      </c>
      <c r="F54" s="51">
        <f>'Primas HRW'!B24</f>
        <v>-10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Mayo</v>
      </c>
      <c r="E9" s="3">
        <f>BUSHEL!E8</f>
        <v>2011</v>
      </c>
      <c r="F9" s="3"/>
      <c r="G9" s="3"/>
      <c r="H9" s="3" t="str">
        <f>Datos!D26</f>
        <v>Jueves</v>
      </c>
      <c r="I9" s="5">
        <f>Datos!E26</f>
        <v>19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15</v>
      </c>
      <c r="B17" s="24"/>
      <c r="C17" s="38">
        <f>IF(BUSHEL!C17&gt;0,BUSHEL!C17*TONELADA!$B$48,"")</f>
      </c>
      <c r="D17" s="56"/>
      <c r="E17" s="27">
        <f>IF(BUSHEL!E17&gt;0,BUSHEL!E17&gt;0*TONELADA!$B$48,"")</f>
      </c>
      <c r="F17" s="27">
        <f>IF(BUSHEL!F17&gt;0,BUSHEL!F17*TONELADA!$B$48,"")</f>
      </c>
      <c r="G17" s="57">
        <f>IF(BUSHEL!G17&gt;0,BUSHEL!G17*TONELADA!$B$48,"")</f>
      </c>
      <c r="H17" s="56"/>
      <c r="I17" s="30">
        <f>IF(BUSHEL!I17&gt;0,BUSHEL!I17*TONELADA!E48,"")</f>
      </c>
    </row>
    <row r="18" spans="1:9" ht="19.5" customHeight="1">
      <c r="A18" s="17" t="s">
        <v>16</v>
      </c>
      <c r="B18" s="31"/>
      <c r="C18" s="38"/>
      <c r="D18" s="40"/>
      <c r="E18" s="27"/>
      <c r="F18" s="27"/>
      <c r="G18" s="57"/>
      <c r="H18" s="33"/>
      <c r="I18" s="30"/>
    </row>
    <row r="19" spans="1:9" ht="19.5" customHeight="1">
      <c r="A19" s="17" t="s">
        <v>17</v>
      </c>
      <c r="B19" s="31"/>
      <c r="C19" s="38">
        <f>BUSHEL!C22*TONELADA!$B$48</f>
        <v>331.43088</v>
      </c>
      <c r="D19" s="40"/>
      <c r="E19" s="27">
        <f>BUSHEL!E22*TONELADA!$B$48</f>
        <v>380.20853999999997</v>
      </c>
      <c r="F19" s="27">
        <f>BUSHEL!F22*TONELADA!$B$48</f>
        <v>376.53414</v>
      </c>
      <c r="G19" s="57">
        <f>BUSHEL!G22*TONELADA!$B$48</f>
        <v>374.69694</v>
      </c>
      <c r="H19" s="33"/>
      <c r="I19" s="30">
        <f>BUSHEL!I22*TONELADA!$E$48</f>
        <v>324.09706</v>
      </c>
    </row>
    <row r="20" spans="1:9" ht="19.5" customHeight="1">
      <c r="A20" s="17" t="s">
        <v>18</v>
      </c>
      <c r="B20" s="31">
        <f>BUSHEL!B23*TONELADA!$B$48</f>
        <v>298.36127999999997</v>
      </c>
      <c r="C20" s="38">
        <f>BUSHEL!C23*TONELADA!$B$48</f>
        <v>331.43088</v>
      </c>
      <c r="D20" s="32">
        <f>BUSHEL!D23*TONELADA!$B$48</f>
        <v>347.13894</v>
      </c>
      <c r="E20" s="27">
        <f>BUSHEL!E23*TONELADA!$B$48</f>
        <v>380.20853999999997</v>
      </c>
      <c r="F20" s="27">
        <f>BUSHEL!F23*TONELADA!$B$48</f>
        <v>376.53414</v>
      </c>
      <c r="G20" s="57">
        <f>BUSHEL!G23*TONELADA!$B$48</f>
        <v>374.69694</v>
      </c>
      <c r="H20" s="33">
        <f>BUSHEL!H23*$E$48</f>
        <v>294.57106</v>
      </c>
      <c r="I20" s="30">
        <f>BUSHEL!I23*TONELADA!$E$48</f>
        <v>325.2781</v>
      </c>
    </row>
    <row r="21" spans="1:9" ht="19.5" customHeight="1">
      <c r="A21" s="17" t="s">
        <v>19</v>
      </c>
      <c r="B21" s="31"/>
      <c r="C21" s="38">
        <f>BUSHEL!C24*TONELADA!$B$48</f>
        <v>339.97386</v>
      </c>
      <c r="D21" s="32"/>
      <c r="E21" s="27">
        <f>BUSHEL!E24*TONELADA!$B$48</f>
        <v>384.61782</v>
      </c>
      <c r="F21" s="27">
        <f>BUSHEL!F24*TONELADA!$B$48</f>
        <v>380.94342</v>
      </c>
      <c r="G21" s="57">
        <f>BUSHEL!G24*TONELADA!$B$48</f>
        <v>379.10622</v>
      </c>
      <c r="H21" s="33"/>
      <c r="I21" s="30">
        <f>BUSHEL!I24*TONELADA!$E$48</f>
        <v>325.37651999999997</v>
      </c>
    </row>
    <row r="22" spans="1:9" ht="19.5" customHeight="1">
      <c r="A22" s="17" t="s">
        <v>20</v>
      </c>
      <c r="B22" s="31">
        <f>BUSHEL!B25*TONELADA!$B$48</f>
        <v>314.25306</v>
      </c>
      <c r="C22" s="38">
        <f>BUSHEL!C25*TONELADA!$B$48</f>
        <v>343.64826</v>
      </c>
      <c r="D22" s="40">
        <f>BUSHEL!D25*TONELADA!$B$48</f>
        <v>353.38542</v>
      </c>
      <c r="E22" s="27">
        <f>BUSHEL!E25*TONELADA!$B$48</f>
        <v>386.45502</v>
      </c>
      <c r="F22" s="27">
        <f>BUSHEL!F25*TONELADA!$B$48</f>
        <v>382.78062</v>
      </c>
      <c r="G22" s="57">
        <f>BUSHEL!G25*TONELADA!$B$48</f>
        <v>380.94342</v>
      </c>
      <c r="H22" s="33">
        <f>BUSHEL!H25*$E$48</f>
        <v>280.10332</v>
      </c>
      <c r="I22" s="34"/>
    </row>
    <row r="23" spans="1:9" ht="19.5" customHeight="1">
      <c r="A23" s="17" t="s">
        <v>21</v>
      </c>
      <c r="B23" s="31"/>
      <c r="C23" s="38">
        <f>BUSHEL!C26*TONELADA!$B$48</f>
        <v>353.10983999999996</v>
      </c>
      <c r="D23" s="40"/>
      <c r="E23" s="27">
        <f>BUSHEL!E26*TONELADA!$B$48</f>
        <v>393.43638</v>
      </c>
      <c r="F23" s="27">
        <f>BUSHEL!F26*TONELADA!$B$48</f>
        <v>389.76198</v>
      </c>
      <c r="G23" s="57">
        <f>BUSHEL!G26*TONELADA!$B$48</f>
        <v>387.92478</v>
      </c>
      <c r="H23" s="33"/>
      <c r="I23" s="34"/>
    </row>
    <row r="24" spans="1:9" ht="19.5" customHeight="1">
      <c r="A24" s="17" t="s">
        <v>22</v>
      </c>
      <c r="B24" s="31"/>
      <c r="C24" s="38">
        <f>BUSHEL!C27*TONELADA!$B$48</f>
        <v>353.10983999999996</v>
      </c>
      <c r="D24" s="40"/>
      <c r="E24" s="27">
        <f>BUSHEL!E27*TONELADA!$B$48</f>
        <v>393.43638</v>
      </c>
      <c r="F24" s="27">
        <f>BUSHEL!F27*TONELADA!$B$48</f>
        <v>389.76198</v>
      </c>
      <c r="G24" s="57">
        <f>BUSHEL!G27*TONELADA!$B$48</f>
        <v>387.92478</v>
      </c>
      <c r="H24" s="33"/>
      <c r="I24" s="34"/>
    </row>
    <row r="25" spans="1:9" ht="19.5" customHeight="1">
      <c r="A25" s="17" t="s">
        <v>23</v>
      </c>
      <c r="B25" s="31">
        <f>BUSHEL!B28*TONELADA!$B$48</f>
        <v>331.06344</v>
      </c>
      <c r="C25" s="38">
        <f>BUSHEL!C28*TONELADA!$B$48</f>
        <v>353.10983999999996</v>
      </c>
      <c r="D25" s="40">
        <f>BUSHEL!D28*TONELADA!$B$48</f>
        <v>360.36678</v>
      </c>
      <c r="E25" s="27">
        <f>BUSHEL!E28*TONELADA!$B$48</f>
        <v>393.43638</v>
      </c>
      <c r="F25" s="27">
        <f>BUSHEL!F28*TONELADA!$B$48</f>
        <v>389.76198</v>
      </c>
      <c r="G25" s="57">
        <f>BUSHEL!G28*TONELADA!$B$48</f>
        <v>387.92478</v>
      </c>
      <c r="H25" s="33">
        <f>BUSHEL!H28*$E$48</f>
        <v>260.61616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96"/>
      <c r="D27" s="56"/>
      <c r="E27" s="24"/>
      <c r="F27" s="24"/>
      <c r="G27" s="96"/>
      <c r="H27" s="56"/>
      <c r="I27" s="24"/>
    </row>
    <row r="28" spans="1:9" ht="19.5" customHeight="1">
      <c r="A28" s="23" t="s">
        <v>13</v>
      </c>
      <c r="B28" s="24"/>
      <c r="C28" s="96"/>
      <c r="D28" s="56"/>
      <c r="E28" s="24"/>
      <c r="F28" s="24"/>
      <c r="G28" s="96"/>
      <c r="H28" s="56"/>
      <c r="I28" s="24"/>
    </row>
    <row r="29" spans="1:9" ht="19.5" customHeight="1">
      <c r="A29" s="17" t="s">
        <v>14</v>
      </c>
      <c r="B29" s="31">
        <f>BUSHEL!B30*TONELADA!$B$48</f>
        <v>341.62734</v>
      </c>
      <c r="C29" s="36"/>
      <c r="D29" s="40">
        <f>BUSHEL!D30*TONELADA!$B$48</f>
        <v>364.04118</v>
      </c>
      <c r="E29" s="36"/>
      <c r="F29" s="36"/>
      <c r="G29" s="37"/>
      <c r="H29" s="33">
        <f>BUSHEL!H30*$E$48</f>
        <v>264.55296</v>
      </c>
      <c r="I29" s="34"/>
    </row>
    <row r="30" spans="1:9" ht="19.5" customHeight="1">
      <c r="A30" s="17" t="s">
        <v>16</v>
      </c>
      <c r="B30" s="31">
        <f>BUSHEL!B31*TONELADA!$B$48</f>
        <v>344.29128</v>
      </c>
      <c r="C30" s="36"/>
      <c r="D30" s="40">
        <f>BUSHEL!D31*TONELADA!$B$48</f>
        <v>362.75514</v>
      </c>
      <c r="E30" s="36"/>
      <c r="F30" s="36"/>
      <c r="G30" s="37"/>
      <c r="H30" s="33">
        <f>BUSHEL!H31*$E$48</f>
        <v>267.30872</v>
      </c>
      <c r="I30" s="34"/>
    </row>
    <row r="31" spans="1:9" ht="19.5" customHeight="1">
      <c r="A31" s="17" t="s">
        <v>18</v>
      </c>
      <c r="B31" s="31">
        <f>BUSHEL!B32*TONELADA!$B$48</f>
        <v>342.08664</v>
      </c>
      <c r="C31" s="36"/>
      <c r="D31" s="40">
        <f>BUSHEL!D32*TONELADA!$B$48</f>
        <v>352.2831</v>
      </c>
      <c r="E31" s="36"/>
      <c r="F31" s="36"/>
      <c r="G31" s="37"/>
      <c r="H31" s="33">
        <f>BUSHEL!H32*$E$48</f>
        <v>269.37554</v>
      </c>
      <c r="I31" s="34"/>
    </row>
    <row r="32" spans="1:9" ht="19.5" customHeight="1">
      <c r="A32" s="17" t="s">
        <v>20</v>
      </c>
      <c r="B32" s="31">
        <f>BUSHEL!B33*TONELADA!$B$48</f>
        <v>344.29128</v>
      </c>
      <c r="C32" s="36"/>
      <c r="D32" s="40">
        <f>IF(BUSHEL!D33&gt;0,BUSHEL!D33*TONELADA!$B$48,"")</f>
        <v>348.24126</v>
      </c>
      <c r="E32" s="36"/>
      <c r="F32" s="36"/>
      <c r="G32" s="37"/>
      <c r="H32" s="33">
        <f>BUSHEL!H33*$E$48</f>
        <v>246.04999999999998</v>
      </c>
      <c r="I32" s="34"/>
    </row>
    <row r="33" spans="1:9" ht="19.5" customHeight="1">
      <c r="A33" s="17" t="s">
        <v>23</v>
      </c>
      <c r="B33" s="31">
        <f>BUSHEL!B34*TONELADA!$B$48</f>
        <v>350.53776</v>
      </c>
      <c r="C33" s="38"/>
      <c r="D33" s="40">
        <f>IF(BUSHEL!D34&gt;0,BUSHEL!D34*TONELADA!$B$48,"")</f>
        <v>352.65054</v>
      </c>
      <c r="E33" s="38"/>
      <c r="F33" s="38"/>
      <c r="G33" s="39"/>
      <c r="H33" s="33">
        <f>BUSHEL!H34*$E$48</f>
        <v>232.66487999999998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354.21216</v>
      </c>
      <c r="C35" s="36"/>
      <c r="D35" s="40">
        <f>IF(BUSHEL!D36&gt;0,BUSHEL!D36*TONELADA!$B$48,"")</f>
        <v>355.59006</v>
      </c>
      <c r="E35" s="36"/>
      <c r="F35" s="36"/>
      <c r="G35" s="37"/>
      <c r="H35" s="41"/>
      <c r="I35" s="34"/>
    </row>
    <row r="36" spans="1:9" ht="19.5" customHeight="1">
      <c r="A36" s="17" t="s">
        <v>16</v>
      </c>
      <c r="B36" s="31">
        <f>BUSHEL!B37*TONELADA!$B$48</f>
        <v>352.92611999999997</v>
      </c>
      <c r="C36" s="36"/>
      <c r="D36" s="40">
        <f>IF(BUSHEL!D37&gt;0,BUSHEL!D37*TONELADA!$B$48,"")</f>
        <v>353.38542</v>
      </c>
      <c r="E36" s="36"/>
      <c r="F36" s="36"/>
      <c r="G36" s="37"/>
      <c r="H36" s="41"/>
      <c r="I36" s="34"/>
    </row>
    <row r="37" spans="1:9" ht="19.5" customHeight="1">
      <c r="A37" s="17" t="s">
        <v>18</v>
      </c>
      <c r="B37" s="31">
        <f>BUSHEL!B38*TONELADA!$B$48</f>
        <v>337.58549999999997</v>
      </c>
      <c r="C37" s="36"/>
      <c r="D37" s="40">
        <f>IF(BUSHEL!D38&gt;0,BUSHEL!D38*TONELADA!$B$48,"")</f>
        <v>339.05526</v>
      </c>
      <c r="E37" s="36"/>
      <c r="F37" s="36"/>
      <c r="G37" s="37"/>
      <c r="H37" s="33">
        <f>BUSHEL!H38*$E$48</f>
        <v>241.32583999999997</v>
      </c>
      <c r="I37" s="34"/>
    </row>
    <row r="38" spans="1:9" ht="19.5" customHeight="1">
      <c r="A38" s="17" t="s">
        <v>20</v>
      </c>
      <c r="B38" s="31"/>
      <c r="C38" s="36"/>
      <c r="D38" s="40"/>
      <c r="E38" s="36"/>
      <c r="F38" s="36"/>
      <c r="G38" s="37"/>
      <c r="H38" s="41"/>
      <c r="I38" s="34"/>
    </row>
    <row r="39" spans="1:9" ht="19.5" customHeight="1">
      <c r="A39" s="17" t="s">
        <v>23</v>
      </c>
      <c r="B39" s="31"/>
      <c r="C39" s="38"/>
      <c r="D39" s="32"/>
      <c r="E39" s="38"/>
      <c r="F39" s="38"/>
      <c r="G39" s="39"/>
      <c r="H39" s="33">
        <f>BUSHEL!H40*$E$48</f>
        <v>228.72807999999998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0"/>
      <c r="E41" s="36"/>
      <c r="F41" s="36"/>
      <c r="G41" s="37"/>
      <c r="H41" s="41"/>
      <c r="I41" s="34"/>
    </row>
    <row r="42" spans="1:9" ht="19.5" customHeight="1">
      <c r="A42" s="17" t="s">
        <v>16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18</v>
      </c>
      <c r="B43" s="31"/>
      <c r="C43" s="36"/>
      <c r="D43" s="40"/>
      <c r="E43" s="36"/>
      <c r="F43" s="36"/>
      <c r="G43" s="37"/>
      <c r="H43" s="33">
        <f>BUSHEL!H44*$E$48</f>
        <v>237.78271999999998</v>
      </c>
      <c r="I43" s="34"/>
    </row>
    <row r="44" spans="1:9" ht="19.5" customHeight="1">
      <c r="A44" s="17" t="s">
        <v>20</v>
      </c>
      <c r="B44" s="31"/>
      <c r="C44" s="36"/>
      <c r="D44" s="40"/>
      <c r="E44" s="36"/>
      <c r="F44" s="36"/>
      <c r="G44" s="37"/>
      <c r="H44" s="41"/>
      <c r="I44" s="34"/>
    </row>
    <row r="45" spans="1:9" ht="19.5" customHeight="1">
      <c r="A45" s="17" t="s">
        <v>23</v>
      </c>
      <c r="B45" s="31"/>
      <c r="C45" s="38"/>
      <c r="D45" s="32"/>
      <c r="E45" s="38"/>
      <c r="F45" s="38"/>
      <c r="G45" s="39"/>
      <c r="H45" s="33">
        <f>BUSHEL!H46*$E$48</f>
        <v>227.54703999999998</v>
      </c>
      <c r="I45" s="31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-5.5116</v>
      </c>
      <c r="G52" s="51"/>
      <c r="H52" s="52"/>
    </row>
    <row r="53" spans="5:8" ht="15">
      <c r="E53" s="53">
        <v>0.115</v>
      </c>
      <c r="F53" s="51">
        <f>'Primas HRW'!B24*B48</f>
        <v>-3.6744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90</v>
      </c>
      <c r="C9" s="24" t="s">
        <v>43</v>
      </c>
    </row>
    <row r="10" spans="1:3" ht="15">
      <c r="A10" s="62" t="s">
        <v>44</v>
      </c>
      <c r="B10" s="63">
        <v>90</v>
      </c>
      <c r="C10" s="63" t="s">
        <v>43</v>
      </c>
    </row>
    <row r="11" spans="1:3" ht="15">
      <c r="A11" s="64"/>
      <c r="B11" s="24">
        <v>70</v>
      </c>
      <c r="C11" s="24" t="s">
        <v>45</v>
      </c>
    </row>
    <row r="12" spans="1:3" ht="15">
      <c r="A12" s="62" t="s">
        <v>46</v>
      </c>
      <c r="B12" s="63">
        <v>80</v>
      </c>
      <c r="C12" s="63" t="s">
        <v>45</v>
      </c>
    </row>
    <row r="13" spans="1:3" ht="15">
      <c r="A13" s="64" t="s">
        <v>47</v>
      </c>
      <c r="B13" s="24">
        <v>60</v>
      </c>
      <c r="C13" s="24" t="s">
        <v>136</v>
      </c>
    </row>
    <row r="14" spans="1:3" ht="15">
      <c r="A14" s="62" t="s">
        <v>48</v>
      </c>
      <c r="B14" s="63">
        <v>60</v>
      </c>
      <c r="C14" s="63" t="s">
        <v>136</v>
      </c>
    </row>
    <row r="15" spans="1:3" ht="15">
      <c r="A15" s="64" t="s">
        <v>49</v>
      </c>
      <c r="B15" s="24">
        <v>60</v>
      </c>
      <c r="C15" s="24" t="s">
        <v>136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55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/>
      <c r="C9" s="68"/>
      <c r="D9" s="68"/>
      <c r="E9" s="63"/>
    </row>
    <row r="10" spans="1:5" ht="15">
      <c r="A10" t="s">
        <v>42</v>
      </c>
      <c r="B10" s="24">
        <v>90</v>
      </c>
      <c r="C10" s="71">
        <f>B10+B24</f>
        <v>80</v>
      </c>
      <c r="D10" s="71">
        <f>B10+B23</f>
        <v>75</v>
      </c>
      <c r="E10" s="24" t="s">
        <v>43</v>
      </c>
    </row>
    <row r="11" spans="1:5" ht="15">
      <c r="A11" s="70" t="s">
        <v>44</v>
      </c>
      <c r="B11" s="63">
        <v>90</v>
      </c>
      <c r="C11" s="68">
        <f>B11+B24</f>
        <v>80</v>
      </c>
      <c r="D11" s="68">
        <f>B11+B23</f>
        <v>75</v>
      </c>
      <c r="E11" s="63" t="s">
        <v>43</v>
      </c>
    </row>
    <row r="12" spans="1:5" ht="15">
      <c r="A12" t="s">
        <v>57</v>
      </c>
      <c r="B12" s="24">
        <v>85</v>
      </c>
      <c r="C12" s="71">
        <f>B12+B24</f>
        <v>75</v>
      </c>
      <c r="D12" s="71">
        <f>B12+B23</f>
        <v>70</v>
      </c>
      <c r="E12" s="24" t="s">
        <v>45</v>
      </c>
    </row>
    <row r="13" spans="1:5" ht="15">
      <c r="A13" s="70" t="s">
        <v>46</v>
      </c>
      <c r="B13" s="63">
        <v>90</v>
      </c>
      <c r="C13" s="68">
        <f>B13+B24</f>
        <v>80</v>
      </c>
      <c r="D13" s="68">
        <f>B13+B23</f>
        <v>75</v>
      </c>
      <c r="E13" s="63" t="s">
        <v>45</v>
      </c>
    </row>
    <row r="14" spans="1:5" ht="15">
      <c r="A14" t="s">
        <v>47</v>
      </c>
      <c r="B14" s="24">
        <v>90</v>
      </c>
      <c r="C14" s="74">
        <f>B14+B24</f>
        <v>80</v>
      </c>
      <c r="D14" s="24">
        <f>B14+B23</f>
        <v>75</v>
      </c>
      <c r="E14" s="24" t="s">
        <v>136</v>
      </c>
    </row>
    <row r="15" spans="1:5" ht="15">
      <c r="A15" s="70" t="s">
        <v>48</v>
      </c>
      <c r="B15" s="63">
        <v>90</v>
      </c>
      <c r="C15" s="63">
        <f>B15+B24</f>
        <v>80</v>
      </c>
      <c r="D15" s="63">
        <f>B15+B23</f>
        <v>75</v>
      </c>
      <c r="E15" s="63" t="s">
        <v>136</v>
      </c>
    </row>
    <row r="16" spans="1:5" ht="15">
      <c r="A16" t="s">
        <v>49</v>
      </c>
      <c r="B16" s="24">
        <v>90</v>
      </c>
      <c r="C16" s="74">
        <f>B16+B24</f>
        <v>80</v>
      </c>
      <c r="D16" s="24">
        <f>B16+B23</f>
        <v>75</v>
      </c>
      <c r="E16" s="24" t="s">
        <v>136</v>
      </c>
    </row>
    <row r="22" ht="15">
      <c r="A22" t="s">
        <v>58</v>
      </c>
    </row>
    <row r="23" spans="1:2" ht="15">
      <c r="A23" s="75">
        <v>0.11</v>
      </c>
      <c r="B23">
        <v>-15</v>
      </c>
    </row>
    <row r="24" spans="1:2" ht="15">
      <c r="A24" s="76">
        <v>0.115</v>
      </c>
      <c r="B24" s="77">
        <v>-10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75</v>
      </c>
      <c r="C9" s="24" t="s">
        <v>43</v>
      </c>
    </row>
    <row r="10" spans="1:3" ht="15">
      <c r="A10" s="62" t="s">
        <v>44</v>
      </c>
      <c r="B10" s="63">
        <v>78</v>
      </c>
      <c r="C10" s="63" t="s">
        <v>43</v>
      </c>
    </row>
    <row r="11" spans="1:3" ht="15">
      <c r="A11" s="64" t="s">
        <v>57</v>
      </c>
      <c r="B11" s="24">
        <v>115</v>
      </c>
      <c r="C11" s="24" t="s">
        <v>45</v>
      </c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G32" sqref="G32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s="95" t="s">
        <v>71</v>
      </c>
      <c r="C4" s="82" t="s">
        <v>72</v>
      </c>
      <c r="D4" s="94">
        <v>40682</v>
      </c>
      <c r="E4" s="82">
        <v>812</v>
      </c>
      <c r="F4" s="95" t="s">
        <v>73</v>
      </c>
      <c r="G4" s="82" t="s">
        <v>72</v>
      </c>
      <c r="H4" s="94">
        <v>40682</v>
      </c>
      <c r="I4" s="95">
        <v>944.75</v>
      </c>
      <c r="J4" s="95" t="s">
        <v>74</v>
      </c>
      <c r="K4" s="82" t="s">
        <v>75</v>
      </c>
      <c r="L4" s="94">
        <v>40682</v>
      </c>
      <c r="M4" s="95">
        <v>748.25</v>
      </c>
    </row>
    <row r="5" spans="2:13" ht="15">
      <c r="B5" s="95" t="s">
        <v>76</v>
      </c>
      <c r="C5" s="82" t="s">
        <v>77</v>
      </c>
      <c r="D5" s="94">
        <v>40682</v>
      </c>
      <c r="E5" s="95">
        <v>855.25</v>
      </c>
      <c r="F5" s="95" t="s">
        <v>78</v>
      </c>
      <c r="G5" s="82" t="s">
        <v>77</v>
      </c>
      <c r="H5" s="94">
        <v>40682</v>
      </c>
      <c r="I5" s="95">
        <v>961.75</v>
      </c>
      <c r="J5" s="95" t="s">
        <v>79</v>
      </c>
      <c r="K5" s="82" t="s">
        <v>80</v>
      </c>
      <c r="L5" s="94">
        <v>40682</v>
      </c>
      <c r="M5" s="95">
        <v>711.5</v>
      </c>
    </row>
    <row r="6" spans="2:13" ht="15">
      <c r="B6" s="95" t="s">
        <v>81</v>
      </c>
      <c r="C6" s="82" t="s">
        <v>82</v>
      </c>
      <c r="D6" s="94">
        <v>40682</v>
      </c>
      <c r="E6" s="82">
        <v>901</v>
      </c>
      <c r="F6" s="95" t="s">
        <v>83</v>
      </c>
      <c r="G6" s="82" t="s">
        <v>82</v>
      </c>
      <c r="H6" s="94">
        <v>40682</v>
      </c>
      <c r="I6" s="95">
        <v>980.75</v>
      </c>
      <c r="J6" s="95" t="s">
        <v>84</v>
      </c>
      <c r="K6" s="82" t="s">
        <v>85</v>
      </c>
      <c r="L6" s="94">
        <v>40682</v>
      </c>
      <c r="M6" s="95">
        <v>662</v>
      </c>
    </row>
    <row r="7" spans="2:13" ht="15">
      <c r="B7" s="95" t="s">
        <v>86</v>
      </c>
      <c r="C7" s="82" t="s">
        <v>87</v>
      </c>
      <c r="D7" s="94">
        <v>40682</v>
      </c>
      <c r="E7" s="95">
        <v>929.75</v>
      </c>
      <c r="F7" s="95" t="s">
        <v>88</v>
      </c>
      <c r="G7" s="82" t="s">
        <v>87</v>
      </c>
      <c r="H7" s="94">
        <v>40682</v>
      </c>
      <c r="I7" s="95">
        <v>990.75</v>
      </c>
      <c r="J7" s="95" t="s">
        <v>89</v>
      </c>
      <c r="K7" s="82" t="s">
        <v>90</v>
      </c>
      <c r="L7" s="94">
        <v>40682</v>
      </c>
      <c r="M7" s="95">
        <v>672</v>
      </c>
    </row>
    <row r="8" spans="2:13" ht="15">
      <c r="B8" s="95" t="s">
        <v>91</v>
      </c>
      <c r="C8" s="82" t="s">
        <v>92</v>
      </c>
      <c r="D8" s="94">
        <v>40682</v>
      </c>
      <c r="E8" s="82">
        <v>937</v>
      </c>
      <c r="F8" s="95" t="s">
        <v>93</v>
      </c>
      <c r="G8" s="82" t="s">
        <v>92</v>
      </c>
      <c r="H8" s="94">
        <v>40682</v>
      </c>
      <c r="I8" s="95">
        <v>987.25</v>
      </c>
      <c r="J8" s="95" t="s">
        <v>94</v>
      </c>
      <c r="K8" s="82" t="s">
        <v>95</v>
      </c>
      <c r="L8" s="94">
        <v>40682</v>
      </c>
      <c r="M8" s="95">
        <v>679</v>
      </c>
    </row>
    <row r="9" spans="2:13" ht="15">
      <c r="B9" s="95" t="s">
        <v>96</v>
      </c>
      <c r="C9" s="82" t="s">
        <v>97</v>
      </c>
      <c r="D9" s="94">
        <v>40682</v>
      </c>
      <c r="E9" s="82">
        <v>931</v>
      </c>
      <c r="F9" s="95" t="s">
        <v>98</v>
      </c>
      <c r="G9" s="82" t="s">
        <v>97</v>
      </c>
      <c r="H9" s="94">
        <v>40682</v>
      </c>
      <c r="I9" s="95">
        <v>958.75</v>
      </c>
      <c r="J9" s="95" t="s">
        <v>99</v>
      </c>
      <c r="K9" s="82" t="s">
        <v>100</v>
      </c>
      <c r="L9" s="94">
        <v>40682</v>
      </c>
      <c r="M9" s="95">
        <v>684.25</v>
      </c>
    </row>
    <row r="10" spans="2:13" ht="15">
      <c r="B10" s="95" t="s">
        <v>101</v>
      </c>
      <c r="C10" s="82" t="s">
        <v>102</v>
      </c>
      <c r="D10" s="94">
        <v>40682</v>
      </c>
      <c r="E10" s="82">
        <v>937</v>
      </c>
      <c r="F10" s="95" t="s">
        <v>103</v>
      </c>
      <c r="G10" s="82" t="s">
        <v>102</v>
      </c>
      <c r="H10" s="94">
        <v>40682</v>
      </c>
      <c r="I10" s="95">
        <v>947.75</v>
      </c>
      <c r="J10" s="95" t="s">
        <v>104</v>
      </c>
      <c r="K10" s="82" t="s">
        <v>105</v>
      </c>
      <c r="L10" s="94">
        <v>40682</v>
      </c>
      <c r="M10" s="95">
        <v>625</v>
      </c>
    </row>
    <row r="11" spans="2:13" ht="15">
      <c r="B11" s="95" t="s">
        <v>106</v>
      </c>
      <c r="C11" s="82" t="s">
        <v>107</v>
      </c>
      <c r="D11" s="94">
        <v>40682</v>
      </c>
      <c r="E11" s="82">
        <v>954</v>
      </c>
      <c r="F11" s="95" t="s">
        <v>108</v>
      </c>
      <c r="G11" s="82" t="s">
        <v>107</v>
      </c>
      <c r="H11" s="94">
        <v>40682</v>
      </c>
      <c r="I11" s="95">
        <v>959.75</v>
      </c>
      <c r="J11" s="95" t="s">
        <v>109</v>
      </c>
      <c r="K11" s="82" t="s">
        <v>110</v>
      </c>
      <c r="L11" s="94">
        <v>40682</v>
      </c>
      <c r="M11" s="95">
        <v>591</v>
      </c>
    </row>
    <row r="12" spans="2:13" ht="15">
      <c r="B12" s="95" t="s">
        <v>111</v>
      </c>
      <c r="C12" s="82" t="s">
        <v>112</v>
      </c>
      <c r="D12" s="94">
        <v>40682</v>
      </c>
      <c r="E12" s="82">
        <v>964</v>
      </c>
      <c r="F12" s="95" t="s">
        <v>137</v>
      </c>
      <c r="G12" s="82" t="s">
        <v>112</v>
      </c>
      <c r="H12" s="94">
        <v>40682</v>
      </c>
      <c r="I12" s="95">
        <v>967.75</v>
      </c>
      <c r="J12" s="95" t="s">
        <v>113</v>
      </c>
      <c r="K12" s="82" t="s">
        <v>114</v>
      </c>
      <c r="L12" s="94">
        <v>40682</v>
      </c>
      <c r="M12" s="95">
        <v>601</v>
      </c>
    </row>
    <row r="13" spans="2:13" ht="15">
      <c r="B13" s="95" t="s">
        <v>115</v>
      </c>
      <c r="C13" s="82" t="s">
        <v>116</v>
      </c>
      <c r="D13" s="94">
        <v>40682</v>
      </c>
      <c r="E13" s="95">
        <v>960.5</v>
      </c>
      <c r="F13" s="95" t="s">
        <v>138</v>
      </c>
      <c r="G13" s="82" t="s">
        <v>116</v>
      </c>
      <c r="H13" s="94">
        <v>40682</v>
      </c>
      <c r="I13" s="95">
        <v>961.75</v>
      </c>
      <c r="J13" s="95" t="s">
        <v>117</v>
      </c>
      <c r="K13" s="82" t="s">
        <v>118</v>
      </c>
      <c r="L13" s="94">
        <v>40682</v>
      </c>
      <c r="M13" s="95">
        <v>608</v>
      </c>
    </row>
    <row r="14" spans="2:13" ht="15">
      <c r="B14" s="95" t="s">
        <v>119</v>
      </c>
      <c r="C14" s="82" t="s">
        <v>120</v>
      </c>
      <c r="D14" s="94">
        <v>40682</v>
      </c>
      <c r="E14" s="95">
        <v>918.75</v>
      </c>
      <c r="F14" s="95" t="s">
        <v>139</v>
      </c>
      <c r="G14" s="82" t="s">
        <v>120</v>
      </c>
      <c r="H14" s="94">
        <v>40682</v>
      </c>
      <c r="I14" s="95">
        <v>922.75</v>
      </c>
      <c r="J14" s="95" t="s">
        <v>121</v>
      </c>
      <c r="K14" s="82" t="s">
        <v>122</v>
      </c>
      <c r="L14" s="94">
        <v>40682</v>
      </c>
      <c r="M14" s="95">
        <v>613</v>
      </c>
    </row>
    <row r="15" spans="2:13" ht="15">
      <c r="B15"/>
      <c r="C15"/>
      <c r="D15"/>
      <c r="E15"/>
      <c r="F15" s="95" t="s">
        <v>140</v>
      </c>
      <c r="G15" s="82" t="s">
        <v>141</v>
      </c>
      <c r="H15" s="82" t="s">
        <v>142</v>
      </c>
      <c r="I15" s="82">
        <v>0</v>
      </c>
      <c r="J15" s="95" t="s">
        <v>123</v>
      </c>
      <c r="K15" s="82" t="s">
        <v>124</v>
      </c>
      <c r="L15" s="94">
        <v>40682</v>
      </c>
      <c r="M15" s="82">
        <v>596</v>
      </c>
    </row>
    <row r="16" spans="2:13" ht="15">
      <c r="B16"/>
      <c r="C16"/>
      <c r="D16"/>
      <c r="E16"/>
      <c r="F16"/>
      <c r="G16"/>
      <c r="H16"/>
      <c r="I16"/>
      <c r="J16" s="95" t="s">
        <v>125</v>
      </c>
      <c r="K16" s="82" t="s">
        <v>126</v>
      </c>
      <c r="L16" s="94">
        <v>40682</v>
      </c>
      <c r="M16" s="82">
        <v>581</v>
      </c>
    </row>
    <row r="17" spans="2:13" ht="15">
      <c r="B17"/>
      <c r="C17"/>
      <c r="D17"/>
      <c r="E17"/>
      <c r="F17"/>
      <c r="G17"/>
      <c r="H17"/>
      <c r="I17"/>
      <c r="J17" s="95" t="s">
        <v>127</v>
      </c>
      <c r="K17" s="82" t="s">
        <v>128</v>
      </c>
      <c r="L17" s="94">
        <v>40682</v>
      </c>
      <c r="M17" s="82">
        <v>604</v>
      </c>
    </row>
    <row r="18" spans="2:13" ht="15">
      <c r="B18"/>
      <c r="C18"/>
      <c r="D18"/>
      <c r="E18"/>
      <c r="F18"/>
      <c r="G18"/>
      <c r="H18"/>
      <c r="I18"/>
      <c r="J18" s="95" t="s">
        <v>129</v>
      </c>
      <c r="K18" s="82" t="s">
        <v>130</v>
      </c>
      <c r="L18" s="94">
        <v>40682</v>
      </c>
      <c r="M18" s="82">
        <v>578</v>
      </c>
    </row>
    <row r="21" spans="2:13" ht="15">
      <c r="B21"/>
      <c r="C21"/>
      <c r="D21" s="84"/>
      <c r="E21" s="83"/>
      <c r="F21"/>
      <c r="G21"/>
      <c r="H21"/>
      <c r="I21"/>
      <c r="J21"/>
      <c r="K21"/>
      <c r="L21" s="84"/>
      <c r="M21" s="83"/>
    </row>
    <row r="25" spans="4:5" ht="15.75">
      <c r="D25" s="85" t="s">
        <v>131</v>
      </c>
      <c r="E25" s="85" t="s">
        <v>132</v>
      </c>
    </row>
    <row r="26" spans="3:9" ht="15.75">
      <c r="C26" s="85" t="s">
        <v>133</v>
      </c>
      <c r="D26" s="86" t="s">
        <v>143</v>
      </c>
      <c r="E26" s="64">
        <v>19</v>
      </c>
      <c r="F26" s="82" t="s">
        <v>134</v>
      </c>
      <c r="G26" t="s">
        <v>41</v>
      </c>
      <c r="H26" t="s">
        <v>135</v>
      </c>
      <c r="I26" s="82">
        <v>2011</v>
      </c>
    </row>
    <row r="31" spans="4:8" ht="15">
      <c r="D31" s="94"/>
      <c r="E31" s="95"/>
      <c r="G31" s="94"/>
      <c r="H31" s="95"/>
    </row>
    <row r="32" spans="4:8" ht="15">
      <c r="D32" s="94"/>
      <c r="E32" s="95"/>
      <c r="G32" s="94"/>
      <c r="H32" s="95"/>
    </row>
    <row r="33" spans="4:8" ht="15">
      <c r="D33" s="94"/>
      <c r="E33" s="95"/>
      <c r="G33" s="94"/>
      <c r="H33" s="95"/>
    </row>
    <row r="34" spans="4:8" ht="15">
      <c r="D34" s="94"/>
      <c r="E34" s="95"/>
      <c r="G34" s="94"/>
      <c r="H34" s="95"/>
    </row>
    <row r="35" spans="4:8" ht="15">
      <c r="D35" s="94"/>
      <c r="E35" s="95"/>
      <c r="G35" s="94"/>
      <c r="H35" s="95"/>
    </row>
    <row r="36" spans="4:8" ht="15">
      <c r="D36" s="94"/>
      <c r="E36" s="95"/>
      <c r="G36" s="94"/>
      <c r="H36" s="95"/>
    </row>
    <row r="37" spans="4:8" ht="15">
      <c r="D37" s="94"/>
      <c r="E37" s="95"/>
      <c r="G37" s="94"/>
      <c r="H37" s="95"/>
    </row>
    <row r="38" spans="4:8" ht="15">
      <c r="D38" s="94"/>
      <c r="E38" s="95"/>
      <c r="G38" s="94"/>
      <c r="H38" s="95"/>
    </row>
    <row r="39" spans="4:8" ht="15">
      <c r="D39" s="94"/>
      <c r="E39" s="95"/>
      <c r="G39" s="94"/>
      <c r="H39" s="95"/>
    </row>
    <row r="40" spans="4:8" ht="15">
      <c r="D40" s="94"/>
      <c r="E40" s="95"/>
      <c r="G40" s="94"/>
      <c r="H40" s="95"/>
    </row>
    <row r="41" spans="4:8" ht="15">
      <c r="D41" s="94"/>
      <c r="E41" s="95"/>
      <c r="G41" s="94"/>
      <c r="H41" s="95"/>
    </row>
    <row r="42" spans="4:7" ht="15">
      <c r="D42" s="94"/>
      <c r="E42" s="95"/>
      <c r="G42" s="94"/>
    </row>
    <row r="43" spans="4:7" ht="15">
      <c r="D43" s="94"/>
      <c r="E43" s="95"/>
      <c r="G43" s="94"/>
    </row>
    <row r="44" spans="4:7" ht="15">
      <c r="D44" s="94"/>
      <c r="E44" s="95"/>
      <c r="G44" s="94"/>
    </row>
    <row r="45" spans="4:7" ht="15">
      <c r="D45" s="94"/>
      <c r="E45" s="95"/>
      <c r="G45" s="9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2011-05-20T12:47:25Z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