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<sst xmlns="http://schemas.openxmlformats.org/spreadsheetml/2006/main" count="342" uniqueCount="161">
  <si>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</si>
  <si>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</si>
  <si>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</si>
  <si>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</si>
  <si>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</si>
  <si>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</si>
  <si>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</si>
  <si>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</si>
  <si>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</si>
  <si>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</si>
  <si>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</si>
  <si>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</si>
  <si>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</si>
  <si>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</si>
  <si>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</si>
  <si>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</si>
  <si>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</si>
  <si>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</si>
  <si>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</si>
  <si>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</si>
  <si>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</si>
  <si>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</si>
  <si>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</si>
  <si>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</si>
  <si>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</si>
  <si>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</si>
  <si>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</si>
  <si>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</si>
  <si>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</si>
  <si>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</si>
  <si>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</si>
  <si>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</si>
  <si>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</si>
  <si>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</si>
  <si>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</si>
  <si>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</si>
  <si>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</si>
  <si>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</si>
  <si>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</si>
  <si>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</si>
  <si>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</si>
  <si>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</si>
  <si>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</si>
  <si>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</si>
  <si>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</si>
  <si>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</si>
  <si>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</si>
  <si>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</si>
  <si>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</si>
  <si>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</si>
  <si>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</si>
  <si>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</si>
  <si>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</si>
  <si>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</si>
  <si>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</si>
  <si>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</si>
  <si>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</si>
  <si>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</si>
  <si>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</si>
  <si>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</si>
  <si>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</si>
  <si>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</si>
  <si>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</si>
  <si>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</si>
  <si>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</si>
  <si>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</si>
  <si>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</si>
  <si>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</si>
  <si>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</si>
  <si>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</si>
  <si>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</si>
  <si>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</si>
  <si>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</si>
  <si>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</si>
  <si>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</si>
  <si>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</si>
  <si>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</si>
  <si>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</si>
  <si>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</si>
  <si>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</si>
  <si>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</si>
  <si>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</si>
  <si>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</si>
  <si>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</si>
  <si>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</si>
  <si>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</si>
  <si>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</si>
  <si>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</si>
  <si>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</si>
  <si>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</si>
  <si>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</si>
  <si>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</si>
  <si>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</si>
  <si>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</si>
  <si>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</si>
  <si>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</si>
  <si>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</si>
  <si>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</si>
  <si>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</si>
  <si>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</si>
  <si>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</si>
  <si>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</si>
  <si>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</si>
  <si>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</si>
  <si>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</si>
  <si>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</si>
  <si>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</si>
  <si>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</si>
  <si>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</si>
  <si>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</si>
  <si>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</si>
  <si>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</si>
  <si>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</si>
  <si>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</si>
  <si>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</si>
  <si>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</si>
  <si>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</si>
  <si>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</si>
  <si>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</si>
  <si>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</si>
  <si>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</si>
  <si>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</si>
  <si>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</si>
  <si>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</si>
  <si>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</si>
  <si>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</si>
  <si>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</si>
  <si>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</si>
  <si>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</si>
  <si>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</si>
  <si>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</si>
  <si>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</si>
  <si>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</si>
  <si>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</si>
  <si>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</si>
  <si>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</si>
  <si>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</si>
  <si>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</si>
  <si>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</si>
  <si>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</si>
  <si>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</si>
  <si>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</si>
  <si>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</si>
  <si>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</si>
  <si>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</si>
  <si>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</si>
  <si>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</si>
  <si>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</si>
  <si>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/KWZ4</t>
  </si>
  <si>
    <t>/CH5</t>
  </si>
  <si>
    <t xml:space="preserve">CORN MAR5/d     </t>
  </si>
  <si>
    <t>/CK5</t>
  </si>
  <si>
    <t xml:space="preserve">CORN MAY5/d     </t>
  </si>
  <si>
    <t>/CU5</t>
  </si>
  <si>
    <t xml:space="preserve">CORN SEP5/d     </t>
  </si>
  <si>
    <t>/CN6</t>
  </si>
  <si>
    <t xml:space="preserve">CORN JUL6/d     </t>
  </si>
  <si>
    <t>/CZ6</t>
  </si>
  <si>
    <t xml:space="preserve">CORN DEC6/d     </t>
  </si>
  <si>
    <t>20 FEB 2013</t>
  </si>
  <si>
    <t>Miércoles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</si>
</sst>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Febrero</v>
      </c>
      <c r="E8" s="4">
        <f>Datos!I24</f>
        <v>2013</v>
      </c>
      <c r="F8" s="3"/>
      <c r="G8" s="3"/>
      <c r="H8" s="3" t="str">
        <f>Datos!D24</f>
        <v>Miércoles</v>
      </c>
      <c r="I8" s="5">
        <f>Datos!E24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828.5</v>
      </c>
      <c r="D18" s="86"/>
      <c r="E18" s="92">
        <f>D19+'Primas HRW'!B6</f>
        <v>907.25</v>
      </c>
      <c r="F18" s="93">
        <f>D19+'Primas HRW'!C6</f>
        <v>897.25</v>
      </c>
      <c r="G18" s="94">
        <f>D19+'Primas HRW'!D6</f>
        <v>887.25</v>
      </c>
      <c r="H18" s="87"/>
      <c r="I18" s="84"/>
    </row>
    <row r="19" spans="1:9" ht="19.5" customHeight="1">
      <c r="A19" s="17" t="s">
        <v>14</v>
      </c>
      <c r="B19" s="32">
        <f>Datos!E4</f>
        <v>738.5</v>
      </c>
      <c r="C19" s="31">
        <f>B19+'Primas SRW'!B6</f>
        <v>830.5</v>
      </c>
      <c r="D19" s="29">
        <f>Datos!I4</f>
        <v>777.25</v>
      </c>
      <c r="E19" s="95">
        <f>D19+'Primas HRW'!B7</f>
        <v>910.25</v>
      </c>
      <c r="F19" s="96">
        <f>D19+'Primas HRW'!C7</f>
        <v>900.25</v>
      </c>
      <c r="G19" s="97">
        <f>D19+'Primas HRW'!D7</f>
        <v>890.25</v>
      </c>
      <c r="H19" s="38">
        <f>Datos!M4</f>
        <v>700.5</v>
      </c>
      <c r="I19" s="28">
        <f>H19+'Primas maíz'!B6</f>
        <v>764.5</v>
      </c>
    </row>
    <row r="20" spans="1:9" ht="19.5" customHeight="1">
      <c r="A20" s="23" t="s">
        <v>15</v>
      </c>
      <c r="B20" s="32"/>
      <c r="C20" s="31">
        <f>B21+'Primas SRW'!B7</f>
        <v>830.25</v>
      </c>
      <c r="D20" s="29"/>
      <c r="E20" s="95">
        <f>D21+'Primas HRW'!B8</f>
        <v>914.5</v>
      </c>
      <c r="F20" s="96">
        <f>D21+'Primas HRW'!C8</f>
        <v>904.5</v>
      </c>
      <c r="G20" s="97">
        <f>D21+'Primas HRW'!D8</f>
        <v>894.5</v>
      </c>
      <c r="H20" s="38"/>
      <c r="I20" s="28">
        <f>H21+'Primas maíz'!B7</f>
        <v>761.25</v>
      </c>
    </row>
    <row r="21" spans="1:9" ht="19.5" customHeight="1">
      <c r="A21" s="17" t="s">
        <v>16</v>
      </c>
      <c r="B21" s="32">
        <f>Datos!E5</f>
        <v>745.25</v>
      </c>
      <c r="C21" s="31">
        <f>B21+'Primas SRW'!B8</f>
        <v>825.25</v>
      </c>
      <c r="D21" s="29">
        <f>Datos!I5</f>
        <v>787.5</v>
      </c>
      <c r="E21" s="95">
        <f>D21+'Primas HRW'!B9</f>
        <v>916.5</v>
      </c>
      <c r="F21" s="96">
        <f>D21+'Primas HRW'!C9</f>
        <v>906.5</v>
      </c>
      <c r="G21" s="97">
        <f>D21+'Primas HRW'!D9</f>
        <v>896.5</v>
      </c>
      <c r="H21" s="38">
        <f>Datos!M5</f>
        <v>696.25</v>
      </c>
      <c r="I21" s="28">
        <f>H21+'Primas maíz'!B8</f>
        <v>762.25</v>
      </c>
    </row>
    <row r="22" spans="1:9" ht="19.5" customHeight="1">
      <c r="A22" s="17" t="s">
        <v>145</v>
      </c>
      <c r="B22" s="32"/>
      <c r="C22" s="31">
        <f>B23+'Primas SRW'!B9</f>
        <v>793</v>
      </c>
      <c r="D22" s="29"/>
      <c r="E22" s="95">
        <f>D23+'Primas HRW'!B10</f>
        <v>912.75</v>
      </c>
      <c r="F22" s="96">
        <f>D23+'Primas HRW'!C10</f>
        <v>902.75</v>
      </c>
      <c r="G22" s="97">
        <f>D23+'Primas HRW'!D10</f>
        <v>892.75</v>
      </c>
      <c r="H22" s="38"/>
      <c r="I22" s="28">
        <f>H23+'Primas maíz'!B9</f>
        <v>746.75</v>
      </c>
    </row>
    <row r="23" spans="1:9" ht="19.5" customHeight="1">
      <c r="A23" s="17" t="s">
        <v>17</v>
      </c>
      <c r="B23" s="32">
        <f>Datos!E6</f>
        <v>748</v>
      </c>
      <c r="C23" s="31">
        <f>B23+'Primas SRW'!B10</f>
        <v>788</v>
      </c>
      <c r="D23" s="29">
        <f>Datos!I6</f>
        <v>794.75</v>
      </c>
      <c r="E23" s="95">
        <f>D23+'Primas HRW'!B11</f>
        <v>914.75</v>
      </c>
      <c r="F23" s="96">
        <f>D23+'Primas HRW'!C11</f>
        <v>904.75</v>
      </c>
      <c r="G23" s="97">
        <f>D23+'Primas HRW'!D11</f>
        <v>894.75</v>
      </c>
      <c r="H23" s="38">
        <f>Datos!M6</f>
        <v>682.75</v>
      </c>
      <c r="I23" s="28">
        <f>H23+'Primas maíz'!B10</f>
        <v>747.75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756.25</v>
      </c>
      <c r="C25" s="31"/>
      <c r="D25" s="29">
        <f>Datos!I7</f>
        <v>808.25</v>
      </c>
      <c r="E25" s="31"/>
      <c r="F25" s="28"/>
      <c r="G25" s="37"/>
      <c r="H25" s="38">
        <f>Datos!M7</f>
        <v>581.25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768.5</v>
      </c>
      <c r="C28" s="33"/>
      <c r="D28" s="29">
        <f>Datos!I8</f>
        <v>824.5</v>
      </c>
      <c r="E28" s="33"/>
      <c r="F28" s="34"/>
      <c r="G28" s="35"/>
      <c r="H28" s="38">
        <f>Datos!M8</f>
        <v>561.5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779</v>
      </c>
      <c r="C30" s="31"/>
      <c r="D30" s="29">
        <f>Datos!I9</f>
        <v>833</v>
      </c>
      <c r="E30" s="31"/>
      <c r="F30" s="31"/>
      <c r="G30" s="37"/>
      <c r="H30" s="40">
        <f>Datos!M9</f>
        <v>572</v>
      </c>
      <c r="I30" s="28"/>
    </row>
    <row r="31" spans="1:9" ht="19.5" customHeight="1">
      <c r="A31" s="17" t="s">
        <v>16</v>
      </c>
      <c r="B31" s="39">
        <f>Datos!E10</f>
        <v>780.75</v>
      </c>
      <c r="C31" s="31"/>
      <c r="D31" s="29">
        <f>Datos!I10</f>
        <v>830.75</v>
      </c>
      <c r="E31" s="31"/>
      <c r="F31" s="31"/>
      <c r="G31" s="37"/>
      <c r="H31" s="40">
        <f>Datos!M10</f>
        <v>579</v>
      </c>
      <c r="I31" s="28"/>
    </row>
    <row r="32" spans="1:9" ht="19.5" customHeight="1">
      <c r="A32" s="17" t="s">
        <v>17</v>
      </c>
      <c r="B32" s="39">
        <f>Datos!E11</f>
        <v>778.75</v>
      </c>
      <c r="C32" s="31"/>
      <c r="D32" s="29">
        <f>Datos!I11</f>
        <v>805.75</v>
      </c>
      <c r="E32" s="31"/>
      <c r="F32" s="31"/>
      <c r="G32" s="37"/>
      <c r="H32" s="38">
        <f>Datos!M11</f>
        <v>584.25</v>
      </c>
      <c r="I32" s="28"/>
    </row>
    <row r="33" spans="1:9" ht="19.5" customHeight="1">
      <c r="A33" s="17" t="s">
        <v>19</v>
      </c>
      <c r="B33" s="34">
        <f>Datos!E12</f>
        <v>784.75</v>
      </c>
      <c r="C33" s="31"/>
      <c r="D33" s="29">
        <f>Datos!I12</f>
        <v>808.75</v>
      </c>
      <c r="E33" s="31"/>
      <c r="F33" s="31"/>
      <c r="G33" s="37"/>
      <c r="H33" s="38">
        <f>Datos!M12</f>
        <v>555.5</v>
      </c>
      <c r="I33" s="28"/>
    </row>
    <row r="34" spans="1:9" ht="19.5" customHeight="1">
      <c r="A34" s="17" t="s">
        <v>22</v>
      </c>
      <c r="B34" s="34">
        <f>Datos!E13</f>
        <v>792.5</v>
      </c>
      <c r="C34" s="33"/>
      <c r="D34" s="29">
        <f>Datos!I13</f>
        <v>813.75</v>
      </c>
      <c r="E34" s="33"/>
      <c r="F34" s="33"/>
      <c r="G34" s="35"/>
      <c r="H34" s="38">
        <f>Datos!M13</f>
        <v>548.75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797.75</v>
      </c>
      <c r="C36" s="31"/>
      <c r="D36" s="29"/>
      <c r="E36" s="31"/>
      <c r="F36" s="31"/>
      <c r="G36" s="37"/>
      <c r="H36" s="38">
        <f>Datos!M14</f>
        <v>553</v>
      </c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799</v>
      </c>
      <c r="C37" s="31"/>
      <c r="D37" s="29"/>
      <c r="E37" s="31"/>
      <c r="F37" s="31"/>
      <c r="G37" s="37"/>
      <c r="H37" s="38">
        <f>Datos!M15</f>
        <v>557.75</v>
      </c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755.5</v>
      </c>
      <c r="C38" s="31"/>
      <c r="D38" s="29"/>
      <c r="E38" s="31"/>
      <c r="F38" s="31"/>
      <c r="G38" s="37"/>
      <c r="H38" s="38">
        <f>Datos!M16</f>
        <v>560.25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38">
        <f>Datos!M17</f>
        <v>545.75</v>
      </c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Datos!M18</f>
        <v>546.75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>
        <f>Datos!M19</f>
        <v>563.75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>
        <f>Datos!M20</f>
        <v>533.5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Febrero</v>
      </c>
      <c r="E9" s="3">
        <f>BUSHEL!E8</f>
        <v>2013</v>
      </c>
      <c r="F9" s="3"/>
      <c r="G9" s="3"/>
      <c r="H9" s="3" t="str">
        <f>Datos!D24</f>
        <v>Miércoles</v>
      </c>
      <c r="I9" s="5">
        <f>Datos!E24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30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304.42404</v>
      </c>
      <c r="D18" s="86"/>
      <c r="E18" s="55">
        <f>BUSHEL!E18*TONELADA!$B$50</f>
        <v>333.35994</v>
      </c>
      <c r="F18" s="55">
        <f>BUSHEL!F18*TONELADA!$B$50</f>
        <v>329.68554</v>
      </c>
      <c r="G18" s="56">
        <f>BUSHEL!G18*TONELADA!$B$50</f>
        <v>326.01114</v>
      </c>
      <c r="H18" s="87"/>
      <c r="I18" s="27"/>
    </row>
    <row r="19" spans="1:9" ht="19.5" customHeight="1">
      <c r="A19" s="17" t="s">
        <v>14</v>
      </c>
      <c r="B19" s="34">
        <f>BUSHEL!B19*TONELADA!$B$50</f>
        <v>271.35444</v>
      </c>
      <c r="C19" s="33">
        <f>BUSHEL!C19*TONELADA!$B$50</f>
        <v>305.15891999999997</v>
      </c>
      <c r="D19" s="29">
        <f>IF(BUSHEL!D19&gt;0,BUSHEL!D19*TONELADA!$B$50,"")</f>
        <v>285.59274</v>
      </c>
      <c r="E19" s="55">
        <f>BUSHEL!E19*TONELADA!$B$50</f>
        <v>334.46226</v>
      </c>
      <c r="F19" s="55">
        <f>BUSHEL!F19*TONELADA!$B$50</f>
        <v>330.78785999999997</v>
      </c>
      <c r="G19" s="56">
        <f>BUSHEL!G19*TONELADA!$B$50</f>
        <v>327.11346</v>
      </c>
      <c r="H19" s="30">
        <f>BUSHEL!H19*$E$50</f>
        <v>275.77284</v>
      </c>
      <c r="I19" s="27">
        <f>BUSHEL!I19*TONELADA!$E$50</f>
        <v>300.96835999999996</v>
      </c>
    </row>
    <row r="20" spans="1:9" ht="19.5" customHeight="1">
      <c r="A20" s="23" t="s">
        <v>15</v>
      </c>
      <c r="B20" s="34"/>
      <c r="C20" s="33">
        <f>BUSHEL!C20*TONELADA!$B$50</f>
        <v>305.06705999999997</v>
      </c>
      <c r="D20" s="29"/>
      <c r="E20" s="55">
        <f>BUSHEL!E20*TONELADA!$B$50</f>
        <v>336.02387999999996</v>
      </c>
      <c r="F20" s="55">
        <f>BUSHEL!F20*TONELADA!$B$50</f>
        <v>332.34947999999997</v>
      </c>
      <c r="G20" s="56">
        <f>BUSHEL!G20*TONELADA!$B$50</f>
        <v>328.67508</v>
      </c>
      <c r="H20" s="30"/>
      <c r="I20" s="27">
        <f>BUSHEL!I20*TONELADA!$E$50</f>
        <v>299.6889</v>
      </c>
    </row>
    <row r="21" spans="1:9" ht="19.5" customHeight="1">
      <c r="A21" s="17" t="s">
        <v>16</v>
      </c>
      <c r="B21" s="34">
        <f>BUSHEL!B21*TONELADA!$B$50</f>
        <v>273.83466</v>
      </c>
      <c r="C21" s="33">
        <f>BUSHEL!C21*TONELADA!$B$50</f>
        <v>303.22986</v>
      </c>
      <c r="D21" s="29">
        <f>IF(BUSHEL!D21&gt;0,BUSHEL!D21*TONELADA!$B$50,"")</f>
        <v>289.359</v>
      </c>
      <c r="E21" s="55">
        <f>BUSHEL!E21*TONELADA!$B$50</f>
        <v>336.75876</v>
      </c>
      <c r="F21" s="55">
        <f>BUSHEL!F21*TONELADA!$B$50</f>
        <v>333.08436</v>
      </c>
      <c r="G21" s="56">
        <f>BUSHEL!G21*TONELADA!$B$50</f>
        <v>329.40996</v>
      </c>
      <c r="H21" s="30">
        <f>BUSHEL!H21*$E$50</f>
        <v>274.0997</v>
      </c>
      <c r="I21" s="27">
        <f>BUSHEL!I21*TONELADA!$E$50</f>
        <v>300.08258</v>
      </c>
    </row>
    <row r="22" spans="1:9" ht="19.5" customHeight="1">
      <c r="A22" s="17" t="s">
        <v>145</v>
      </c>
      <c r="B22" s="34"/>
      <c r="C22" s="33">
        <f>BUSHEL!C22*TONELADA!$B$50</f>
        <v>291.37991999999997</v>
      </c>
      <c r="D22" s="29"/>
      <c r="E22" s="55">
        <f>BUSHEL!E22*TONELADA!$B$50</f>
        <v>335.38086</v>
      </c>
      <c r="F22" s="55">
        <f>BUSHEL!F22*TONELADA!$B$50</f>
        <v>331.70646</v>
      </c>
      <c r="G22" s="56">
        <f>BUSHEL!G22*TONELADA!$B$50</f>
        <v>328.03206</v>
      </c>
      <c r="H22" s="30"/>
      <c r="I22" s="27">
        <f>BUSHEL!I22*TONELADA!$E$50</f>
        <v>293.98053999999996</v>
      </c>
    </row>
    <row r="23" spans="1:9" ht="19.5" customHeight="1">
      <c r="A23" s="17" t="s">
        <v>17</v>
      </c>
      <c r="B23" s="34">
        <f>BUSHEL!B23*TONELADA!$B$50</f>
        <v>274.84512</v>
      </c>
      <c r="C23" s="33">
        <f>BUSHEL!C23*TONELADA!$B$50</f>
        <v>289.54272</v>
      </c>
      <c r="D23" s="29">
        <f>IF(BUSHEL!D23&gt;0,BUSHEL!D23*TONELADA!$B$50,"")</f>
        <v>292.02294</v>
      </c>
      <c r="E23" s="55">
        <f>BUSHEL!E23*TONELADA!$B$50</f>
        <v>336.11574</v>
      </c>
      <c r="F23" s="55">
        <f>BUSHEL!F23*TONELADA!$B$50</f>
        <v>332.44133999999997</v>
      </c>
      <c r="G23" s="56">
        <f>BUSHEL!G23*TONELADA!$B$50</f>
        <v>328.76694</v>
      </c>
      <c r="H23" s="30">
        <f>BUSHEL!H23*$E$50</f>
        <v>268.78502</v>
      </c>
      <c r="I23" s="27">
        <f>BUSHEL!I23*TONELADA!$E$50</f>
        <v>294.37422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277.87649999999996</v>
      </c>
      <c r="C25" s="37"/>
      <c r="D25" s="29">
        <f>IF(BUSHEL!D25&gt;0,BUSHEL!D25*TONELADA!$B$50,"")</f>
        <v>296.98338</v>
      </c>
      <c r="E25" s="28"/>
      <c r="F25" s="28"/>
      <c r="G25" s="37"/>
      <c r="H25" s="30">
        <f>BUSHEL!H25*$E$50</f>
        <v>228.82649999999998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282.37764</v>
      </c>
      <c r="C28" s="33"/>
      <c r="D28" s="29">
        <f>IF(BUSHEL!D28&gt;0,BUSHEL!D28*TONELADA!$B$50,"")</f>
        <v>302.95428</v>
      </c>
      <c r="E28" s="33"/>
      <c r="F28" s="33"/>
      <c r="G28" s="35"/>
      <c r="H28" s="30">
        <f>BUSHEL!H28*$E$50</f>
        <v>221.05131999999998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286.23575999999997</v>
      </c>
      <c r="C30" s="31"/>
      <c r="D30" s="29">
        <f>IF(BUSHEL!D30&gt;0,BUSHEL!D30*TONELADA!$B$50,"")</f>
        <v>306.07752</v>
      </c>
      <c r="E30" s="31"/>
      <c r="F30" s="31"/>
      <c r="G30" s="37"/>
      <c r="H30" s="30">
        <f>BUSHEL!H30*$E$50</f>
        <v>225.18496</v>
      </c>
      <c r="I30" s="28"/>
    </row>
    <row r="31" spans="1:9" ht="19.5" customHeight="1">
      <c r="A31" s="17" t="s">
        <v>16</v>
      </c>
      <c r="B31" s="34">
        <f>BUSHEL!B31*TONELADA!$B$50</f>
        <v>286.87878</v>
      </c>
      <c r="C31" s="31"/>
      <c r="D31" s="29">
        <f>IF(BUSHEL!D31&gt;0,BUSHEL!D31*TONELADA!$B$50,"")</f>
        <v>305.25077999999996</v>
      </c>
      <c r="E31" s="31"/>
      <c r="F31" s="31"/>
      <c r="G31" s="37"/>
      <c r="H31" s="30">
        <f>BUSHEL!H31*$E$50</f>
        <v>227.94072</v>
      </c>
      <c r="I31" s="28"/>
    </row>
    <row r="32" spans="1:9" ht="19.5" customHeight="1">
      <c r="A32" s="17" t="s">
        <v>17</v>
      </c>
      <c r="B32" s="34">
        <f>BUSHEL!B32*TONELADA!$B$50</f>
        <v>286.1439</v>
      </c>
      <c r="C32" s="31"/>
      <c r="D32" s="29">
        <f>IF(BUSHEL!D32&gt;0,BUSHEL!D32*TONELADA!$B$50,"")</f>
        <v>296.06478</v>
      </c>
      <c r="E32" s="31"/>
      <c r="F32" s="31"/>
      <c r="G32" s="37"/>
      <c r="H32" s="30">
        <f>BUSHEL!H32*$E$50</f>
        <v>230.00753999999998</v>
      </c>
      <c r="I32" s="28"/>
    </row>
    <row r="33" spans="1:9" ht="19.5" customHeight="1">
      <c r="A33" s="17" t="s">
        <v>19</v>
      </c>
      <c r="B33" s="34">
        <f>BUSHEL!B33*TONELADA!$B$50</f>
        <v>288.34854</v>
      </c>
      <c r="C33" s="31"/>
      <c r="D33" s="29">
        <f>IF(BUSHEL!D33&gt;0,BUSHEL!D33*TONELADA!$B$50,"")</f>
        <v>297.1671</v>
      </c>
      <c r="E33" s="31"/>
      <c r="F33" s="31"/>
      <c r="G33" s="37"/>
      <c r="H33" s="30">
        <f>BUSHEL!H33*$E$50</f>
        <v>218.68923999999998</v>
      </c>
      <c r="I33" s="28"/>
    </row>
    <row r="34" spans="1:9" ht="19.5" customHeight="1">
      <c r="A34" s="17" t="s">
        <v>22</v>
      </c>
      <c r="B34" s="34">
        <f>BUSHEL!B34*TONELADA!$B$50</f>
        <v>291.1962</v>
      </c>
      <c r="C34" s="33"/>
      <c r="D34" s="29">
        <f>IF(BUSHEL!D34&gt;0,BUSHEL!D34*TONELADA!$B$50,"")</f>
        <v>299.0043</v>
      </c>
      <c r="E34" s="33"/>
      <c r="F34" s="33"/>
      <c r="G34" s="35"/>
      <c r="H34" s="30">
        <f>BUSHEL!H34*$E$50</f>
        <v>216.03189999999998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293.12525999999997</v>
      </c>
      <c r="C36" s="31"/>
      <c r="D36" s="29"/>
      <c r="E36" s="31"/>
      <c r="F36" s="31"/>
      <c r="G36" s="37"/>
      <c r="H36" s="30">
        <f>BUSHEL!H36*$E$50</f>
        <v>217.70504</v>
      </c>
      <c r="I36" s="28"/>
    </row>
    <row r="37" spans="1:9" ht="19.5" customHeight="1">
      <c r="A37" s="17" t="s">
        <v>16</v>
      </c>
      <c r="B37" s="34">
        <f>BUSHEL!B37*TONELADA!$B$50</f>
        <v>293.58456</v>
      </c>
      <c r="C37" s="31"/>
      <c r="D37" s="29"/>
      <c r="E37" s="31"/>
      <c r="F37" s="31"/>
      <c r="G37" s="37"/>
      <c r="H37" s="30">
        <f>BUSHEL!H37*$E$50</f>
        <v>219.57502</v>
      </c>
      <c r="I37" s="28"/>
    </row>
    <row r="38" spans="1:9" ht="19.5" customHeight="1">
      <c r="A38" s="17" t="s">
        <v>17</v>
      </c>
      <c r="B38" s="34">
        <f>BUSHEL!B38*TONELADA!$B$50</f>
        <v>277.60092</v>
      </c>
      <c r="C38" s="31"/>
      <c r="D38" s="29"/>
      <c r="E38" s="31"/>
      <c r="F38" s="31"/>
      <c r="G38" s="37"/>
      <c r="H38" s="30">
        <f>BUSHEL!H38*$E$50</f>
        <v>220.55921999999998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0">
        <f>BUSHEL!H39*$E$50</f>
        <v>214.85085999999998</v>
      </c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215.24453999999997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>
        <f>BUSHEL!H44*$E$50</f>
        <v>221.9371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>
        <f>BUSHEL!H46*$E$50</f>
        <v>210.02828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90</v>
      </c>
      <c r="C5" s="24" t="s">
        <v>78</v>
      </c>
    </row>
    <row r="6" spans="1:3" ht="15">
      <c r="A6" s="62" t="s">
        <v>144</v>
      </c>
      <c r="B6" s="63">
        <v>92</v>
      </c>
      <c r="C6" s="63" t="s">
        <v>78</v>
      </c>
    </row>
    <row r="7" spans="1:3" ht="15">
      <c r="A7" s="100" t="s">
        <v>36</v>
      </c>
      <c r="B7" s="101">
        <v>85</v>
      </c>
      <c r="C7" s="24" t="s">
        <v>146</v>
      </c>
    </row>
    <row r="8" spans="1:3" ht="15">
      <c r="A8" s="62" t="s">
        <v>37</v>
      </c>
      <c r="B8" s="63">
        <v>80</v>
      </c>
      <c r="C8" s="63" t="s">
        <v>146</v>
      </c>
    </row>
    <row r="9" spans="1:3" ht="15">
      <c r="A9" s="65" t="s">
        <v>38</v>
      </c>
      <c r="B9" s="24">
        <v>45</v>
      </c>
      <c r="C9" s="24" t="s">
        <v>147</v>
      </c>
    </row>
    <row r="10" spans="1:3" ht="15">
      <c r="A10" s="62" t="s">
        <v>39</v>
      </c>
      <c r="B10" s="63">
        <v>40</v>
      </c>
      <c r="C10" s="66" t="s">
        <v>147</v>
      </c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0"/>
      <c r="C1" s="110"/>
      <c r="D1" s="110"/>
    </row>
    <row r="2" spans="1:4" ht="15.75">
      <c r="A2" s="64"/>
      <c r="B2" s="111" t="s">
        <v>1</v>
      </c>
      <c r="C2" s="111"/>
      <c r="D2" s="111"/>
    </row>
    <row r="3" spans="1:4" ht="15.75">
      <c r="A3" s="64"/>
      <c r="B3" s="111" t="s">
        <v>47</v>
      </c>
      <c r="C3" s="111"/>
      <c r="D3" s="111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130</v>
      </c>
      <c r="C6" s="71">
        <f>B6+B24</f>
        <v>120</v>
      </c>
      <c r="D6" s="24">
        <f>B6+B23</f>
        <v>110</v>
      </c>
      <c r="E6" s="24" t="s">
        <v>78</v>
      </c>
    </row>
    <row r="7" spans="1:5" ht="15">
      <c r="A7" s="62" t="s">
        <v>144</v>
      </c>
      <c r="B7" s="63">
        <v>133</v>
      </c>
      <c r="C7" s="66">
        <f>B7+B24</f>
        <v>123</v>
      </c>
      <c r="D7" s="63">
        <f>B7+B23</f>
        <v>113</v>
      </c>
      <c r="E7" s="66" t="s">
        <v>78</v>
      </c>
    </row>
    <row r="8" spans="1:5" ht="15">
      <c r="A8" s="64" t="s">
        <v>36</v>
      </c>
      <c r="B8" s="24">
        <v>127</v>
      </c>
      <c r="C8" s="71">
        <f>B8+B24</f>
        <v>117</v>
      </c>
      <c r="D8" s="24">
        <f>B8+B23</f>
        <v>107</v>
      </c>
      <c r="E8" s="24" t="s">
        <v>146</v>
      </c>
    </row>
    <row r="9" spans="1:5" ht="15">
      <c r="A9" s="62" t="s">
        <v>37</v>
      </c>
      <c r="B9" s="63">
        <v>129</v>
      </c>
      <c r="C9" s="66">
        <f>B9+B24</f>
        <v>119</v>
      </c>
      <c r="D9" s="63">
        <f>B9+B23</f>
        <v>109</v>
      </c>
      <c r="E9" s="66" t="s">
        <v>146</v>
      </c>
    </row>
    <row r="10" spans="1:5" ht="15">
      <c r="A10" s="64" t="s">
        <v>38</v>
      </c>
      <c r="B10" s="24">
        <v>118</v>
      </c>
      <c r="C10" s="71">
        <f>B10+B24</f>
        <v>108</v>
      </c>
      <c r="D10" s="24">
        <f>B10+B23</f>
        <v>98</v>
      </c>
      <c r="E10" s="24" t="s">
        <v>147</v>
      </c>
    </row>
    <row r="11" spans="1:5" ht="15">
      <c r="A11" s="62" t="s">
        <v>39</v>
      </c>
      <c r="B11" s="66">
        <v>120</v>
      </c>
      <c r="C11" s="66">
        <f>B11+B24</f>
        <v>110</v>
      </c>
      <c r="D11" s="63">
        <f>B11+B23</f>
        <v>100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/>
      <c r="C5" s="24"/>
    </row>
    <row r="6" spans="1:3" ht="15">
      <c r="A6" s="70" t="s">
        <v>144</v>
      </c>
      <c r="B6" s="63">
        <v>64</v>
      </c>
      <c r="C6" s="63" t="s">
        <v>78</v>
      </c>
    </row>
    <row r="7" spans="1:3" ht="15">
      <c r="A7" s="65" t="s">
        <v>36</v>
      </c>
      <c r="B7" s="79">
        <v>65</v>
      </c>
      <c r="C7" s="79" t="s">
        <v>146</v>
      </c>
    </row>
    <row r="8" spans="1:3" ht="15">
      <c r="A8" s="62" t="s">
        <v>37</v>
      </c>
      <c r="B8" s="63">
        <v>66</v>
      </c>
      <c r="C8" s="63" t="s">
        <v>146</v>
      </c>
    </row>
    <row r="9" spans="1:3" ht="15">
      <c r="A9" s="64" t="s">
        <v>38</v>
      </c>
      <c r="B9" s="24">
        <v>64</v>
      </c>
      <c r="C9" s="24" t="s">
        <v>147</v>
      </c>
    </row>
    <row r="10" spans="1:3" ht="15">
      <c r="A10" s="62" t="s">
        <v>39</v>
      </c>
      <c r="B10" s="63">
        <v>65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159</v>
      </c>
      <c r="E4" s="98">
        <v>738.5</v>
      </c>
      <c r="F4" t="s">
        <v>79</v>
      </c>
      <c r="G4" t="s">
        <v>80</v>
      </c>
      <c r="H4" s="91" t="s">
        <v>159</v>
      </c>
      <c r="I4" s="98">
        <v>777.25</v>
      </c>
      <c r="J4" t="s">
        <v>81</v>
      </c>
      <c r="K4" t="s">
        <v>82</v>
      </c>
      <c r="L4" s="91" t="s">
        <v>159</v>
      </c>
      <c r="M4" s="98">
        <v>700.5</v>
      </c>
    </row>
    <row r="5" spans="2:13" ht="15">
      <c r="B5" t="s">
        <v>88</v>
      </c>
      <c r="C5" t="s">
        <v>85</v>
      </c>
      <c r="D5" s="91" t="s">
        <v>159</v>
      </c>
      <c r="E5" s="98">
        <v>745.25</v>
      </c>
      <c r="F5" t="s">
        <v>84</v>
      </c>
      <c r="G5" t="s">
        <v>85</v>
      </c>
      <c r="H5" s="91" t="s">
        <v>159</v>
      </c>
      <c r="I5" s="98">
        <v>787.5</v>
      </c>
      <c r="J5" t="s">
        <v>86</v>
      </c>
      <c r="K5" t="s">
        <v>87</v>
      </c>
      <c r="L5" s="91" t="s">
        <v>159</v>
      </c>
      <c r="M5" s="98">
        <v>696.25</v>
      </c>
    </row>
    <row r="6" spans="2:13" ht="15">
      <c r="B6" t="s">
        <v>93</v>
      </c>
      <c r="C6" t="s">
        <v>90</v>
      </c>
      <c r="D6" s="91" t="s">
        <v>159</v>
      </c>
      <c r="E6" s="98">
        <v>748</v>
      </c>
      <c r="F6" t="s">
        <v>89</v>
      </c>
      <c r="G6" t="s">
        <v>90</v>
      </c>
      <c r="H6" s="91" t="s">
        <v>159</v>
      </c>
      <c r="I6" s="98">
        <v>794.75</v>
      </c>
      <c r="J6" t="s">
        <v>91</v>
      </c>
      <c r="K6" t="s">
        <v>92</v>
      </c>
      <c r="L6" s="91" t="s">
        <v>159</v>
      </c>
      <c r="M6" s="98">
        <v>682.75</v>
      </c>
    </row>
    <row r="7" spans="2:13" ht="15">
      <c r="B7" t="s">
        <v>98</v>
      </c>
      <c r="C7" t="s">
        <v>95</v>
      </c>
      <c r="D7" s="91" t="s">
        <v>159</v>
      </c>
      <c r="E7" s="98">
        <v>756.25</v>
      </c>
      <c r="F7" t="s">
        <v>94</v>
      </c>
      <c r="G7" t="s">
        <v>95</v>
      </c>
      <c r="H7" s="91" t="s">
        <v>159</v>
      </c>
      <c r="I7" s="98">
        <v>808.25</v>
      </c>
      <c r="J7" t="s">
        <v>96</v>
      </c>
      <c r="K7" t="s">
        <v>97</v>
      </c>
      <c r="L7" s="91" t="s">
        <v>159</v>
      </c>
      <c r="M7" s="98">
        <v>581.25</v>
      </c>
    </row>
    <row r="8" spans="2:13" ht="15">
      <c r="B8" t="s">
        <v>103</v>
      </c>
      <c r="C8" t="s">
        <v>100</v>
      </c>
      <c r="D8" s="91" t="s">
        <v>159</v>
      </c>
      <c r="E8" s="98">
        <v>768.5</v>
      </c>
      <c r="F8" t="s">
        <v>99</v>
      </c>
      <c r="G8" t="s">
        <v>100</v>
      </c>
      <c r="H8" s="91" t="s">
        <v>159</v>
      </c>
      <c r="I8" s="98">
        <v>824.5</v>
      </c>
      <c r="J8" t="s">
        <v>101</v>
      </c>
      <c r="K8" t="s">
        <v>102</v>
      </c>
      <c r="L8" s="91" t="s">
        <v>159</v>
      </c>
      <c r="M8" s="98">
        <v>561.5</v>
      </c>
    </row>
    <row r="9" spans="2:13" ht="15">
      <c r="B9" t="s">
        <v>108</v>
      </c>
      <c r="C9" t="s">
        <v>105</v>
      </c>
      <c r="D9" s="91" t="s">
        <v>159</v>
      </c>
      <c r="E9" s="98">
        <v>779</v>
      </c>
      <c r="F9" t="s">
        <v>104</v>
      </c>
      <c r="G9" t="s">
        <v>105</v>
      </c>
      <c r="H9" s="91" t="s">
        <v>159</v>
      </c>
      <c r="I9" s="98">
        <v>833</v>
      </c>
      <c r="J9" t="s">
        <v>106</v>
      </c>
      <c r="K9" t="s">
        <v>107</v>
      </c>
      <c r="L9" s="91" t="s">
        <v>159</v>
      </c>
      <c r="M9" s="98">
        <v>572</v>
      </c>
    </row>
    <row r="10" spans="2:13" ht="15">
      <c r="B10" t="s">
        <v>113</v>
      </c>
      <c r="C10" t="s">
        <v>110</v>
      </c>
      <c r="D10" s="91" t="s">
        <v>159</v>
      </c>
      <c r="E10" s="98">
        <v>780.75</v>
      </c>
      <c r="F10" t="s">
        <v>109</v>
      </c>
      <c r="G10" t="s">
        <v>110</v>
      </c>
      <c r="H10" s="91" t="s">
        <v>159</v>
      </c>
      <c r="I10" s="98">
        <v>830.75</v>
      </c>
      <c r="J10" t="s">
        <v>111</v>
      </c>
      <c r="K10" t="s">
        <v>112</v>
      </c>
      <c r="L10" s="91" t="s">
        <v>159</v>
      </c>
      <c r="M10" s="98">
        <v>579</v>
      </c>
    </row>
    <row r="11" spans="2:13" ht="15">
      <c r="B11" t="s">
        <v>118</v>
      </c>
      <c r="C11" t="s">
        <v>115</v>
      </c>
      <c r="D11" s="91" t="s">
        <v>159</v>
      </c>
      <c r="E11" s="98">
        <v>778.75</v>
      </c>
      <c r="F11" t="s">
        <v>114</v>
      </c>
      <c r="G11" t="s">
        <v>115</v>
      </c>
      <c r="H11" s="91" t="s">
        <v>159</v>
      </c>
      <c r="I11" s="98">
        <v>805.75</v>
      </c>
      <c r="J11" t="s">
        <v>116</v>
      </c>
      <c r="K11" t="s">
        <v>117</v>
      </c>
      <c r="L11" s="91" t="s">
        <v>159</v>
      </c>
      <c r="M11" s="98">
        <v>584.25</v>
      </c>
    </row>
    <row r="12" spans="2:13" ht="15">
      <c r="B12" t="s">
        <v>123</v>
      </c>
      <c r="C12" t="s">
        <v>120</v>
      </c>
      <c r="D12" s="91" t="s">
        <v>159</v>
      </c>
      <c r="E12" s="98">
        <v>784.75</v>
      </c>
      <c r="F12" t="s">
        <v>119</v>
      </c>
      <c r="G12" t="s">
        <v>120</v>
      </c>
      <c r="H12" s="91" t="s">
        <v>159</v>
      </c>
      <c r="I12" s="98">
        <v>808.75</v>
      </c>
      <c r="J12" t="s">
        <v>121</v>
      </c>
      <c r="K12" t="s">
        <v>122</v>
      </c>
      <c r="L12" s="91" t="s">
        <v>159</v>
      </c>
      <c r="M12" s="98">
        <v>555.5</v>
      </c>
    </row>
    <row r="13" spans="2:13" ht="15">
      <c r="B13" t="s">
        <v>126</v>
      </c>
      <c r="C13" t="s">
        <v>127</v>
      </c>
      <c r="D13" s="91" t="s">
        <v>159</v>
      </c>
      <c r="E13" s="98">
        <v>792.5</v>
      </c>
      <c r="F13" t="s">
        <v>148</v>
      </c>
      <c r="G13" t="s">
        <v>127</v>
      </c>
      <c r="H13" s="91" t="s">
        <v>159</v>
      </c>
      <c r="I13" s="98">
        <v>813.75</v>
      </c>
      <c r="J13" t="s">
        <v>124</v>
      </c>
      <c r="K13" t="s">
        <v>125</v>
      </c>
      <c r="L13" s="91" t="s">
        <v>159</v>
      </c>
      <c r="M13" s="98">
        <v>548.75</v>
      </c>
    </row>
    <row r="14" spans="2:13" ht="15">
      <c r="B14" t="s">
        <v>130</v>
      </c>
      <c r="C14" t="s">
        <v>131</v>
      </c>
      <c r="D14" s="91" t="s">
        <v>159</v>
      </c>
      <c r="E14" s="98">
        <v>797.75</v>
      </c>
      <c r="F14"/>
      <c r="G14"/>
      <c r="H14"/>
      <c r="I14"/>
      <c r="J14" t="s">
        <v>149</v>
      </c>
      <c r="K14" t="s">
        <v>150</v>
      </c>
      <c r="L14" s="91" t="s">
        <v>159</v>
      </c>
      <c r="M14" s="98">
        <v>553</v>
      </c>
    </row>
    <row r="15" spans="2:13" ht="15">
      <c r="B15" t="s">
        <v>134</v>
      </c>
      <c r="C15" t="s">
        <v>135</v>
      </c>
      <c r="D15" s="91" t="s">
        <v>159</v>
      </c>
      <c r="E15" s="98">
        <v>799</v>
      </c>
      <c r="F15"/>
      <c r="G15"/>
      <c r="H15"/>
      <c r="I15"/>
      <c r="J15" t="s">
        <v>151</v>
      </c>
      <c r="K15" t="s">
        <v>152</v>
      </c>
      <c r="L15" s="91" t="s">
        <v>159</v>
      </c>
      <c r="M15" s="98">
        <v>557.75</v>
      </c>
    </row>
    <row r="16" spans="2:13" ht="15">
      <c r="B16" t="s">
        <v>136</v>
      </c>
      <c r="C16" t="s">
        <v>137</v>
      </c>
      <c r="D16" s="91" t="s">
        <v>159</v>
      </c>
      <c r="E16" s="98">
        <v>755.5</v>
      </c>
      <c r="F16"/>
      <c r="G16"/>
      <c r="H16"/>
      <c r="I16"/>
      <c r="J16" t="s">
        <v>128</v>
      </c>
      <c r="K16" t="s">
        <v>129</v>
      </c>
      <c r="L16" t="s">
        <v>159</v>
      </c>
      <c r="M16" s="98">
        <v>560.25</v>
      </c>
    </row>
    <row r="17" spans="2:13" ht="15">
      <c r="B17"/>
      <c r="C17"/>
      <c r="D17" s="90"/>
      <c r="E17"/>
      <c r="F17"/>
      <c r="G17"/>
      <c r="H17"/>
      <c r="I17"/>
      <c r="J17" t="s">
        <v>153</v>
      </c>
      <c r="K17" t="s">
        <v>154</v>
      </c>
      <c r="L17" t="s">
        <v>159</v>
      </c>
      <c r="M17" s="98">
        <v>545.75</v>
      </c>
    </row>
    <row r="18" spans="10:13" ht="15">
      <c r="J18" s="80" t="s">
        <v>132</v>
      </c>
      <c r="K18" s="80" t="s">
        <v>133</v>
      </c>
      <c r="L18" s="80" t="s">
        <v>159</v>
      </c>
      <c r="M18" s="102">
        <v>546.75</v>
      </c>
    </row>
    <row r="19" spans="10:13" ht="15">
      <c r="J19" s="80" t="s">
        <v>155</v>
      </c>
      <c r="K19" s="80" t="s">
        <v>156</v>
      </c>
      <c r="L19" s="80" t="s">
        <v>159</v>
      </c>
      <c r="M19" s="102">
        <v>563.75</v>
      </c>
    </row>
    <row r="20" spans="10:13" ht="15">
      <c r="J20" s="80" t="s">
        <v>157</v>
      </c>
      <c r="K20" s="80" t="s">
        <v>158</v>
      </c>
      <c r="L20" s="80" t="s">
        <v>159</v>
      </c>
      <c r="M20" s="102">
        <v>533.5</v>
      </c>
    </row>
    <row r="23" spans="4:5" ht="15.75">
      <c r="D23" s="81" t="s">
        <v>61</v>
      </c>
      <c r="E23" s="81" t="s">
        <v>62</v>
      </c>
    </row>
    <row r="24" spans="3:9" ht="15.75">
      <c r="C24" s="81" t="s">
        <v>63</v>
      </c>
      <c r="D24" s="83" t="s">
        <v>160</v>
      </c>
      <c r="E24" s="64">
        <v>20</v>
      </c>
      <c r="F24" s="80" t="s">
        <v>64</v>
      </c>
      <c r="G24" t="s">
        <v>143</v>
      </c>
      <c r="H24" t="s">
        <v>65</v>
      </c>
      <c r="I24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2013-02-12T13:06:40Z</cp:lastPrinted>
  <dcterms:created xsi:type="dcterms:W3CDTF">2012-06-26T14:17:14Z</dcterms:created>
  <dcterms:modified xsi:type="dcterms:W3CDTF">2013-02-21T12:28:16Z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