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<sst xmlns="http://schemas.openxmlformats.org/spreadsheetml/2006/main" count="335" uniqueCount="161">
  <si>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</si>
  <si>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</si>
  <si>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</si>
  <si>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</si>
  <si>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</si>
  <si>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</si>
  <si>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</si>
  <si>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</si>
  <si>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</si>
  <si>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</si>
  <si>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</si>
  <si>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</si>
  <si>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</si>
  <si>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</si>
  <si>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</si>
  <si>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</si>
  <si>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</si>
  <si>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</si>
  <si>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</si>
  <si>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</si>
  <si>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</si>
  <si>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</si>
  <si>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</si>
  <si>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</si>
  <si>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</si>
  <si>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</si>
  <si>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</si>
  <si>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</si>
  <si>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</si>
  <si>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</si>
  <si>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</si>
  <si>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</si>
  <si>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</si>
  <si>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</si>
  <si>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</si>
  <si>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</si>
  <si>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</si>
  <si>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</si>
  <si>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</si>
  <si>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</si>
  <si>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</si>
  <si>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</si>
  <si>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</si>
  <si>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</si>
  <si>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</si>
  <si>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</si>
  <si>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</si>
  <si>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</si>
  <si>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</si>
  <si>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</si>
  <si>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</si>
  <si>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</si>
  <si>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</si>
  <si>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</si>
  <si>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</si>
  <si>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</si>
  <si>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</si>
  <si>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</si>
  <si>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</si>
  <si>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</si>
  <si>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</si>
  <si>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</si>
  <si>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</si>
  <si>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</si>
  <si>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</si>
  <si>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</si>
  <si>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</si>
  <si>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</si>
  <si>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</si>
  <si>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</si>
  <si>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</si>
  <si>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</si>
  <si>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</si>
  <si>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</si>
  <si>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</si>
  <si>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</si>
  <si>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</si>
  <si>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</si>
  <si>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</si>
  <si>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</si>
  <si>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</si>
  <si>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</si>
  <si>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</si>
  <si>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</si>
  <si>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</si>
  <si>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</si>
  <si>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</si>
  <si>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</si>
  <si>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</si>
  <si>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</si>
  <si>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</si>
  <si>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</si>
  <si>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</si>
  <si>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</si>
  <si>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</si>
  <si>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</si>
  <si>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</si>
  <si>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</si>
  <si>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</si>
  <si>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</si>
  <si>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</si>
  <si>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</si>
  <si>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</si>
  <si>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</si>
  <si>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</si>
  <si>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</si>
  <si>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</si>
  <si>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</si>
  <si>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</si>
  <si>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</si>
  <si>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</si>
  <si>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</si>
  <si>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</si>
  <si>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</si>
  <si>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</si>
  <si>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</si>
  <si>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</si>
  <si>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</si>
  <si>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</si>
  <si>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</si>
  <si>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</si>
  <si>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</si>
  <si>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</si>
  <si>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</si>
  <si>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</si>
  <si>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</si>
  <si>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</si>
  <si>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</si>
  <si>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</si>
  <si>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</si>
  <si>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</si>
  <si>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</si>
  <si>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</si>
  <si>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</si>
  <si>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</si>
  <si>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</si>
  <si>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</si>
  <si>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</si>
  <si>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</si>
  <si>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</si>
  <si>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</si>
  <si>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</si>
  <si>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</si>
  <si>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</si>
  <si>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</si>
  <si>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</si>
  <si>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</si>
  <si>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</si>
  <si>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</si>
  <si>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</si>
  <si>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</si>
  <si>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</si>
  <si>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</si>
  <si>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</si>
  <si>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</si>
  <si>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Enero 2013</t>
  </si>
  <si>
    <t>Febrero 2013</t>
  </si>
  <si>
    <t>Marzo 2013</t>
  </si>
  <si>
    <t xml:space="preserve"> +H</t>
  </si>
  <si>
    <t>21 AUG 2012</t>
  </si>
  <si>
    <t>Martes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</si>
</sst>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3">
      <selection activeCell="I29" sqref="I2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Martes</v>
      </c>
      <c r="I8" s="5">
        <f>Datos!E24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4" t="s">
        <v>1</v>
      </c>
      <c r="C13" s="104"/>
      <c r="D13" s="105" t="s">
        <v>1</v>
      </c>
      <c r="E13" s="105"/>
      <c r="F13" s="105"/>
      <c r="G13" s="105"/>
      <c r="H13" s="106" t="s">
        <v>2</v>
      </c>
      <c r="I13" s="106"/>
    </row>
    <row r="14" spans="1:9" ht="15.75">
      <c r="A14" s="9"/>
      <c r="B14" s="107" t="s">
        <v>3</v>
      </c>
      <c r="C14" s="107"/>
      <c r="D14" s="108" t="s">
        <v>4</v>
      </c>
      <c r="E14" s="108"/>
      <c r="F14" s="108"/>
      <c r="G14" s="108"/>
      <c r="H14" s="109" t="s">
        <v>5</v>
      </c>
      <c r="I14" s="10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>
        <f>B21+'Primas SRW'!B9</f>
        <v>940.5</v>
      </c>
      <c r="D20" s="26"/>
      <c r="E20" s="43">
        <f>D21+'Primas HRW'!B12</f>
        <v>1018.25</v>
      </c>
      <c r="F20" s="41">
        <f>D21+'Primas HRW'!C12</f>
        <v>1008.25</v>
      </c>
      <c r="G20" s="38">
        <f>D21+'Primas HRW'!D12</f>
        <v>998.25</v>
      </c>
      <c r="H20" s="27"/>
      <c r="I20" s="28">
        <f>H21+'Primas maíz'!B11</f>
        <v>871.25</v>
      </c>
    </row>
    <row r="21" spans="1:9" ht="19.5" customHeight="1">
      <c r="A21" s="17" t="s">
        <v>20</v>
      </c>
      <c r="B21" s="44">
        <f>Datos!E4</f>
        <v>900.5</v>
      </c>
      <c r="C21" s="35">
        <f>B21+'Primas SRW'!B10</f>
        <v>955.5</v>
      </c>
      <c r="D21" s="30">
        <f>Datos!I4</f>
        <v>908.25</v>
      </c>
      <c r="E21" s="36">
        <f>D21+'Primas HRW'!B13</f>
        <v>1023.25</v>
      </c>
      <c r="F21" s="103">
        <f>D21+'Primas HRW'!C13</f>
        <v>1013.25</v>
      </c>
      <c r="G21" s="38">
        <f>D21+'Primas HRW'!D13</f>
        <v>1003.25</v>
      </c>
      <c r="H21" s="31">
        <f>Datos!M4</f>
        <v>831.25</v>
      </c>
      <c r="I21" s="29">
        <f>H21+'Primas maíz'!B12</f>
        <v>876.25</v>
      </c>
    </row>
    <row r="22" spans="1:9" ht="19.5" customHeight="1">
      <c r="A22" s="23" t="s">
        <v>21</v>
      </c>
      <c r="B22" s="42"/>
      <c r="C22" s="100">
        <f>Datos!E5+'Primas SRW'!B11</f>
        <v>982</v>
      </c>
      <c r="D22" s="26"/>
      <c r="E22" s="101">
        <f>D24+'Primas HRW'!B14</f>
        <v>1052.5</v>
      </c>
      <c r="F22" s="101">
        <f>D24+'Primas HRW'!C14</f>
        <v>1042.5</v>
      </c>
      <c r="G22" s="102">
        <f>D24+'Primas HRW'!D14</f>
        <v>1032.5</v>
      </c>
      <c r="H22" s="27"/>
      <c r="I22" s="28">
        <f>H24+'Primas maíz'!B13</f>
        <v>893.75</v>
      </c>
    </row>
    <row r="23" spans="1:9" ht="19.5" customHeight="1">
      <c r="A23" s="23" t="s">
        <v>22</v>
      </c>
      <c r="B23" s="42"/>
      <c r="C23" s="45"/>
      <c r="D23" s="26"/>
      <c r="E23" s="24"/>
      <c r="F23" s="24"/>
      <c r="G23" s="46"/>
      <c r="H23" s="27"/>
      <c r="I23" s="28">
        <f>H24+'Primas maíz'!B14</f>
        <v>898.75</v>
      </c>
    </row>
    <row r="24" spans="1:9" ht="19.5" customHeight="1">
      <c r="A24" s="17" t="s">
        <v>23</v>
      </c>
      <c r="B24" s="40">
        <f>Datos!E5</f>
        <v>922</v>
      </c>
      <c r="C24" s="47"/>
      <c r="D24" s="30">
        <f>Datos!I5</f>
        <v>932.5</v>
      </c>
      <c r="E24" s="47"/>
      <c r="F24" s="48"/>
      <c r="G24" s="49"/>
      <c r="H24" s="31">
        <f>Datos!M5</f>
        <v>838.75</v>
      </c>
      <c r="I24" s="48">
        <f>H24+'Primas maíz'!B15</f>
        <v>903.75</v>
      </c>
    </row>
    <row r="25" spans="1:9" ht="19.5" customHeight="1">
      <c r="A25" s="17">
        <v>2013</v>
      </c>
      <c r="B25" s="50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19"/>
      <c r="C26" s="114"/>
      <c r="D26" s="115"/>
      <c r="E26" s="114"/>
      <c r="F26" s="113"/>
      <c r="G26" s="116"/>
      <c r="H26" s="117"/>
      <c r="I26" s="113">
        <f>H28+'Primas maíz'!B4</f>
        <v>902.75</v>
      </c>
    </row>
    <row r="27" spans="1:9" ht="19.5" customHeight="1">
      <c r="A27" s="23" t="s">
        <v>13</v>
      </c>
      <c r="B27" s="119"/>
      <c r="C27" s="114"/>
      <c r="D27" s="115"/>
      <c r="E27" s="114"/>
      <c r="F27" s="113"/>
      <c r="G27" s="116"/>
      <c r="H27" s="117"/>
      <c r="I27" s="113">
        <f>H28+'Primas maíz'!B5</f>
        <v>902.75</v>
      </c>
    </row>
    <row r="28" spans="1:9" ht="19.5" customHeight="1">
      <c r="A28" s="17" t="s">
        <v>14</v>
      </c>
      <c r="B28" s="40">
        <f>Datos!E6</f>
        <v>930</v>
      </c>
      <c r="C28" s="35"/>
      <c r="D28" s="30">
        <f>Datos!I6</f>
        <v>941.5</v>
      </c>
      <c r="E28" s="35"/>
      <c r="F28" s="29"/>
      <c r="G28" s="51"/>
      <c r="H28" s="52">
        <f>Datos!M6</f>
        <v>837.75</v>
      </c>
      <c r="I28" s="29">
        <f>H28+'Primas maíz'!B6</f>
        <v>902.75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51"/>
      <c r="H29" s="52"/>
      <c r="I29" s="29"/>
    </row>
    <row r="30" spans="1:9" ht="19.5" customHeight="1">
      <c r="A30" s="17" t="s">
        <v>16</v>
      </c>
      <c r="B30" s="40">
        <f>Datos!E7</f>
        <v>915.25</v>
      </c>
      <c r="C30" s="35"/>
      <c r="D30" s="30">
        <f>Datos!I7</f>
        <v>936.5</v>
      </c>
      <c r="E30" s="35"/>
      <c r="F30" s="29"/>
      <c r="G30" s="51"/>
      <c r="H30" s="52">
        <f>Datos!M7</f>
        <v>829</v>
      </c>
      <c r="I30" s="29"/>
    </row>
    <row r="31" spans="1:9" ht="19.5" customHeight="1">
      <c r="A31" s="17" t="s">
        <v>18</v>
      </c>
      <c r="B31" s="40">
        <f>Datos!E8</f>
        <v>861</v>
      </c>
      <c r="C31" s="35"/>
      <c r="D31" s="30">
        <f>Datos!I8</f>
        <v>881</v>
      </c>
      <c r="E31" s="35"/>
      <c r="F31" s="29"/>
      <c r="G31" s="51"/>
      <c r="H31" s="52">
        <f>Datos!M8</f>
        <v>814.5</v>
      </c>
      <c r="I31" s="29"/>
    </row>
    <row r="32" spans="1:9" ht="19.5" customHeight="1">
      <c r="A32" s="17" t="s">
        <v>20</v>
      </c>
      <c r="B32" s="40">
        <f>Datos!E9</f>
        <v>861.5</v>
      </c>
      <c r="C32" s="35"/>
      <c r="D32" s="30">
        <f>Datos!I9</f>
        <v>883</v>
      </c>
      <c r="E32" s="35"/>
      <c r="F32" s="29"/>
      <c r="G32" s="51"/>
      <c r="H32" s="52">
        <f>Datos!M9</f>
        <v>694.75</v>
      </c>
      <c r="I32" s="29"/>
    </row>
    <row r="33" spans="1:9" ht="19.5" customHeight="1">
      <c r="A33" s="17" t="s">
        <v>23</v>
      </c>
      <c r="B33" s="53">
        <f>Datos!E10</f>
        <v>867</v>
      </c>
      <c r="C33" s="47"/>
      <c r="D33" s="30">
        <f>Datos!I10</f>
        <v>893</v>
      </c>
      <c r="E33" s="47"/>
      <c r="F33" s="48"/>
      <c r="G33" s="49"/>
      <c r="H33" s="52">
        <f>Datos!M10</f>
        <v>655.25</v>
      </c>
      <c r="I33" s="48"/>
    </row>
    <row r="34" spans="1:9" ht="19.5" customHeight="1">
      <c r="A34" s="17">
        <v>2014</v>
      </c>
      <c r="B34" s="50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3">
        <f>Datos!E11</f>
        <v>872</v>
      </c>
      <c r="C35" s="35"/>
      <c r="D35" s="30">
        <f>Datos!I11</f>
        <v>896</v>
      </c>
      <c r="E35" s="35"/>
      <c r="F35" s="35"/>
      <c r="G35" s="51"/>
      <c r="H35" s="54">
        <f>Datos!M11</f>
        <v>659</v>
      </c>
      <c r="I35" s="29"/>
    </row>
    <row r="36" spans="1:9" ht="19.5" customHeight="1">
      <c r="A36" s="17" t="s">
        <v>16</v>
      </c>
      <c r="B36" s="53">
        <f>Datos!E12</f>
        <v>857.75</v>
      </c>
      <c r="C36" s="35"/>
      <c r="D36" s="30">
        <f>Datos!I12</f>
        <v>887</v>
      </c>
      <c r="E36" s="35"/>
      <c r="F36" s="35"/>
      <c r="G36" s="51"/>
      <c r="H36" s="54">
        <f>Datos!M12</f>
        <v>660.75</v>
      </c>
      <c r="I36" s="29"/>
    </row>
    <row r="37" spans="1:9" ht="19.5" customHeight="1">
      <c r="A37" s="17" t="s">
        <v>18</v>
      </c>
      <c r="B37" s="53">
        <f>Datos!E13</f>
        <v>807.75</v>
      </c>
      <c r="C37" s="35"/>
      <c r="D37" s="30">
        <f>Datos!I13</f>
        <v>827</v>
      </c>
      <c r="E37" s="35"/>
      <c r="F37" s="35"/>
      <c r="G37" s="51"/>
      <c r="H37" s="52">
        <f>Datos!M13</f>
        <v>661.5</v>
      </c>
      <c r="I37" s="29"/>
    </row>
    <row r="38" spans="1:9" ht="19.5" customHeight="1">
      <c r="A38" s="17" t="s">
        <v>20</v>
      </c>
      <c r="B38" s="48">
        <f>Datos!E14</f>
        <v>805.5</v>
      </c>
      <c r="C38" s="35"/>
      <c r="D38" s="30"/>
      <c r="E38" s="35"/>
      <c r="F38" s="35"/>
      <c r="G38" s="51"/>
      <c r="H38" s="52">
        <f>Datos!M14</f>
        <v>612</v>
      </c>
      <c r="I38" s="29"/>
    </row>
    <row r="39" spans="1:9" ht="19.5" customHeight="1">
      <c r="A39" s="17" t="s">
        <v>23</v>
      </c>
      <c r="B39" s="48">
        <f>Datos!E15</f>
        <v>807.75</v>
      </c>
      <c r="C39" s="47"/>
      <c r="D39" s="55"/>
      <c r="E39" s="47"/>
      <c r="F39" s="47"/>
      <c r="G39" s="49"/>
      <c r="H39" s="52">
        <f>Datos!M15</f>
        <v>598.75</v>
      </c>
      <c r="I39" s="48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8">
        <f>Datos!E16</f>
        <v>807.75</v>
      </c>
      <c r="C41" s="35"/>
      <c r="D41" s="30"/>
      <c r="E41" s="35"/>
      <c r="F41" s="35"/>
      <c r="G41" s="51"/>
      <c r="H41" s="54"/>
      <c r="I41" s="29"/>
      <c r="J41"/>
      <c r="K41"/>
      <c r="L41"/>
      <c r="M41"/>
    </row>
    <row r="42" spans="1:13" ht="19.5" customHeight="1">
      <c r="A42" s="17" t="s">
        <v>16</v>
      </c>
      <c r="B42" s="48">
        <f>Datos!E17</f>
        <v>807.75</v>
      </c>
      <c r="C42" s="35"/>
      <c r="D42" s="30"/>
      <c r="E42" s="35"/>
      <c r="F42" s="35"/>
      <c r="G42" s="51"/>
      <c r="H42" s="54"/>
      <c r="I42" s="29"/>
      <c r="J42"/>
      <c r="K42"/>
      <c r="L42"/>
      <c r="M42"/>
    </row>
    <row r="43" spans="1:13" ht="19.5" customHeight="1">
      <c r="A43" s="17" t="s">
        <v>18</v>
      </c>
      <c r="B43" s="48">
        <f>Datos!E18</f>
        <v>790</v>
      </c>
      <c r="C43" s="35"/>
      <c r="D43" s="30"/>
      <c r="E43" s="35"/>
      <c r="F43" s="35"/>
      <c r="G43" s="51"/>
      <c r="H43" s="52">
        <f>Datos!M16</f>
        <v>605</v>
      </c>
      <c r="I43" s="29"/>
      <c r="J43"/>
      <c r="K43"/>
      <c r="L43"/>
      <c r="M43" s="56"/>
    </row>
    <row r="44" spans="1:13" ht="19.5" customHeight="1">
      <c r="A44" s="17" t="s">
        <v>20</v>
      </c>
      <c r="B44" s="48"/>
      <c r="C44" s="35"/>
      <c r="D44" s="30"/>
      <c r="E44" s="35"/>
      <c r="F44" s="35"/>
      <c r="G44" s="51"/>
      <c r="H44" s="54"/>
      <c r="I44" s="29"/>
      <c r="J44"/>
      <c r="K44"/>
      <c r="L44"/>
      <c r="M44" s="56"/>
    </row>
    <row r="45" spans="1:13" ht="19.5" customHeight="1">
      <c r="A45" s="17" t="s">
        <v>23</v>
      </c>
      <c r="B45" s="48"/>
      <c r="C45" s="47"/>
      <c r="D45" s="55"/>
      <c r="E45" s="47"/>
      <c r="F45" s="47"/>
      <c r="G45" s="49"/>
      <c r="H45" s="52">
        <f>Datos!M17</f>
        <v>593.25</v>
      </c>
      <c r="I45" s="48"/>
      <c r="J45"/>
      <c r="K45"/>
      <c r="L45"/>
      <c r="M45" s="56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6"/>
    </row>
    <row r="47" spans="1:9" ht="19.5" customHeight="1">
      <c r="A47" s="17" t="s">
        <v>14</v>
      </c>
      <c r="B47" s="48"/>
      <c r="C47" s="35"/>
      <c r="D47" s="30"/>
      <c r="E47" s="35"/>
      <c r="F47" s="35"/>
      <c r="G47" s="51"/>
      <c r="H47" s="54"/>
      <c r="I47" s="29"/>
    </row>
    <row r="48" spans="1:9" ht="19.5" customHeight="1">
      <c r="A48" s="17" t="s">
        <v>16</v>
      </c>
      <c r="B48" s="48"/>
      <c r="C48" s="35"/>
      <c r="D48" s="30"/>
      <c r="E48" s="35"/>
      <c r="F48" s="35"/>
      <c r="G48" s="51"/>
      <c r="H48" s="54"/>
      <c r="I48" s="29"/>
    </row>
    <row r="49" spans="1:9" ht="19.5" customHeight="1">
      <c r="A49" s="17" t="s">
        <v>18</v>
      </c>
      <c r="B49" s="48"/>
      <c r="C49" s="35"/>
      <c r="D49" s="30"/>
      <c r="E49" s="35"/>
      <c r="F49" s="35"/>
      <c r="G49" s="51"/>
      <c r="H49" s="52"/>
      <c r="I49" s="29"/>
    </row>
    <row r="50" spans="1:9" ht="19.5" customHeight="1">
      <c r="A50" s="17" t="s">
        <v>20</v>
      </c>
      <c r="B50" s="48"/>
      <c r="C50" s="35"/>
      <c r="D50" s="30"/>
      <c r="E50" s="35"/>
      <c r="F50" s="35"/>
      <c r="G50" s="51"/>
      <c r="H50" s="54"/>
      <c r="I50" s="29"/>
    </row>
    <row r="51" spans="1:9" ht="15.75">
      <c r="A51" s="17" t="s">
        <v>23</v>
      </c>
      <c r="B51" s="48"/>
      <c r="C51" s="47"/>
      <c r="D51" s="55"/>
      <c r="E51" s="47"/>
      <c r="F51" s="47"/>
      <c r="G51" s="49"/>
      <c r="H51" s="52"/>
      <c r="I51" s="48"/>
    </row>
    <row r="53" spans="1:9" ht="15.75">
      <c r="A53" s="57" t="s">
        <v>24</v>
      </c>
      <c r="B53" s="58"/>
      <c r="C53" s="58"/>
      <c r="D53" s="58"/>
      <c r="E53" s="58"/>
      <c r="F53" s="58"/>
      <c r="G53" s="58"/>
      <c r="H53" s="59"/>
      <c r="I53" s="59"/>
    </row>
    <row r="54" ht="15">
      <c r="A54" s="60" t="s">
        <v>25</v>
      </c>
    </row>
    <row r="55" spans="1:8" ht="15.75">
      <c r="A55" s="60" t="s">
        <v>26</v>
      </c>
      <c r="D55" s="1" t="s">
        <v>27</v>
      </c>
      <c r="H55" s="61"/>
    </row>
    <row r="56" spans="1:8" ht="15.75">
      <c r="A56" s="59" t="s">
        <v>28</v>
      </c>
      <c r="B56" s="59"/>
      <c r="C56" s="59"/>
      <c r="D56" s="59"/>
      <c r="E56" s="59"/>
      <c r="F56" s="59"/>
      <c r="G56" s="59"/>
      <c r="H56" s="62"/>
    </row>
    <row r="57" ht="15">
      <c r="H57" s="62"/>
    </row>
    <row r="58" spans="1:8" ht="15.75">
      <c r="A58" s="63" t="s">
        <v>29</v>
      </c>
      <c r="E58" s="64" t="s">
        <v>30</v>
      </c>
      <c r="F58" s="64"/>
      <c r="G58" s="64"/>
      <c r="H58" s="65"/>
    </row>
    <row r="59" spans="5:8" ht="15">
      <c r="E59" s="66">
        <v>0.11</v>
      </c>
      <c r="F59" s="67">
        <f>'Primas HRW'!B23</f>
        <v>-20</v>
      </c>
      <c r="G59" s="67"/>
      <c r="H59" s="65"/>
    </row>
    <row r="60" spans="5:7" ht="15">
      <c r="E60" s="68">
        <v>0.115</v>
      </c>
      <c r="F60" s="67">
        <f>'Primas HRW'!B24</f>
        <v>-10</v>
      </c>
      <c r="G60" s="67"/>
    </row>
    <row r="61" spans="5:7" ht="15">
      <c r="E61" s="68">
        <v>0.125</v>
      </c>
      <c r="F61" s="67" t="str">
        <f>'Primas HRW'!B25</f>
        <v> --</v>
      </c>
      <c r="G61" s="67"/>
    </row>
    <row r="62" spans="5:7" ht="15">
      <c r="E62" s="66">
        <v>0.13</v>
      </c>
      <c r="F62" s="67" t="str">
        <f>'Primas HRW'!B26</f>
        <v>--</v>
      </c>
      <c r="G62" s="6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Martes</v>
      </c>
      <c r="I9" s="5">
        <f>Datos!E24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0" t="s">
        <v>31</v>
      </c>
      <c r="B11" s="110"/>
      <c r="C11" s="110"/>
      <c r="D11" s="110"/>
      <c r="E11" s="110"/>
      <c r="F11" s="110"/>
      <c r="G11" s="110"/>
      <c r="H11" s="110"/>
      <c r="I11" s="11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4" t="s">
        <v>1</v>
      </c>
      <c r="C13" s="104"/>
      <c r="D13" s="105" t="s">
        <v>1</v>
      </c>
      <c r="E13" s="105"/>
      <c r="F13" s="105"/>
      <c r="G13" s="105"/>
      <c r="H13" s="106" t="s">
        <v>2</v>
      </c>
      <c r="I13" s="106"/>
    </row>
    <row r="14" spans="1:9" ht="15.75">
      <c r="A14" s="9"/>
      <c r="B14" s="107" t="s">
        <v>3</v>
      </c>
      <c r="C14" s="107"/>
      <c r="D14" s="108" t="s">
        <v>4</v>
      </c>
      <c r="E14" s="108"/>
      <c r="F14" s="108"/>
      <c r="G14" s="108"/>
      <c r="H14" s="109" t="s">
        <v>5</v>
      </c>
      <c r="I14" s="10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8"/>
      <c r="C17" s="47"/>
      <c r="D17" s="30"/>
      <c r="E17" s="69"/>
      <c r="F17" s="69"/>
      <c r="G17" s="70"/>
      <c r="H17" s="31"/>
      <c r="I17" s="28"/>
    </row>
    <row r="18" spans="1:9" ht="19.5" customHeight="1">
      <c r="A18" s="23" t="s">
        <v>17</v>
      </c>
      <c r="B18" s="24"/>
      <c r="C18" s="47"/>
      <c r="D18" s="26"/>
      <c r="E18" s="69"/>
      <c r="F18" s="69"/>
      <c r="G18" s="70"/>
      <c r="H18" s="27"/>
      <c r="I18" s="28"/>
    </row>
    <row r="19" spans="1:9" ht="19.5" customHeight="1">
      <c r="A19" s="17" t="s">
        <v>18</v>
      </c>
      <c r="B19" s="48"/>
      <c r="C19" s="47"/>
      <c r="D19" s="30"/>
      <c r="E19" s="69"/>
      <c r="F19" s="69"/>
      <c r="G19" s="70"/>
      <c r="H19" s="31"/>
      <c r="I19" s="28"/>
    </row>
    <row r="20" spans="1:9" ht="19.5" customHeight="1">
      <c r="A20" s="23" t="s">
        <v>19</v>
      </c>
      <c r="B20" s="24"/>
      <c r="C20" s="47">
        <f>BUSHEL!C20*TONELADA!$B$55</f>
        <v>345.57732</v>
      </c>
      <c r="D20" s="26"/>
      <c r="E20" s="69">
        <f>BUSHEL!E20*TONELADA!$B$55</f>
        <v>374.14578</v>
      </c>
      <c r="F20" s="69">
        <f>BUSHEL!F20*TONELADA!$B$55</f>
        <v>370.47138</v>
      </c>
      <c r="G20" s="70">
        <f>BUSHEL!G20*TONELADA!$B$55</f>
        <v>366.79697999999996</v>
      </c>
      <c r="H20" s="27"/>
      <c r="I20" s="28">
        <f>BUSHEL!I20*TONELADA!$E$55</f>
        <v>342.9937</v>
      </c>
    </row>
    <row r="21" spans="1:9" ht="19.5" customHeight="1">
      <c r="A21" s="17" t="s">
        <v>20</v>
      </c>
      <c r="B21" s="48">
        <f>BUSHEL!B21*TONELADA!$B$55</f>
        <v>330.87971999999996</v>
      </c>
      <c r="C21" s="47">
        <f>BUSHEL!C21*TONELADA!$B$55</f>
        <v>351.08892</v>
      </c>
      <c r="D21" s="30">
        <f>IF(BUSHEL!D21&gt;0,BUSHEL!D21*TONELADA!$B$55,"")</f>
        <v>333.72738</v>
      </c>
      <c r="E21" s="69">
        <f>BUSHEL!E21*TONELADA!$B$55</f>
        <v>375.98298</v>
      </c>
      <c r="F21" s="69">
        <f>BUSHEL!F21*TONELADA!$B$55</f>
        <v>372.30858</v>
      </c>
      <c r="G21" s="70">
        <f>BUSHEL!G21*TONELADA!$B$55</f>
        <v>368.63418</v>
      </c>
      <c r="H21" s="31">
        <f>BUSHEL!H21*$E$55</f>
        <v>327.24649999999997</v>
      </c>
      <c r="I21" s="28">
        <f>BUSHEL!I21*TONELADA!$E$55</f>
        <v>344.96209999999996</v>
      </c>
    </row>
    <row r="22" spans="1:9" ht="19.5" customHeight="1">
      <c r="A22" s="23" t="s">
        <v>21</v>
      </c>
      <c r="B22" s="24"/>
      <c r="C22" s="47">
        <f>BUSHEL!C22*TONELADA!$B$55</f>
        <v>360.82608</v>
      </c>
      <c r="D22" s="26"/>
      <c r="E22" s="69">
        <f>BUSHEL!E22*TONELADA!$B$55</f>
        <v>386.7306</v>
      </c>
      <c r="F22" s="69">
        <f>BUSHEL!F22*TONELADA!$B$55</f>
        <v>383.0562</v>
      </c>
      <c r="G22" s="70">
        <f>BUSHEL!G22*TONELADA!$B$55</f>
        <v>379.3818</v>
      </c>
      <c r="H22" s="27"/>
      <c r="I22" s="28">
        <f>BUSHEL!I22*TONELADA!$E$55</f>
        <v>351.8515</v>
      </c>
    </row>
    <row r="23" spans="1:9" ht="19.5" customHeight="1">
      <c r="A23" s="23" t="s">
        <v>22</v>
      </c>
      <c r="B23" s="24"/>
      <c r="C23" s="45"/>
      <c r="D23" s="26"/>
      <c r="E23" s="24"/>
      <c r="F23" s="24"/>
      <c r="G23" s="46"/>
      <c r="H23" s="27"/>
      <c r="I23" s="28">
        <f>BUSHEL!I23*TONELADA!$E$55</f>
        <v>353.81989999999996</v>
      </c>
    </row>
    <row r="24" spans="1:9" ht="19.5" customHeight="1">
      <c r="A24" s="17" t="s">
        <v>23</v>
      </c>
      <c r="B24" s="48">
        <f>BUSHEL!B24*TONELADA!$B$55</f>
        <v>338.77968</v>
      </c>
      <c r="C24" s="47"/>
      <c r="D24" s="30">
        <f>IF(BUSHEL!D24&gt;0,BUSHEL!D24*TONELADA!$B$55,"")</f>
        <v>342.63779999999997</v>
      </c>
      <c r="E24" s="47"/>
      <c r="F24" s="47"/>
      <c r="G24" s="49"/>
      <c r="H24" s="31">
        <f>BUSHEL!H24*$E$55</f>
        <v>330.1991</v>
      </c>
      <c r="I24" s="28">
        <f>BUSHEL!I24*TONELADA!$E$55</f>
        <v>355.7883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13"/>
      <c r="C26" s="114"/>
      <c r="D26" s="115"/>
      <c r="E26" s="114"/>
      <c r="F26" s="114"/>
      <c r="G26" s="116"/>
      <c r="H26" s="117"/>
      <c r="I26" s="28">
        <f>BUSHEL!I26*TONELADA!$E$55</f>
        <v>355.39462</v>
      </c>
    </row>
    <row r="27" spans="1:9" ht="19.5" customHeight="1">
      <c r="A27" s="17" t="s">
        <v>13</v>
      </c>
      <c r="B27" s="113"/>
      <c r="C27" s="114"/>
      <c r="D27" s="115"/>
      <c r="E27" s="114"/>
      <c r="F27" s="114"/>
      <c r="G27" s="116"/>
      <c r="H27" s="117"/>
      <c r="I27" s="28">
        <f>BUSHEL!I27*TONELADA!$E$55</f>
        <v>355.39462</v>
      </c>
    </row>
    <row r="28" spans="1:9" ht="19.5" customHeight="1">
      <c r="A28" s="17" t="s">
        <v>14</v>
      </c>
      <c r="B28" s="48">
        <f>BUSHEL!B28*TONELADA!$B$55</f>
        <v>341.7192</v>
      </c>
      <c r="C28" s="35"/>
      <c r="D28" s="30">
        <f>IF(BUSHEL!D28&gt;0,BUSHEL!D28*TONELADA!$B$55,"")</f>
        <v>345.94476</v>
      </c>
      <c r="E28" s="35"/>
      <c r="F28" s="35"/>
      <c r="G28" s="51"/>
      <c r="H28" s="31">
        <f>BUSHEL!H28*$E$55</f>
        <v>329.80541999999997</v>
      </c>
      <c r="I28" s="28">
        <f>BUSHEL!I28*TONELADA!$E$55</f>
        <v>355.39462</v>
      </c>
    </row>
    <row r="29" spans="1:9" ht="19.5" customHeight="1">
      <c r="A29" s="23" t="s">
        <v>15</v>
      </c>
      <c r="B29" s="48"/>
      <c r="C29" s="35"/>
      <c r="D29" s="30"/>
      <c r="E29" s="35"/>
      <c r="F29" s="35"/>
      <c r="G29" s="51"/>
      <c r="H29" s="31"/>
      <c r="I29" s="29"/>
    </row>
    <row r="30" spans="1:9" ht="19.5" customHeight="1">
      <c r="A30" s="17" t="s">
        <v>16</v>
      </c>
      <c r="B30" s="48">
        <f>BUSHEL!B30*TONELADA!$B$55</f>
        <v>336.29946</v>
      </c>
      <c r="C30" s="35"/>
      <c r="D30" s="30">
        <f>IF(BUSHEL!D30&gt;0,BUSHEL!D30*TONELADA!$B$55,"")</f>
        <v>344.10756</v>
      </c>
      <c r="E30" s="35"/>
      <c r="F30" s="35"/>
      <c r="G30" s="51"/>
      <c r="H30" s="31">
        <f>BUSHEL!H30*$E$55</f>
        <v>326.36071999999996</v>
      </c>
      <c r="I30" s="29"/>
    </row>
    <row r="31" spans="1:9" ht="19.5" customHeight="1">
      <c r="A31" s="17" t="s">
        <v>18</v>
      </c>
      <c r="B31" s="48">
        <f>BUSHEL!B31*TONELADA!$B$55</f>
        <v>316.36584</v>
      </c>
      <c r="C31" s="35"/>
      <c r="D31" s="30">
        <f>IF(BUSHEL!D31&gt;0,BUSHEL!D31*TONELADA!$B$55,"")</f>
        <v>323.71464</v>
      </c>
      <c r="E31" s="35"/>
      <c r="F31" s="35"/>
      <c r="G31" s="51"/>
      <c r="H31" s="31">
        <f>BUSHEL!H31*$E$55</f>
        <v>320.65236</v>
      </c>
      <c r="I31" s="29"/>
    </row>
    <row r="32" spans="1:9" ht="19.5" customHeight="1">
      <c r="A32" s="17" t="s">
        <v>20</v>
      </c>
      <c r="B32" s="48">
        <f>BUSHEL!B32*TONELADA!$B$55</f>
        <v>316.54956</v>
      </c>
      <c r="C32" s="35"/>
      <c r="D32" s="30">
        <f>IF(BUSHEL!D32&gt;0,BUSHEL!D32*TONELADA!$B$55,"")</f>
        <v>324.44952</v>
      </c>
      <c r="E32" s="35"/>
      <c r="F32" s="35"/>
      <c r="G32" s="51"/>
      <c r="H32" s="31">
        <f>BUSHEL!H32*$E$55</f>
        <v>273.50917999999996</v>
      </c>
      <c r="I32" s="29"/>
    </row>
    <row r="33" spans="1:9" ht="19.5" customHeight="1">
      <c r="A33" s="17" t="s">
        <v>23</v>
      </c>
      <c r="B33" s="48">
        <f>BUSHEL!B33*TONELADA!$B$55</f>
        <v>318.57048</v>
      </c>
      <c r="C33" s="47"/>
      <c r="D33" s="30">
        <f>IF(BUSHEL!D33&gt;0,BUSHEL!D33*TONELADA!$B$55,"")</f>
        <v>328.12392</v>
      </c>
      <c r="E33" s="47"/>
      <c r="F33" s="47"/>
      <c r="G33" s="49"/>
      <c r="H33" s="31">
        <f>BUSHEL!H33*$E$55</f>
        <v>257.95882</v>
      </c>
      <c r="I33" s="48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8">
        <f>BUSHEL!B35*TONELADA!$B$55</f>
        <v>320.40767999999997</v>
      </c>
      <c r="C35" s="35"/>
      <c r="D35" s="30">
        <f>IF(BUSHEL!D35&gt;0,BUSHEL!D35*TONELADA!$B$55,"")</f>
        <v>329.22623999999996</v>
      </c>
      <c r="E35" s="35"/>
      <c r="F35" s="35"/>
      <c r="G35" s="51"/>
      <c r="H35" s="31">
        <f>BUSHEL!H35*$E$55</f>
        <v>259.43512</v>
      </c>
      <c r="I35" s="29"/>
    </row>
    <row r="36" spans="1:9" ht="19.5" customHeight="1">
      <c r="A36" s="17" t="s">
        <v>16</v>
      </c>
      <c r="B36" s="48">
        <f>BUSHEL!B36*TONELADA!$B$55</f>
        <v>315.17166</v>
      </c>
      <c r="C36" s="35"/>
      <c r="D36" s="30">
        <f>IF(BUSHEL!D36&gt;0,BUSHEL!D36*TONELADA!$B$55,"")</f>
        <v>325.91928</v>
      </c>
      <c r="E36" s="35"/>
      <c r="F36" s="35"/>
      <c r="G36" s="51"/>
      <c r="H36" s="31">
        <f>BUSHEL!H36*$E$55</f>
        <v>260.12406</v>
      </c>
      <c r="I36" s="29"/>
    </row>
    <row r="37" spans="1:9" ht="19.5" customHeight="1">
      <c r="A37" s="17" t="s">
        <v>18</v>
      </c>
      <c r="B37" s="48">
        <f>BUSHEL!B37*TONELADA!$B$55</f>
        <v>296.79966</v>
      </c>
      <c r="C37" s="35"/>
      <c r="D37" s="30">
        <f>IF(BUSHEL!D37&gt;0,BUSHEL!D37*TONELADA!$B$55,"")</f>
        <v>303.87288</v>
      </c>
      <c r="E37" s="35"/>
      <c r="F37" s="35"/>
      <c r="G37" s="51"/>
      <c r="H37" s="31">
        <f>BUSHEL!H37*$E$55</f>
        <v>260.41931999999997</v>
      </c>
      <c r="I37" s="29"/>
    </row>
    <row r="38" spans="1:9" ht="19.5" customHeight="1">
      <c r="A38" s="17" t="s">
        <v>20</v>
      </c>
      <c r="B38" s="48">
        <f>BUSHEL!B38*TONELADA!$B$55</f>
        <v>295.97292</v>
      </c>
      <c r="C38" s="35"/>
      <c r="D38" s="30"/>
      <c r="E38" s="35"/>
      <c r="F38" s="35"/>
      <c r="G38" s="51"/>
      <c r="H38" s="31">
        <f>BUSHEL!H38*$E$55</f>
        <v>240.93215999999998</v>
      </c>
      <c r="I38" s="29"/>
    </row>
    <row r="39" spans="1:9" ht="19.5" customHeight="1">
      <c r="A39" s="17" t="s">
        <v>23</v>
      </c>
      <c r="B39" s="48">
        <f>BUSHEL!B39*TONELADA!$B$55</f>
        <v>296.79966</v>
      </c>
      <c r="C39" s="47"/>
      <c r="D39" s="55"/>
      <c r="E39" s="47"/>
      <c r="F39" s="47"/>
      <c r="G39" s="49"/>
      <c r="H39" s="31">
        <f>BUSHEL!H39*$E$55</f>
        <v>235.71589999999998</v>
      </c>
      <c r="I39" s="48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8">
        <f>BUSHEL!B41*TONELADA!$B$55</f>
        <v>296.79966</v>
      </c>
      <c r="C41" s="35"/>
      <c r="D41" s="30"/>
      <c r="E41" s="35"/>
      <c r="F41" s="35"/>
      <c r="G41" s="51"/>
      <c r="H41" s="31"/>
      <c r="I41" s="29"/>
    </row>
    <row r="42" spans="1:9" ht="19.5" customHeight="1">
      <c r="A42" s="17" t="s">
        <v>16</v>
      </c>
      <c r="B42" s="48">
        <f>BUSHEL!B42*TONELADA!$B$55</f>
        <v>296.79966</v>
      </c>
      <c r="C42" s="35"/>
      <c r="D42" s="30"/>
      <c r="E42" s="35"/>
      <c r="F42" s="35"/>
      <c r="G42" s="51"/>
      <c r="H42" s="52"/>
      <c r="I42" s="29"/>
    </row>
    <row r="43" spans="1:9" ht="19.5" customHeight="1">
      <c r="A43" s="17" t="s">
        <v>18</v>
      </c>
      <c r="B43" s="48">
        <f>BUSHEL!B43*TONELADA!$B$55</f>
        <v>290.2776</v>
      </c>
      <c r="C43" s="35"/>
      <c r="D43" s="30"/>
      <c r="E43" s="35"/>
      <c r="F43" s="35"/>
      <c r="G43" s="51"/>
      <c r="H43" s="31">
        <f>BUSHEL!H43*$E$55</f>
        <v>238.17639999999997</v>
      </c>
      <c r="I43" s="29"/>
    </row>
    <row r="44" spans="1:9" ht="19.5" customHeight="1">
      <c r="A44" s="17" t="s">
        <v>20</v>
      </c>
      <c r="B44" s="48"/>
      <c r="C44" s="35"/>
      <c r="D44" s="30"/>
      <c r="E44" s="35"/>
      <c r="F44" s="35"/>
      <c r="G44" s="51"/>
      <c r="H44" s="52"/>
      <c r="I44" s="29"/>
    </row>
    <row r="45" spans="1:9" ht="19.5" customHeight="1">
      <c r="A45" s="17" t="s">
        <v>23</v>
      </c>
      <c r="B45" s="48"/>
      <c r="C45" s="47"/>
      <c r="D45" s="55"/>
      <c r="E45" s="47"/>
      <c r="F45" s="47"/>
      <c r="G45" s="49"/>
      <c r="H45" s="31">
        <f>BUSHEL!H45*$E$55</f>
        <v>233.55066</v>
      </c>
      <c r="I45" s="48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8"/>
      <c r="C47" s="35"/>
      <c r="D47" s="30"/>
      <c r="E47" s="35"/>
      <c r="F47" s="35"/>
      <c r="G47" s="51"/>
      <c r="H47" s="52"/>
      <c r="I47" s="29"/>
    </row>
    <row r="48" spans="1:9" ht="19.5" customHeight="1">
      <c r="A48" s="17" t="s">
        <v>16</v>
      </c>
      <c r="B48" s="48"/>
      <c r="C48" s="35"/>
      <c r="D48" s="30"/>
      <c r="E48" s="35"/>
      <c r="F48" s="35"/>
      <c r="G48" s="51"/>
      <c r="H48" s="52"/>
      <c r="I48" s="29"/>
    </row>
    <row r="49" spans="1:9" ht="19.5" customHeight="1">
      <c r="A49" s="17" t="s">
        <v>18</v>
      </c>
      <c r="B49" s="48"/>
      <c r="C49" s="35"/>
      <c r="D49" s="30"/>
      <c r="E49" s="35"/>
      <c r="F49" s="35"/>
      <c r="G49" s="51"/>
      <c r="H49" s="31"/>
      <c r="I49" s="29"/>
    </row>
    <row r="50" spans="1:9" ht="19.5" customHeight="1">
      <c r="A50" s="17" t="s">
        <v>20</v>
      </c>
      <c r="B50" s="48"/>
      <c r="C50" s="35"/>
      <c r="D50" s="30"/>
      <c r="E50" s="35"/>
      <c r="F50" s="35"/>
      <c r="G50" s="51"/>
      <c r="H50" s="52"/>
      <c r="I50" s="29"/>
    </row>
    <row r="51" spans="1:9" ht="15.75">
      <c r="A51" s="17" t="s">
        <v>23</v>
      </c>
      <c r="B51" s="48"/>
      <c r="C51" s="47"/>
      <c r="D51" s="55"/>
      <c r="E51" s="47"/>
      <c r="F51" s="47"/>
      <c r="G51" s="49"/>
      <c r="H51" s="31"/>
      <c r="I51" s="48"/>
    </row>
    <row r="53" spans="1:9" ht="15.75">
      <c r="A53" s="57" t="s">
        <v>24</v>
      </c>
      <c r="B53" s="58"/>
      <c r="C53" s="58"/>
      <c r="D53" s="58"/>
      <c r="E53" s="58"/>
      <c r="F53" s="58"/>
      <c r="G53" s="58"/>
      <c r="H53" s="58"/>
      <c r="I53" s="58"/>
    </row>
    <row r="54" ht="15">
      <c r="A54" s="60" t="s">
        <v>25</v>
      </c>
    </row>
    <row r="55" spans="1:5" ht="15">
      <c r="A55" s="71" t="s">
        <v>32</v>
      </c>
      <c r="B55" s="72">
        <v>0.36744</v>
      </c>
      <c r="D55" s="71" t="s">
        <v>33</v>
      </c>
      <c r="E55" s="1">
        <v>0.39368</v>
      </c>
    </row>
    <row r="56" spans="1:9" ht="15.75">
      <c r="A56" s="59" t="s">
        <v>28</v>
      </c>
      <c r="B56" s="59"/>
      <c r="C56" s="59"/>
      <c r="D56" s="59"/>
      <c r="E56" s="59"/>
      <c r="F56" s="59"/>
      <c r="G56" s="59"/>
      <c r="H56" s="59"/>
      <c r="I56" s="59"/>
    </row>
    <row r="58" spans="1:8" ht="15.75">
      <c r="A58" s="63" t="s">
        <v>29</v>
      </c>
      <c r="E58" s="64" t="s">
        <v>30</v>
      </c>
      <c r="F58" s="64"/>
      <c r="G58" s="64"/>
      <c r="H58" s="61"/>
    </row>
    <row r="59" spans="5:8" ht="15">
      <c r="E59" s="66">
        <v>0.11</v>
      </c>
      <c r="F59" s="67">
        <f>'Primas HRW'!B23*B55</f>
        <v>-7.3488</v>
      </c>
      <c r="G59" s="67"/>
      <c r="H59" s="62"/>
    </row>
    <row r="60" spans="5:8" ht="15">
      <c r="E60" s="68">
        <v>0.115</v>
      </c>
      <c r="F60" s="67">
        <f>'Primas HRW'!B24*B55</f>
        <v>-3.6744</v>
      </c>
      <c r="G60" s="67"/>
      <c r="H60" s="62"/>
    </row>
    <row r="61" spans="5:8" ht="15">
      <c r="E61" s="68">
        <v>0.125</v>
      </c>
      <c r="F61" s="67" t="str">
        <f>'Primas HRW'!B25</f>
        <v> --</v>
      </c>
      <c r="G61" s="67"/>
      <c r="H61" s="65"/>
    </row>
    <row r="62" spans="5:8" ht="15">
      <c r="E62" s="66">
        <v>0.13</v>
      </c>
      <c r="F62" s="66" t="str">
        <f>'Primas HRW'!B26</f>
        <v>--</v>
      </c>
      <c r="G62" s="66"/>
      <c r="H62" s="65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3" t="s">
        <v>35</v>
      </c>
    </row>
    <row r="3" spans="2:3" ht="15.75">
      <c r="B3" s="74">
        <v>0.12</v>
      </c>
      <c r="C3" s="75" t="s">
        <v>36</v>
      </c>
    </row>
    <row r="4" spans="1:3" ht="15">
      <c r="A4" s="76" t="s">
        <v>37</v>
      </c>
      <c r="B4" s="77"/>
      <c r="C4" s="77"/>
    </row>
    <row r="5" spans="1:3" ht="15">
      <c r="A5" s="78" t="s">
        <v>38</v>
      </c>
      <c r="B5" s="24"/>
      <c r="C5" s="24"/>
    </row>
    <row r="6" spans="1:3" ht="15">
      <c r="A6" s="76" t="s">
        <v>39</v>
      </c>
      <c r="B6" s="77"/>
      <c r="C6" s="77"/>
    </row>
    <row r="7" spans="1:3" ht="15">
      <c r="A7" s="79" t="s">
        <v>40</v>
      </c>
      <c r="B7" s="24"/>
      <c r="C7" s="24"/>
    </row>
    <row r="8" spans="1:3" ht="15">
      <c r="A8" s="76" t="s">
        <v>41</v>
      </c>
      <c r="B8" s="77"/>
      <c r="C8" s="80"/>
    </row>
    <row r="9" spans="1:3" ht="15">
      <c r="A9" s="79" t="s">
        <v>42</v>
      </c>
      <c r="B9" s="24">
        <v>40</v>
      </c>
      <c r="C9" s="24" t="s">
        <v>43</v>
      </c>
    </row>
    <row r="10" spans="1:3" ht="15">
      <c r="A10" s="76" t="s">
        <v>44</v>
      </c>
      <c r="B10" s="80">
        <v>55</v>
      </c>
      <c r="C10" s="80" t="s">
        <v>43</v>
      </c>
    </row>
    <row r="11" spans="1:3" ht="15">
      <c r="A11" s="79" t="s">
        <v>59</v>
      </c>
      <c r="B11" s="24">
        <v>60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4" max="4" width="14.3359375" style="0" customWidth="1"/>
  </cols>
  <sheetData>
    <row r="1" spans="2:4" ht="15.75">
      <c r="B1" s="111"/>
      <c r="C1" s="111"/>
      <c r="D1" s="111"/>
    </row>
    <row r="2" spans="1:4" ht="15.75">
      <c r="A2" s="78"/>
      <c r="B2" s="112" t="s">
        <v>1</v>
      </c>
      <c r="C2" s="112"/>
      <c r="D2" s="112"/>
    </row>
    <row r="3" spans="1:4" ht="15.75">
      <c r="A3" s="78"/>
      <c r="B3" s="112" t="s">
        <v>50</v>
      </c>
      <c r="C3" s="112"/>
      <c r="D3" s="112"/>
    </row>
    <row r="4" spans="1:5" ht="15.75">
      <c r="A4" s="78"/>
      <c r="B4" s="81">
        <v>0.12</v>
      </c>
      <c r="C4" s="82">
        <v>0.115</v>
      </c>
      <c r="D4" s="82">
        <v>0.11</v>
      </c>
      <c r="E4" s="83" t="s">
        <v>51</v>
      </c>
    </row>
    <row r="5" spans="1:5" ht="15">
      <c r="A5" s="84" t="s">
        <v>52</v>
      </c>
      <c r="B5" s="77"/>
      <c r="C5" s="77"/>
      <c r="D5" s="77"/>
      <c r="E5" s="77"/>
    </row>
    <row r="6" spans="1:5" ht="15">
      <c r="A6" s="78" t="s">
        <v>53</v>
      </c>
      <c r="B6" s="24"/>
      <c r="C6" s="85"/>
      <c r="D6" s="24"/>
      <c r="E6" s="24"/>
    </row>
    <row r="7" spans="1:5" ht="15">
      <c r="A7" s="76" t="s">
        <v>37</v>
      </c>
      <c r="B7" s="77"/>
      <c r="C7" s="80"/>
      <c r="D7" s="77"/>
      <c r="E7" s="80"/>
    </row>
    <row r="8" spans="1:5" ht="15">
      <c r="A8" s="78" t="s">
        <v>38</v>
      </c>
      <c r="B8" s="24"/>
      <c r="C8" s="86"/>
      <c r="D8" s="86"/>
      <c r="E8" s="24"/>
    </row>
    <row r="9" spans="1:5" ht="15">
      <c r="A9" s="76" t="s">
        <v>39</v>
      </c>
      <c r="B9" s="77"/>
      <c r="C9" s="77"/>
      <c r="D9" s="77"/>
      <c r="E9" s="80"/>
    </row>
    <row r="10" spans="1:5" ht="15">
      <c r="A10" s="78" t="s">
        <v>40</v>
      </c>
      <c r="B10" s="24"/>
      <c r="C10" s="24"/>
      <c r="D10" s="24"/>
      <c r="E10" s="24"/>
    </row>
    <row r="11" spans="1:5" ht="15">
      <c r="A11" s="76" t="s">
        <v>41</v>
      </c>
      <c r="B11" s="80"/>
      <c r="C11" s="80"/>
      <c r="D11" s="80"/>
      <c r="E11" s="80"/>
    </row>
    <row r="12" spans="1:5" ht="15">
      <c r="A12" s="78" t="s">
        <v>42</v>
      </c>
      <c r="B12" s="87">
        <v>110</v>
      </c>
      <c r="C12" s="24">
        <f>B12+$B$24</f>
        <v>100</v>
      </c>
      <c r="D12" s="24">
        <f>B12+$B$23</f>
        <v>90</v>
      </c>
      <c r="E12" s="24" t="s">
        <v>43</v>
      </c>
    </row>
    <row r="13" spans="1:5" ht="15">
      <c r="A13" s="76" t="s">
        <v>44</v>
      </c>
      <c r="B13" s="80">
        <v>115</v>
      </c>
      <c r="C13" s="80">
        <f>B13+$B$24</f>
        <v>105</v>
      </c>
      <c r="D13" s="80">
        <f>B13+$B$23</f>
        <v>95</v>
      </c>
      <c r="E13" s="80" t="s">
        <v>43</v>
      </c>
    </row>
    <row r="14" spans="1:5" ht="15">
      <c r="A14" s="78" t="s">
        <v>59</v>
      </c>
      <c r="B14" s="24">
        <v>120</v>
      </c>
      <c r="C14" s="24">
        <f>B14+B24</f>
        <v>110</v>
      </c>
      <c r="D14" s="24">
        <f>B14+B23</f>
        <v>100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88">
        <v>0.11</v>
      </c>
      <c r="B23">
        <v>-20</v>
      </c>
      <c r="D23" t="s">
        <v>46</v>
      </c>
    </row>
    <row r="24" spans="1:4" ht="15">
      <c r="A24" s="89">
        <v>0.115</v>
      </c>
      <c r="B24" s="90">
        <v>-10</v>
      </c>
      <c r="D24" t="s">
        <v>47</v>
      </c>
    </row>
    <row r="25" spans="1:4" ht="15">
      <c r="A25" s="91">
        <v>0.125</v>
      </c>
      <c r="B25" s="92" t="s">
        <v>55</v>
      </c>
      <c r="D25" t="s">
        <v>48</v>
      </c>
    </row>
    <row r="26" spans="1:4" ht="15">
      <c r="A26" s="88">
        <v>0.13</v>
      </c>
      <c r="B26" s="93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3" t="s">
        <v>35</v>
      </c>
    </row>
    <row r="3" spans="2:3" ht="15.75">
      <c r="B3" s="74" t="s">
        <v>58</v>
      </c>
      <c r="C3" s="75" t="s">
        <v>36</v>
      </c>
    </row>
    <row r="4" spans="1:3" ht="15">
      <c r="A4" s="84" t="s">
        <v>155</v>
      </c>
      <c r="B4" s="77">
        <v>65</v>
      </c>
      <c r="C4" s="77" t="s">
        <v>158</v>
      </c>
    </row>
    <row r="5" spans="1:3" ht="15">
      <c r="A5" s="118" t="s">
        <v>156</v>
      </c>
      <c r="B5" s="24">
        <v>65</v>
      </c>
      <c r="C5" s="24" t="s">
        <v>158</v>
      </c>
    </row>
    <row r="6" spans="1:3" ht="15">
      <c r="A6" s="84" t="s">
        <v>157</v>
      </c>
      <c r="B6" s="77">
        <v>65</v>
      </c>
      <c r="C6" s="77" t="s">
        <v>158</v>
      </c>
    </row>
    <row r="7" spans="1:3" ht="15">
      <c r="A7" s="79" t="s">
        <v>38</v>
      </c>
      <c r="B7" s="94"/>
      <c r="C7" s="94"/>
    </row>
    <row r="8" spans="1:3" ht="15">
      <c r="A8" s="76" t="s">
        <v>39</v>
      </c>
      <c r="B8" s="77"/>
      <c r="C8" s="77"/>
    </row>
    <row r="9" spans="1:3" ht="15">
      <c r="A9" s="78" t="s">
        <v>40</v>
      </c>
      <c r="B9" s="24"/>
      <c r="C9" s="24"/>
    </row>
    <row r="10" spans="1:3" ht="15">
      <c r="A10" s="76" t="s">
        <v>41</v>
      </c>
      <c r="B10" s="77"/>
      <c r="C10" s="77"/>
    </row>
    <row r="11" spans="1:3" ht="15">
      <c r="A11" s="79" t="s">
        <v>42</v>
      </c>
      <c r="B11" s="94">
        <v>40</v>
      </c>
      <c r="C11" s="24" t="s">
        <v>43</v>
      </c>
    </row>
    <row r="12" spans="1:3" ht="15">
      <c r="A12" s="76" t="s">
        <v>44</v>
      </c>
      <c r="B12" s="77">
        <v>45</v>
      </c>
      <c r="C12" s="77" t="s">
        <v>43</v>
      </c>
    </row>
    <row r="13" spans="1:3" ht="15">
      <c r="A13" s="78" t="s">
        <v>59</v>
      </c>
      <c r="B13" s="24">
        <v>55</v>
      </c>
      <c r="C13" s="24" t="s">
        <v>60</v>
      </c>
    </row>
    <row r="14" spans="1:3" ht="15">
      <c r="A14" s="76" t="s">
        <v>61</v>
      </c>
      <c r="B14" s="77">
        <v>60</v>
      </c>
      <c r="C14" s="77" t="s">
        <v>60</v>
      </c>
    </row>
    <row r="15" spans="1:3" ht="15">
      <c r="A15" s="78" t="s">
        <v>62</v>
      </c>
      <c r="B15" s="24">
        <v>65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5" customWidth="1"/>
    <col min="2" max="2" width="6.4453125" style="95" customWidth="1"/>
    <col min="3" max="3" width="18.10546875" style="95" customWidth="1"/>
    <col min="4" max="4" width="14.4453125" style="95" customWidth="1"/>
    <col min="5" max="5" width="6.88671875" style="95" customWidth="1"/>
    <col min="6" max="6" width="7.77734375" style="95" customWidth="1"/>
    <col min="7" max="7" width="18.10546875" style="95" customWidth="1"/>
    <col min="8" max="8" width="14.4453125" style="95" customWidth="1"/>
    <col min="9" max="9" width="6.99609375" style="95" customWidth="1"/>
    <col min="10" max="10" width="4.99609375" style="95" customWidth="1"/>
    <col min="11" max="11" width="17.21484375" style="95" customWidth="1"/>
    <col min="12" max="12" width="14.4453125" style="95" customWidth="1"/>
    <col min="13" max="13" width="6.88671875" style="95" customWidth="1"/>
    <col min="14" max="16384" width="12.4453125" style="95" customWidth="1"/>
  </cols>
  <sheetData>
    <row r="1" ht="15">
      <c r="A1" s="95" t="s">
        <v>63</v>
      </c>
    </row>
    <row r="2" spans="3:11" ht="15">
      <c r="C2" s="95" t="s">
        <v>64</v>
      </c>
      <c r="G2" s="95" t="s">
        <v>65</v>
      </c>
      <c r="K2" s="95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159</v>
      </c>
      <c r="E4" s="56">
        <v>900.5</v>
      </c>
      <c r="F4" t="s">
        <v>72</v>
      </c>
      <c r="G4" t="s">
        <v>71</v>
      </c>
      <c r="H4" t="s">
        <v>159</v>
      </c>
      <c r="I4" s="56">
        <v>908.25</v>
      </c>
      <c r="J4" t="s">
        <v>73</v>
      </c>
      <c r="K4" t="s">
        <v>74</v>
      </c>
      <c r="L4" t="s">
        <v>159</v>
      </c>
      <c r="M4" s="56">
        <v>831.25</v>
      </c>
    </row>
    <row r="5" spans="2:13" ht="15">
      <c r="B5" t="s">
        <v>75</v>
      </c>
      <c r="C5" t="s">
        <v>76</v>
      </c>
      <c r="D5" t="s">
        <v>159</v>
      </c>
      <c r="E5">
        <v>922</v>
      </c>
      <c r="F5" t="s">
        <v>77</v>
      </c>
      <c r="G5" t="s">
        <v>76</v>
      </c>
      <c r="H5" t="s">
        <v>159</v>
      </c>
      <c r="I5" s="56">
        <v>932.5</v>
      </c>
      <c r="J5" t="s">
        <v>78</v>
      </c>
      <c r="K5" t="s">
        <v>79</v>
      </c>
      <c r="L5" t="s">
        <v>159</v>
      </c>
      <c r="M5" s="56">
        <v>838.75</v>
      </c>
    </row>
    <row r="6" spans="2:13" ht="15">
      <c r="B6" t="s">
        <v>80</v>
      </c>
      <c r="C6" t="s">
        <v>81</v>
      </c>
      <c r="D6" t="s">
        <v>159</v>
      </c>
      <c r="E6">
        <v>930</v>
      </c>
      <c r="F6" t="s">
        <v>82</v>
      </c>
      <c r="G6" t="s">
        <v>81</v>
      </c>
      <c r="H6" t="s">
        <v>159</v>
      </c>
      <c r="I6" s="56">
        <v>941.5</v>
      </c>
      <c r="J6" t="s">
        <v>83</v>
      </c>
      <c r="K6" t="s">
        <v>84</v>
      </c>
      <c r="L6" t="s">
        <v>159</v>
      </c>
      <c r="M6" s="56">
        <v>837.75</v>
      </c>
    </row>
    <row r="7" spans="2:13" ht="15">
      <c r="B7" t="s">
        <v>85</v>
      </c>
      <c r="C7" t="s">
        <v>86</v>
      </c>
      <c r="D7" t="s">
        <v>159</v>
      </c>
      <c r="E7" s="56">
        <v>915.25</v>
      </c>
      <c r="F7" t="s">
        <v>87</v>
      </c>
      <c r="G7" t="s">
        <v>86</v>
      </c>
      <c r="H7" t="s">
        <v>159</v>
      </c>
      <c r="I7" s="56">
        <v>936.5</v>
      </c>
      <c r="J7" t="s">
        <v>88</v>
      </c>
      <c r="K7" t="s">
        <v>89</v>
      </c>
      <c r="L7" t="s">
        <v>159</v>
      </c>
      <c r="M7">
        <v>829</v>
      </c>
    </row>
    <row r="8" spans="2:13" ht="15">
      <c r="B8" t="s">
        <v>90</v>
      </c>
      <c r="C8" t="s">
        <v>91</v>
      </c>
      <c r="D8" t="s">
        <v>159</v>
      </c>
      <c r="E8">
        <v>861</v>
      </c>
      <c r="F8" t="s">
        <v>92</v>
      </c>
      <c r="G8" t="s">
        <v>91</v>
      </c>
      <c r="H8" t="s">
        <v>159</v>
      </c>
      <c r="I8">
        <v>881</v>
      </c>
      <c r="J8" t="s">
        <v>93</v>
      </c>
      <c r="K8" t="s">
        <v>94</v>
      </c>
      <c r="L8" t="s">
        <v>159</v>
      </c>
      <c r="M8" s="56">
        <v>814.5</v>
      </c>
    </row>
    <row r="9" spans="2:13" ht="15">
      <c r="B9" t="s">
        <v>95</v>
      </c>
      <c r="C9" t="s">
        <v>96</v>
      </c>
      <c r="D9" t="s">
        <v>159</v>
      </c>
      <c r="E9" s="56">
        <v>861.5</v>
      </c>
      <c r="F9" t="s">
        <v>97</v>
      </c>
      <c r="G9" t="s">
        <v>96</v>
      </c>
      <c r="H9" t="s">
        <v>159</v>
      </c>
      <c r="I9">
        <v>883</v>
      </c>
      <c r="J9" t="s">
        <v>98</v>
      </c>
      <c r="K9" t="s">
        <v>99</v>
      </c>
      <c r="L9" t="s">
        <v>159</v>
      </c>
      <c r="M9" s="56">
        <v>694.75</v>
      </c>
    </row>
    <row r="10" spans="2:13" ht="15">
      <c r="B10" t="s">
        <v>100</v>
      </c>
      <c r="C10" t="s">
        <v>101</v>
      </c>
      <c r="D10" t="s">
        <v>159</v>
      </c>
      <c r="E10">
        <v>867</v>
      </c>
      <c r="F10" t="s">
        <v>102</v>
      </c>
      <c r="G10" t="s">
        <v>101</v>
      </c>
      <c r="H10" t="s">
        <v>159</v>
      </c>
      <c r="I10">
        <v>893</v>
      </c>
      <c r="J10" t="s">
        <v>103</v>
      </c>
      <c r="K10" t="s">
        <v>104</v>
      </c>
      <c r="L10" t="s">
        <v>159</v>
      </c>
      <c r="M10" s="56">
        <v>655.25</v>
      </c>
    </row>
    <row r="11" spans="2:13" ht="15">
      <c r="B11" t="s">
        <v>105</v>
      </c>
      <c r="C11" t="s">
        <v>106</v>
      </c>
      <c r="D11" t="s">
        <v>159</v>
      </c>
      <c r="E11">
        <v>872</v>
      </c>
      <c r="F11" t="s">
        <v>107</v>
      </c>
      <c r="G11" t="s">
        <v>106</v>
      </c>
      <c r="H11" t="s">
        <v>159</v>
      </c>
      <c r="I11">
        <v>896</v>
      </c>
      <c r="J11" t="s">
        <v>108</v>
      </c>
      <c r="K11" t="s">
        <v>109</v>
      </c>
      <c r="L11" t="s">
        <v>159</v>
      </c>
      <c r="M11">
        <v>659</v>
      </c>
    </row>
    <row r="12" spans="2:13" ht="15">
      <c r="B12" t="s">
        <v>110</v>
      </c>
      <c r="C12" t="s">
        <v>111</v>
      </c>
      <c r="D12" t="s">
        <v>159</v>
      </c>
      <c r="E12" s="56">
        <v>857.75</v>
      </c>
      <c r="F12" t="s">
        <v>112</v>
      </c>
      <c r="G12" t="s">
        <v>111</v>
      </c>
      <c r="H12" t="s">
        <v>159</v>
      </c>
      <c r="I12">
        <v>887</v>
      </c>
      <c r="J12" t="s">
        <v>113</v>
      </c>
      <c r="K12" t="s">
        <v>114</v>
      </c>
      <c r="L12" t="s">
        <v>159</v>
      </c>
      <c r="M12" s="56">
        <v>660.75</v>
      </c>
    </row>
    <row r="13" spans="2:13" ht="15">
      <c r="B13" t="s">
        <v>115</v>
      </c>
      <c r="C13" t="s">
        <v>116</v>
      </c>
      <c r="D13" t="s">
        <v>159</v>
      </c>
      <c r="E13" s="56">
        <v>807.75</v>
      </c>
      <c r="F13" t="s">
        <v>117</v>
      </c>
      <c r="G13" t="s">
        <v>116</v>
      </c>
      <c r="H13" t="s">
        <v>159</v>
      </c>
      <c r="I13">
        <v>827</v>
      </c>
      <c r="J13" t="s">
        <v>118</v>
      </c>
      <c r="K13" t="s">
        <v>119</v>
      </c>
      <c r="L13" t="s">
        <v>159</v>
      </c>
      <c r="M13" s="56">
        <v>661.5</v>
      </c>
    </row>
    <row r="14" spans="2:13" ht="15">
      <c r="B14" t="s">
        <v>145</v>
      </c>
      <c r="C14" t="s">
        <v>146</v>
      </c>
      <c r="D14" t="s">
        <v>159</v>
      </c>
      <c r="E14" s="56">
        <v>805.5</v>
      </c>
      <c r="F14"/>
      <c r="G14"/>
      <c r="H14"/>
      <c r="I14"/>
      <c r="J14" t="s">
        <v>120</v>
      </c>
      <c r="K14" t="s">
        <v>121</v>
      </c>
      <c r="L14" t="s">
        <v>159</v>
      </c>
      <c r="M14">
        <v>612</v>
      </c>
    </row>
    <row r="15" spans="2:13" ht="15">
      <c r="B15" t="s">
        <v>147</v>
      </c>
      <c r="C15" t="s">
        <v>148</v>
      </c>
      <c r="D15" t="s">
        <v>159</v>
      </c>
      <c r="E15" s="56">
        <v>807.75</v>
      </c>
      <c r="F15"/>
      <c r="G15"/>
      <c r="H15"/>
      <c r="I15"/>
      <c r="J15" t="s">
        <v>122</v>
      </c>
      <c r="K15" t="s">
        <v>123</v>
      </c>
      <c r="L15" t="s">
        <v>159</v>
      </c>
      <c r="M15" s="56">
        <v>598.75</v>
      </c>
    </row>
    <row r="16" spans="2:13" ht="15">
      <c r="B16" t="s">
        <v>149</v>
      </c>
      <c r="C16" t="s">
        <v>150</v>
      </c>
      <c r="D16" t="s">
        <v>159</v>
      </c>
      <c r="E16" s="56">
        <v>807.75</v>
      </c>
      <c r="F16"/>
      <c r="G16"/>
      <c r="H16"/>
      <c r="I16"/>
      <c r="J16" t="s">
        <v>124</v>
      </c>
      <c r="K16" t="s">
        <v>125</v>
      </c>
      <c r="L16" t="s">
        <v>159</v>
      </c>
      <c r="M16">
        <v>605</v>
      </c>
    </row>
    <row r="17" spans="2:13" ht="15">
      <c r="B17" t="s">
        <v>151</v>
      </c>
      <c r="C17" t="s">
        <v>152</v>
      </c>
      <c r="D17" t="s">
        <v>159</v>
      </c>
      <c r="E17" s="56">
        <v>807.75</v>
      </c>
      <c r="F17"/>
      <c r="G17"/>
      <c r="H17"/>
      <c r="I17"/>
      <c r="J17" t="s">
        <v>126</v>
      </c>
      <c r="K17" t="s">
        <v>127</v>
      </c>
      <c r="L17" t="s">
        <v>159</v>
      </c>
      <c r="M17" s="56">
        <v>593.25</v>
      </c>
    </row>
    <row r="18" spans="2:13" ht="15">
      <c r="B18" t="s">
        <v>153</v>
      </c>
      <c r="C18" t="s">
        <v>154</v>
      </c>
      <c r="D18" t="s">
        <v>159</v>
      </c>
      <c r="E18">
        <v>790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6"/>
      <c r="M19"/>
    </row>
    <row r="23" spans="4:5" ht="15.75">
      <c r="D23" s="97" t="s">
        <v>128</v>
      </c>
      <c r="E23" s="97" t="s">
        <v>129</v>
      </c>
    </row>
    <row r="24" spans="3:9" ht="15.75">
      <c r="C24" s="97" t="s">
        <v>130</v>
      </c>
      <c r="D24" s="99" t="s">
        <v>160</v>
      </c>
      <c r="E24" s="78">
        <v>21</v>
      </c>
      <c r="F24" s="95" t="s">
        <v>131</v>
      </c>
      <c r="G24" t="s">
        <v>42</v>
      </c>
      <c r="H24" t="s">
        <v>132</v>
      </c>
      <c r="I24" s="95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Martes</v>
      </c>
      <c r="B2">
        <f>TONELADA!I9</f>
        <v>21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133</v>
      </c>
      <c r="B5" t="e">
        <f>TONELADA!#REF!</f>
        <v>#REF!</v>
      </c>
      <c r="C5" s="98" t="e">
        <f>TONELADA!#REF!</f>
        <v>#REF!</v>
      </c>
    </row>
    <row r="6" spans="1:3" ht="15">
      <c r="A6" t="s">
        <v>134</v>
      </c>
      <c r="B6" s="98" t="e">
        <f>TONELADA!#REF!</f>
        <v>#REF!</v>
      </c>
      <c r="C6" s="98" t="e">
        <f>TONELADA!#REF!</f>
        <v>#REF!</v>
      </c>
    </row>
    <row r="7" spans="1:3" ht="15">
      <c r="A7" t="s">
        <v>135</v>
      </c>
      <c r="B7" s="98" t="e">
        <f>B6-C5</f>
        <v>#REF!</v>
      </c>
      <c r="C7" s="98" t="e">
        <f>C6-C5</f>
        <v>#REF!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2012-08-22T13:38:30Z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