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98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'Datos'!$A$1:$M$17</definedName>
  </definedNames>
  <calcPr fullCalcOnLoad="1"/>
</workbook>
</file>

<file path=xl/sharedStrings.xml><?xml version="1.0" encoding="utf-8"?>
<sst xmlns="http://schemas.openxmlformats.org/spreadsheetml/2006/main" count="291" uniqueCount="150">
  <si>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</si>
  <si>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</si>
  <si>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</si>
  <si>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</si>
  <si>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</si>
  <si>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</si>
  <si>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</si>
  <si>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</si>
  <si>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</si>
  <si>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</si>
  <si>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</si>
  <si>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</si>
  <si>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</si>
  <si>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</si>
  <si>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</si>
  <si>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</si>
  <si>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</si>
  <si>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</si>
  <si>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</si>
  <si>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</si>
  <si>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</si>
  <si>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</si>
  <si>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</si>
  <si>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</si>
  <si>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</si>
  <si>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</si>
  <si>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</si>
  <si>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</si>
  <si>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</si>
  <si>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</si>
  <si>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</si>
  <si>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</si>
  <si>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</si>
  <si>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</si>
  <si>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</si>
  <si>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</si>
  <si>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</si>
  <si>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</si>
  <si>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</si>
  <si>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</si>
  <si>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</si>
  <si>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</si>
  <si>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</si>
  <si>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</si>
  <si>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</si>
  <si>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</si>
  <si>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</si>
  <si>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</si>
  <si>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</si>
  <si>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</si>
  <si>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</si>
  <si>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</si>
  <si>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</si>
  <si>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</si>
  <si>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</si>
  <si>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</si>
  <si>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</si>
  <si>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</si>
  <si>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</si>
  <si>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</si>
  <si>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</si>
  <si>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</si>
  <si>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</si>
  <si>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</si>
  <si>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</si>
  <si>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</si>
  <si>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</si>
  <si>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</si>
  <si>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</si>
  <si>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</si>
  <si>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</si>
  <si>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</si>
  <si>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</si>
  <si>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</si>
  <si>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</si>
  <si>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</si>
  <si>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</si>
  <si>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</si>
  <si>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 xml:space="preserve"> +H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</si>
  <si>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</si>
  <si>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</si>
  <si>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</si>
  <si>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</si>
  <si>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</si>
  <si>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</si>
  <si>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</si>
  <si>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</si>
  <si>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</si>
  <si>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</si>
  <si>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</si>
  <si>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</si>
  <si>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</si>
  <si>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</si>
  <si>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</si>
  <si>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</si>
  <si>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</si>
  <si>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</si>
  <si>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</si>
  <si>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</si>
  <si>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</si>
  <si>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</si>
  <si>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</si>
  <si>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</si>
  <si>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</si>
  <si>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</si>
  <si>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</si>
  <si>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</si>
  <si>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</si>
  <si>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</si>
  <si>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</si>
  <si>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</si>
  <si>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</si>
  <si>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</si>
  <si>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</si>
  <si>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</si>
  <si>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</si>
  <si>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</si>
  <si>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</si>
  <si>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</si>
  <si>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</si>
  <si>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</si>
  <si>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</si>
  <si>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</si>
  <si>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</si>
  <si>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</si>
  <si>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</si>
  <si>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</si>
  <si>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</si>
  <si>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</si>
  <si>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</si>
  <si>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</si>
  <si>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</si>
  <si>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</si>
  <si>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</si>
  <si>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</si>
  <si>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</si>
  <si>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</si>
  <si>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</si>
  <si>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 xml:space="preserve"> </t>
  </si>
  <si>
    <t>Name</t>
  </si>
  <si>
    <t>Cls.Dat</t>
  </si>
  <si>
    <t>Close</t>
  </si>
  <si>
    <t/>
  </si>
  <si>
    <t>Enero</t>
  </si>
  <si>
    <t>Febrero</t>
  </si>
  <si>
    <t>Marzo</t>
  </si>
  <si>
    <t>JUN</t>
  </si>
  <si>
    <t xml:space="preserve"> +K</t>
  </si>
  <si>
    <t xml:space="preserve"> +N</t>
  </si>
  <si>
    <t>Miércoles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</si>
</sst>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0" fillId="0" borderId="29" xfId="0" applyBorder="1" applyAlignment="1">
      <alignment horizontal="center" vertical="center"/>
    </xf>
    <xf numFmtId="0" fontId="0" fillId="58" borderId="24" xfId="0" applyFont="1" applyFill="1" applyBorder="1" applyAlignment="1">
      <alignment/>
    </xf>
    <xf numFmtId="0" fontId="0" fillId="58" borderId="24" xfId="0" applyFill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48</xdr:row>
      <xdr:rowOff>0</xdr:rowOff>
    </xdr:from>
    <xdr:to>
      <xdr:col>8</xdr:col>
      <xdr:colOff>657225</xdr:colOff>
      <xdr:row>53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109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4">
      <selection activeCell="G24" sqref="G24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Enero</v>
      </c>
      <c r="E8" s="4">
        <f>Datos!I22</f>
        <v>2013</v>
      </c>
      <c r="F8" s="3"/>
      <c r="G8" s="3"/>
      <c r="H8" s="3" t="str">
        <f>Datos!D22</f>
        <v>Miércoles</v>
      </c>
      <c r="I8" s="5">
        <f>Datos!E22</f>
        <v>23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36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89"/>
      <c r="C17" s="85">
        <f>B19+'Primas SRW'!B4</f>
        <v>859.75</v>
      </c>
      <c r="D17" s="86"/>
      <c r="E17" s="92">
        <f>D19+'Primas HRW'!B5</f>
        <v>950.25</v>
      </c>
      <c r="F17" s="93">
        <f>D19+'Primas HRW'!C5</f>
        <v>940.25</v>
      </c>
      <c r="G17" s="94">
        <f>D19+'Primas HRW'!D5</f>
        <v>930.25</v>
      </c>
      <c r="H17" s="87"/>
      <c r="I17" s="84">
        <f>H19+'Primas maíz'!B4</f>
        <v>780.75</v>
      </c>
    </row>
    <row r="18" spans="1:9" ht="19.5" customHeight="1">
      <c r="A18" s="23" t="s">
        <v>13</v>
      </c>
      <c r="B18" s="89"/>
      <c r="C18" s="85">
        <f>B19+'Primas SRW'!B5</f>
        <v>859.75</v>
      </c>
      <c r="D18" s="86"/>
      <c r="E18" s="92">
        <f>D19+'Primas HRW'!B6</f>
        <v>950.25</v>
      </c>
      <c r="F18" s="93">
        <f>D19+'Primas HRW'!C6</f>
        <v>940.25</v>
      </c>
      <c r="G18" s="94">
        <f>D19+'Primas HRW'!D6</f>
        <v>930.25</v>
      </c>
      <c r="H18" s="87"/>
      <c r="I18" s="84">
        <f>H19+'Primas maíz'!B5</f>
        <v>780.75</v>
      </c>
    </row>
    <row r="19" spans="1:9" ht="19.5" customHeight="1">
      <c r="A19" s="17" t="s">
        <v>14</v>
      </c>
      <c r="B19" s="32">
        <f>Datos!E4</f>
        <v>774.75</v>
      </c>
      <c r="C19" s="31">
        <f>B19+'Primas SRW'!B6</f>
        <v>859.75</v>
      </c>
      <c r="D19" s="29">
        <f>Datos!I4</f>
        <v>830.25</v>
      </c>
      <c r="E19" s="95">
        <f>D19+'Primas HRW'!B7</f>
        <v>950.25</v>
      </c>
      <c r="F19" s="96">
        <f>D19+'Primas HRW'!C7</f>
        <v>940.25</v>
      </c>
      <c r="G19" s="97">
        <f>D19+'Primas HRW'!D7</f>
        <v>930.25</v>
      </c>
      <c r="H19" s="38">
        <f>Datos!M4</f>
        <v>720.75</v>
      </c>
      <c r="I19" s="28">
        <f>H19+'Primas maíz'!B6</f>
        <v>780.75</v>
      </c>
    </row>
    <row r="20" spans="1:9" ht="19.5" customHeight="1">
      <c r="A20" s="23" t="s">
        <v>15</v>
      </c>
      <c r="B20" s="32"/>
      <c r="C20" s="31"/>
      <c r="D20" s="29"/>
      <c r="E20" s="95">
        <f>D21+'Primas HRW'!B8</f>
        <v>950.5</v>
      </c>
      <c r="F20" s="96">
        <f>D21+'Primas HRW'!C8</f>
        <v>940.5</v>
      </c>
      <c r="G20" s="97">
        <f>D21+'Primas HRW'!D8</f>
        <v>930.5</v>
      </c>
      <c r="H20" s="38"/>
      <c r="I20" s="28">
        <f>H21+'Primas maíz'!B7</f>
        <v>783.75</v>
      </c>
    </row>
    <row r="21" spans="1:9" ht="19.5" customHeight="1">
      <c r="A21" s="17" t="s">
        <v>16</v>
      </c>
      <c r="B21" s="32">
        <f>Datos!E5</f>
        <v>783.75</v>
      </c>
      <c r="C21" s="31"/>
      <c r="D21" s="29">
        <f>Datos!I5</f>
        <v>840.5</v>
      </c>
      <c r="E21" s="95">
        <f>D21+'Primas HRW'!B9</f>
        <v>950.5</v>
      </c>
      <c r="F21" s="96">
        <f>D21+'Primas HRW'!C9</f>
        <v>940.5</v>
      </c>
      <c r="G21" s="97">
        <f>D21+'Primas HRW'!D9</f>
        <v>930.5</v>
      </c>
      <c r="H21" s="38">
        <f>Datos!M5</f>
        <v>722.75</v>
      </c>
      <c r="I21" s="28">
        <f>H21+'Primas maíz'!B8</f>
        <v>783.75</v>
      </c>
    </row>
    <row r="22" spans="1:9" ht="19.5" customHeight="1">
      <c r="A22" s="17" t="s">
        <v>146</v>
      </c>
      <c r="B22" s="32"/>
      <c r="C22" s="31"/>
      <c r="D22" s="29"/>
      <c r="E22" s="95">
        <f>D23+'Primas HRW'!B10</f>
        <v>953.5</v>
      </c>
      <c r="F22" s="96">
        <f>D23+'Primas HRW'!C10</f>
        <v>943.5</v>
      </c>
      <c r="G22" s="97">
        <f>D23+'Primas HRW'!D10</f>
        <v>933.5</v>
      </c>
      <c r="H22" s="38"/>
      <c r="I22" s="28">
        <f>H23+'Primas maíz'!B9</f>
        <v>779</v>
      </c>
    </row>
    <row r="23" spans="1:9" ht="19.5" customHeight="1">
      <c r="A23" s="17" t="s">
        <v>17</v>
      </c>
      <c r="B23" s="32">
        <f>Datos!E6</f>
        <v>788.75</v>
      </c>
      <c r="C23" s="31"/>
      <c r="D23" s="29">
        <f>Datos!I6</f>
        <v>848.5</v>
      </c>
      <c r="E23" s="95">
        <f>D23+'Primas HRW'!B11</f>
        <v>953.5</v>
      </c>
      <c r="F23" s="96">
        <f>D23+'Primas HRW'!C11</f>
        <v>943.5</v>
      </c>
      <c r="G23" s="97">
        <f>D23+'Primas HRW'!D11</f>
        <v>933.5</v>
      </c>
      <c r="H23" s="38">
        <f>Datos!M6</f>
        <v>717</v>
      </c>
      <c r="I23" s="28">
        <f>H23+'Primas maíz'!B10</f>
        <v>779</v>
      </c>
    </row>
    <row r="24" spans="1:9" ht="19.5" customHeight="1">
      <c r="A24" s="17" t="s">
        <v>18</v>
      </c>
      <c r="B24" s="32"/>
      <c r="C24" s="31"/>
      <c r="D24" s="29"/>
      <c r="E24" s="31"/>
      <c r="F24" s="28"/>
      <c r="G24" s="37"/>
      <c r="H24" s="38"/>
      <c r="I24" s="28"/>
    </row>
    <row r="25" spans="1:9" ht="19.5" customHeight="1">
      <c r="A25" s="17" t="s">
        <v>19</v>
      </c>
      <c r="B25" s="32">
        <f>Datos!E7</f>
        <v>800</v>
      </c>
      <c r="C25" s="31"/>
      <c r="D25" s="29">
        <f>Datos!I7</f>
        <v>860.5</v>
      </c>
      <c r="E25" s="31"/>
      <c r="F25" s="28"/>
      <c r="G25" s="37"/>
      <c r="H25" s="38">
        <f>Datos!M7</f>
        <v>612</v>
      </c>
      <c r="I25" s="28"/>
    </row>
    <row r="26" spans="1:9" ht="19.5" customHeight="1">
      <c r="A26" s="17" t="s">
        <v>20</v>
      </c>
      <c r="B26" s="32"/>
      <c r="C26" s="31"/>
      <c r="D26" s="29"/>
      <c r="E26" s="31"/>
      <c r="F26" s="28"/>
      <c r="G26" s="37"/>
      <c r="H26" s="38"/>
      <c r="I26" s="28"/>
    </row>
    <row r="27" spans="1:9" ht="19.5" customHeight="1">
      <c r="A27" s="17" t="s">
        <v>21</v>
      </c>
      <c r="B27" s="32"/>
      <c r="C27" s="31"/>
      <c r="D27" s="29"/>
      <c r="E27" s="31"/>
      <c r="F27" s="28"/>
      <c r="G27" s="37"/>
      <c r="H27" s="38"/>
      <c r="I27" s="28"/>
    </row>
    <row r="28" spans="1:9" ht="19.5" customHeight="1">
      <c r="A28" s="17" t="s">
        <v>22</v>
      </c>
      <c r="B28" s="39">
        <f>Datos!E8</f>
        <v>814.25</v>
      </c>
      <c r="C28" s="33"/>
      <c r="D28" s="29">
        <f>Datos!I8</f>
        <v>872.25</v>
      </c>
      <c r="E28" s="33"/>
      <c r="F28" s="34"/>
      <c r="G28" s="35"/>
      <c r="H28" s="38">
        <f>Datos!M8</f>
        <v>590.25</v>
      </c>
      <c r="I28" s="34"/>
    </row>
    <row r="29" spans="1:9" ht="19.5" customHeight="1">
      <c r="A29" s="17">
        <v>2014</v>
      </c>
      <c r="B29" s="36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9">
        <f>Datos!E9</f>
        <v>826.25</v>
      </c>
      <c r="C30" s="31"/>
      <c r="D30" s="29">
        <f>Datos!I9</f>
        <v>877.75</v>
      </c>
      <c r="E30" s="31"/>
      <c r="F30" s="31"/>
      <c r="G30" s="37"/>
      <c r="H30" s="40">
        <f>Datos!M9</f>
        <v>600.25</v>
      </c>
      <c r="I30" s="28"/>
    </row>
    <row r="31" spans="1:9" ht="19.5" customHeight="1">
      <c r="A31" s="17" t="s">
        <v>16</v>
      </c>
      <c r="B31" s="39">
        <f>Datos!E10</f>
        <v>827.25</v>
      </c>
      <c r="C31" s="31"/>
      <c r="D31" s="29">
        <f>Datos!I10</f>
        <v>873.25</v>
      </c>
      <c r="E31" s="31"/>
      <c r="F31" s="31"/>
      <c r="G31" s="37"/>
      <c r="H31" s="40">
        <f>Datos!M10</f>
        <v>607</v>
      </c>
      <c r="I31" s="28"/>
    </row>
    <row r="32" spans="1:9" ht="19.5" customHeight="1">
      <c r="A32" s="17" t="s">
        <v>17</v>
      </c>
      <c r="B32" s="39">
        <f>Datos!E11</f>
        <v>805.25</v>
      </c>
      <c r="C32" s="31"/>
      <c r="D32" s="29">
        <f>Datos!I11</f>
        <v>827.25</v>
      </c>
      <c r="E32" s="31"/>
      <c r="F32" s="31"/>
      <c r="G32" s="37"/>
      <c r="H32" s="38">
        <f>Datos!M11</f>
        <v>609.25</v>
      </c>
      <c r="I32" s="28"/>
    </row>
    <row r="33" spans="1:9" ht="19.5" customHeight="1">
      <c r="A33" s="17" t="s">
        <v>19</v>
      </c>
      <c r="B33" s="34">
        <f>Datos!E12</f>
        <v>812</v>
      </c>
      <c r="C33" s="31"/>
      <c r="D33" s="29"/>
      <c r="E33" s="31"/>
      <c r="F33" s="31"/>
      <c r="G33" s="37"/>
      <c r="H33" s="38">
        <f>Datos!M12</f>
        <v>586.75</v>
      </c>
      <c r="I33" s="28"/>
    </row>
    <row r="34" spans="1:9" ht="19.5" customHeight="1">
      <c r="A34" s="17" t="s">
        <v>22</v>
      </c>
      <c r="B34" s="34">
        <f>Datos!E13</f>
        <v>825.25</v>
      </c>
      <c r="C34" s="33"/>
      <c r="D34" s="41"/>
      <c r="E34" s="33"/>
      <c r="F34" s="33"/>
      <c r="G34" s="35"/>
      <c r="H34" s="38">
        <f>Datos!M13</f>
        <v>573.75</v>
      </c>
      <c r="I34" s="34"/>
    </row>
    <row r="35" spans="1:13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  <c r="J35"/>
      <c r="K35"/>
      <c r="L35"/>
      <c r="M35"/>
    </row>
    <row r="36" spans="1:13" ht="19.5" customHeight="1">
      <c r="A36" s="17" t="s">
        <v>14</v>
      </c>
      <c r="B36" s="34">
        <f>Datos!E14</f>
        <v>830.25</v>
      </c>
      <c r="C36" s="31"/>
      <c r="D36" s="29"/>
      <c r="E36" s="31"/>
      <c r="F36" s="31"/>
      <c r="G36" s="37"/>
      <c r="H36" s="40"/>
      <c r="I36" s="28"/>
      <c r="J36"/>
      <c r="K36"/>
      <c r="L36"/>
      <c r="M36"/>
    </row>
    <row r="37" spans="1:13" ht="19.5" customHeight="1">
      <c r="A37" s="17" t="s">
        <v>16</v>
      </c>
      <c r="B37" s="34">
        <f>Datos!E15</f>
        <v>828.25</v>
      </c>
      <c r="C37" s="31"/>
      <c r="D37" s="29"/>
      <c r="E37" s="31"/>
      <c r="F37" s="31"/>
      <c r="G37" s="37"/>
      <c r="H37" s="40"/>
      <c r="I37" s="28"/>
      <c r="J37"/>
      <c r="K37"/>
      <c r="L37"/>
      <c r="M37"/>
    </row>
    <row r="38" spans="1:13" ht="19.5" customHeight="1">
      <c r="A38" s="17" t="s">
        <v>17</v>
      </c>
      <c r="B38" s="34">
        <f>Datos!E16</f>
        <v>781.25</v>
      </c>
      <c r="C38" s="31"/>
      <c r="D38" s="29"/>
      <c r="E38" s="31"/>
      <c r="F38" s="31"/>
      <c r="G38" s="37"/>
      <c r="H38" s="38">
        <f>Datos!M14</f>
        <v>587.75</v>
      </c>
      <c r="I38" s="28"/>
      <c r="J38"/>
      <c r="K38"/>
      <c r="L38"/>
      <c r="M38" s="42"/>
    </row>
    <row r="39" spans="1:13" ht="19.5" customHeight="1">
      <c r="A39" s="17" t="s">
        <v>19</v>
      </c>
      <c r="B39" s="34"/>
      <c r="C39" s="31"/>
      <c r="D39" s="29"/>
      <c r="E39" s="31"/>
      <c r="F39" s="31"/>
      <c r="G39" s="37"/>
      <c r="H39" s="40"/>
      <c r="I39" s="28"/>
      <c r="J39"/>
      <c r="K39"/>
      <c r="L39"/>
      <c r="M39" s="42"/>
    </row>
    <row r="40" spans="1:13" ht="19.5" customHeight="1">
      <c r="A40" s="17" t="s">
        <v>22</v>
      </c>
      <c r="B40" s="34"/>
      <c r="C40" s="33"/>
      <c r="D40" s="41"/>
      <c r="E40" s="33"/>
      <c r="F40" s="33"/>
      <c r="G40" s="35"/>
      <c r="H40" s="38">
        <f>Datos!M15</f>
        <v>559.75</v>
      </c>
      <c r="I40" s="34"/>
      <c r="J40"/>
      <c r="K40"/>
      <c r="L40"/>
      <c r="M40" s="42"/>
    </row>
    <row r="41" spans="1:13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 s="42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40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40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8"/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40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8"/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5"/>
      <c r="I48" s="45"/>
    </row>
    <row r="49" ht="15">
      <c r="A49" s="46" t="s">
        <v>24</v>
      </c>
    </row>
    <row r="50" spans="1:8" ht="15.75">
      <c r="A50" s="46" t="s">
        <v>25</v>
      </c>
      <c r="D50" s="1" t="s">
        <v>26</v>
      </c>
      <c r="H50" s="47"/>
    </row>
    <row r="51" spans="1:8" ht="15.75">
      <c r="A51" s="45" t="s">
        <v>27</v>
      </c>
      <c r="B51" s="45"/>
      <c r="C51" s="45"/>
      <c r="D51" s="45"/>
      <c r="E51" s="45"/>
      <c r="F51" s="45"/>
      <c r="G51" s="45"/>
      <c r="H51" s="48"/>
    </row>
    <row r="52" ht="15">
      <c r="H52" s="48"/>
    </row>
    <row r="53" spans="1:8" ht="15.75">
      <c r="A53" s="49" t="s">
        <v>28</v>
      </c>
      <c r="E53" s="50" t="s">
        <v>29</v>
      </c>
      <c r="F53" s="50"/>
      <c r="G53" s="50"/>
      <c r="H53" s="51"/>
    </row>
    <row r="54" spans="5:8" ht="15">
      <c r="E54" s="52">
        <v>0.11</v>
      </c>
      <c r="F54" s="53">
        <f>'Primas HRW'!B23</f>
        <v>-20</v>
      </c>
      <c r="G54" s="53"/>
      <c r="H54" s="51"/>
    </row>
    <row r="55" spans="5:7" ht="15">
      <c r="E55" s="54">
        <v>0.115</v>
      </c>
      <c r="F55" s="53">
        <f>'Primas HRW'!B24</f>
        <v>-10</v>
      </c>
      <c r="G55" s="53"/>
    </row>
    <row r="56" spans="5:7" ht="15">
      <c r="E56" s="54">
        <v>0.125</v>
      </c>
      <c r="F56" s="53" t="str">
        <f>'Primas HRW'!B25</f>
        <v> --</v>
      </c>
      <c r="G56" s="53"/>
    </row>
    <row r="57" spans="5:7" ht="15">
      <c r="E57" s="52">
        <v>0.13</v>
      </c>
      <c r="F57" s="53" t="str">
        <f>'Primas HRW'!B26</f>
        <v>--</v>
      </c>
      <c r="G57" s="53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Enero</v>
      </c>
      <c r="E9" s="3">
        <f>BUSHEL!E8</f>
        <v>2013</v>
      </c>
      <c r="F9" s="3"/>
      <c r="G9" s="3"/>
      <c r="H9" s="3" t="str">
        <f>Datos!D22</f>
        <v>Miércoles</v>
      </c>
      <c r="I9" s="5">
        <f>Datos!E22</f>
        <v>23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8" t="s">
        <v>30</v>
      </c>
      <c r="B11" s="108"/>
      <c r="C11" s="108"/>
      <c r="D11" s="108"/>
      <c r="E11" s="108"/>
      <c r="F11" s="108"/>
      <c r="G11" s="108"/>
      <c r="H11" s="108"/>
      <c r="I11" s="108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2" t="s">
        <v>1</v>
      </c>
      <c r="C13" s="102"/>
      <c r="D13" s="103" t="s">
        <v>1</v>
      </c>
      <c r="E13" s="103"/>
      <c r="F13" s="103"/>
      <c r="G13" s="103"/>
      <c r="H13" s="104" t="s">
        <v>2</v>
      </c>
      <c r="I13" s="104"/>
    </row>
    <row r="14" spans="1:9" ht="15.75">
      <c r="A14" s="9"/>
      <c r="B14" s="105" t="s">
        <v>3</v>
      </c>
      <c r="C14" s="105"/>
      <c r="D14" s="106" t="s">
        <v>4</v>
      </c>
      <c r="E14" s="106"/>
      <c r="F14" s="106"/>
      <c r="G14" s="106"/>
      <c r="H14" s="107" t="s">
        <v>5</v>
      </c>
      <c r="I14" s="107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12</v>
      </c>
      <c r="B17" s="84"/>
      <c r="C17" s="33">
        <f>BUSHEL!C17*TONELADA!$B$50</f>
        <v>315.90654</v>
      </c>
      <c r="D17" s="86"/>
      <c r="E17" s="55">
        <f>BUSHEL!E17*TONELADA!$B$50</f>
        <v>349.15986</v>
      </c>
      <c r="F17" s="55">
        <f>BUSHEL!F17*TONELADA!$B$50</f>
        <v>345.48546</v>
      </c>
      <c r="G17" s="56">
        <f>BUSHEL!G17*TONELADA!$B$50</f>
        <v>341.81106</v>
      </c>
      <c r="H17" s="87"/>
      <c r="I17" s="27">
        <f>BUSHEL!I17*TONELADA!$E$50</f>
        <v>307.36566</v>
      </c>
    </row>
    <row r="18" spans="1:9" ht="19.5" customHeight="1">
      <c r="A18" s="17" t="s">
        <v>13</v>
      </c>
      <c r="B18" s="84"/>
      <c r="C18" s="33">
        <f>BUSHEL!C18*TONELADA!$B$50</f>
        <v>315.90654</v>
      </c>
      <c r="D18" s="86"/>
      <c r="E18" s="55">
        <f>BUSHEL!E18*TONELADA!$B$50</f>
        <v>349.15986</v>
      </c>
      <c r="F18" s="55">
        <f>BUSHEL!F18*TONELADA!$B$50</f>
        <v>345.48546</v>
      </c>
      <c r="G18" s="56">
        <f>BUSHEL!G18*TONELADA!$B$50</f>
        <v>341.81106</v>
      </c>
      <c r="H18" s="87"/>
      <c r="I18" s="27">
        <f>BUSHEL!I18*TONELADA!$E$50</f>
        <v>307.36566</v>
      </c>
    </row>
    <row r="19" spans="1:9" ht="19.5" customHeight="1">
      <c r="A19" s="17" t="s">
        <v>14</v>
      </c>
      <c r="B19" s="34">
        <f>BUSHEL!B19*TONELADA!$B$50</f>
        <v>284.67413999999997</v>
      </c>
      <c r="C19" s="33">
        <f>BUSHEL!C19*TONELADA!$B$50</f>
        <v>315.90654</v>
      </c>
      <c r="D19" s="29">
        <f>IF(BUSHEL!D19&gt;0,BUSHEL!D19*TONELADA!$B$50,"")</f>
        <v>305.06705999999997</v>
      </c>
      <c r="E19" s="55">
        <f>BUSHEL!E19*TONELADA!$B$50</f>
        <v>349.15986</v>
      </c>
      <c r="F19" s="55">
        <f>BUSHEL!F19*TONELADA!$B$50</f>
        <v>345.48546</v>
      </c>
      <c r="G19" s="56">
        <f>BUSHEL!G19*TONELADA!$B$50</f>
        <v>341.81106</v>
      </c>
      <c r="H19" s="30">
        <f>BUSHEL!H19*$E$50</f>
        <v>283.74485999999996</v>
      </c>
      <c r="I19" s="27">
        <f>BUSHEL!I19*TONELADA!$E$50</f>
        <v>307.36566</v>
      </c>
    </row>
    <row r="20" spans="1:9" ht="19.5" customHeight="1">
      <c r="A20" s="23" t="s">
        <v>15</v>
      </c>
      <c r="B20" s="34"/>
      <c r="C20" s="31"/>
      <c r="D20" s="29"/>
      <c r="E20" s="55">
        <f>BUSHEL!E20*TONELADA!$B$50</f>
        <v>349.25172</v>
      </c>
      <c r="F20" s="55">
        <f>BUSHEL!F20*TONELADA!$B$50</f>
        <v>345.57732</v>
      </c>
      <c r="G20" s="56">
        <f>BUSHEL!G20*TONELADA!$B$50</f>
        <v>341.90292</v>
      </c>
      <c r="H20" s="30"/>
      <c r="I20" s="27">
        <f>BUSHEL!I20*TONELADA!$E$50</f>
        <v>308.5467</v>
      </c>
    </row>
    <row r="21" spans="1:9" ht="19.5" customHeight="1">
      <c r="A21" s="17" t="s">
        <v>16</v>
      </c>
      <c r="B21" s="34">
        <f>BUSHEL!B21*TONELADA!$B$50</f>
        <v>287.98109999999997</v>
      </c>
      <c r="C21" s="31"/>
      <c r="D21" s="29">
        <f>IF(BUSHEL!D21&gt;0,BUSHEL!D21*TONELADA!$B$50,"")</f>
        <v>308.83332</v>
      </c>
      <c r="E21" s="55">
        <f>BUSHEL!E21*TONELADA!$B$50</f>
        <v>349.25172</v>
      </c>
      <c r="F21" s="55">
        <f>BUSHEL!F21*TONELADA!$B$50</f>
        <v>345.57732</v>
      </c>
      <c r="G21" s="56">
        <f>BUSHEL!G21*TONELADA!$B$50</f>
        <v>341.90292</v>
      </c>
      <c r="H21" s="30">
        <f>BUSHEL!H21*$E$50</f>
        <v>284.53222</v>
      </c>
      <c r="I21" s="27">
        <f>BUSHEL!I21*TONELADA!$E$50</f>
        <v>308.5467</v>
      </c>
    </row>
    <row r="22" spans="1:9" ht="19.5" customHeight="1">
      <c r="A22" s="17" t="s">
        <v>146</v>
      </c>
      <c r="B22" s="34"/>
      <c r="C22" s="31"/>
      <c r="D22" s="29"/>
      <c r="E22" s="55">
        <f>BUSHEL!E22*TONELADA!$B$50</f>
        <v>350.35404</v>
      </c>
      <c r="F22" s="55">
        <f>BUSHEL!F22*TONELADA!$B$50</f>
        <v>346.67964</v>
      </c>
      <c r="G22" s="56">
        <f>BUSHEL!G22*TONELADA!$B$50</f>
        <v>343.00524</v>
      </c>
      <c r="H22" s="30"/>
      <c r="I22" s="27">
        <f>BUSHEL!I22*TONELADA!$E$50</f>
        <v>306.67672</v>
      </c>
    </row>
    <row r="23" spans="1:9" ht="19.5" customHeight="1">
      <c r="A23" s="17" t="s">
        <v>17</v>
      </c>
      <c r="B23" s="34">
        <f>BUSHEL!B23*TONELADA!$B$50</f>
        <v>289.81829999999997</v>
      </c>
      <c r="C23" s="31"/>
      <c r="D23" s="29">
        <f>IF(BUSHEL!D23&gt;0,BUSHEL!D23*TONELADA!$B$50,"")</f>
        <v>311.77284</v>
      </c>
      <c r="E23" s="55">
        <f>BUSHEL!E23*TONELADA!$B$50</f>
        <v>350.35404</v>
      </c>
      <c r="F23" s="55">
        <f>BUSHEL!F23*TONELADA!$B$50</f>
        <v>346.67964</v>
      </c>
      <c r="G23" s="56">
        <f>BUSHEL!G23*TONELADA!$B$50</f>
        <v>343.00524</v>
      </c>
      <c r="H23" s="30">
        <f>BUSHEL!H23*$E$50</f>
        <v>282.26856</v>
      </c>
      <c r="I23" s="27">
        <f>BUSHEL!I23*TONELADA!$E$50</f>
        <v>306.67672</v>
      </c>
    </row>
    <row r="24" spans="1:9" ht="19.5" customHeight="1">
      <c r="A24" s="23" t="s">
        <v>18</v>
      </c>
      <c r="B24" s="24"/>
      <c r="C24" s="99"/>
      <c r="D24" s="25"/>
      <c r="E24" s="24"/>
      <c r="F24" s="24"/>
      <c r="G24" s="99"/>
      <c r="H24" s="26"/>
      <c r="I24" s="24"/>
    </row>
    <row r="25" spans="1:9" ht="19.5" customHeight="1">
      <c r="A25" s="17" t="s">
        <v>19</v>
      </c>
      <c r="B25" s="34">
        <f>BUSHEL!B25*TONELADA!$B$50</f>
        <v>293.952</v>
      </c>
      <c r="C25" s="37"/>
      <c r="D25" s="29">
        <f>IF(BUSHEL!D25&gt;0,BUSHEL!D25*TONELADA!$B$50,"")</f>
        <v>316.18212</v>
      </c>
      <c r="E25" s="28"/>
      <c r="F25" s="28"/>
      <c r="G25" s="37"/>
      <c r="H25" s="30">
        <f>BUSHEL!H25*$E$50</f>
        <v>240.93215999999998</v>
      </c>
      <c r="I25" s="28"/>
    </row>
    <row r="26" spans="1:9" ht="19.5" customHeight="1">
      <c r="A26" s="23" t="s">
        <v>20</v>
      </c>
      <c r="B26" s="24"/>
      <c r="C26" s="99"/>
      <c r="D26" s="25"/>
      <c r="E26" s="24"/>
      <c r="F26" s="24"/>
      <c r="G26" s="99"/>
      <c r="H26" s="26"/>
      <c r="I26" s="24"/>
    </row>
    <row r="27" spans="1:9" ht="19.5" customHeight="1">
      <c r="A27" s="23" t="s">
        <v>21</v>
      </c>
      <c r="B27" s="24"/>
      <c r="C27" s="99"/>
      <c r="D27" s="25"/>
      <c r="E27" s="24"/>
      <c r="F27" s="24"/>
      <c r="G27" s="99"/>
      <c r="H27" s="26"/>
      <c r="I27" s="24"/>
    </row>
    <row r="28" spans="1:9" ht="19.5" customHeight="1">
      <c r="A28" s="17" t="s">
        <v>22</v>
      </c>
      <c r="B28" s="34">
        <f>BUSHEL!B28*TONELADA!$B$50</f>
        <v>299.18802</v>
      </c>
      <c r="C28" s="33"/>
      <c r="D28" s="29">
        <f>IF(BUSHEL!D28&gt;0,BUSHEL!D28*TONELADA!$B$50,"")</f>
        <v>320.49953999999997</v>
      </c>
      <c r="E28" s="33"/>
      <c r="F28" s="33"/>
      <c r="G28" s="35"/>
      <c r="H28" s="30">
        <f>BUSHEL!H28*$E$50</f>
        <v>232.36962</v>
      </c>
      <c r="I28" s="34"/>
    </row>
    <row r="29" spans="1:9" ht="19.5" customHeight="1">
      <c r="A29" s="17">
        <v>2014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4">
        <f>BUSHEL!B30*TONELADA!$B$50</f>
        <v>303.5973</v>
      </c>
      <c r="C30" s="31"/>
      <c r="D30" s="29">
        <f>IF(BUSHEL!D30&gt;0,BUSHEL!D30*TONELADA!$B$50,"")</f>
        <v>322.52046</v>
      </c>
      <c r="E30" s="31"/>
      <c r="F30" s="31"/>
      <c r="G30" s="37"/>
      <c r="H30" s="30">
        <f>BUSHEL!H30*$E$50</f>
        <v>236.30641999999997</v>
      </c>
      <c r="I30" s="28"/>
    </row>
    <row r="31" spans="1:9" ht="19.5" customHeight="1">
      <c r="A31" s="17" t="s">
        <v>16</v>
      </c>
      <c r="B31" s="34">
        <f>BUSHEL!B31*TONELADA!$B$50</f>
        <v>303.96474</v>
      </c>
      <c r="C31" s="31"/>
      <c r="D31" s="29">
        <f>IF(BUSHEL!D31&gt;0,BUSHEL!D31*TONELADA!$B$50,"")</f>
        <v>320.86698</v>
      </c>
      <c r="E31" s="31"/>
      <c r="F31" s="31"/>
      <c r="G31" s="37"/>
      <c r="H31" s="30">
        <f>BUSHEL!H31*$E$50</f>
        <v>238.96375999999998</v>
      </c>
      <c r="I31" s="28"/>
    </row>
    <row r="32" spans="1:9" ht="19.5" customHeight="1">
      <c r="A32" s="17" t="s">
        <v>17</v>
      </c>
      <c r="B32" s="34">
        <f>BUSHEL!B32*TONELADA!$B$50</f>
        <v>295.88106</v>
      </c>
      <c r="C32" s="31"/>
      <c r="D32" s="29">
        <f>IF(BUSHEL!D32&gt;0,BUSHEL!D32*TONELADA!$B$50,"")</f>
        <v>303.96474</v>
      </c>
      <c r="E32" s="31"/>
      <c r="F32" s="31"/>
      <c r="G32" s="37"/>
      <c r="H32" s="30">
        <f>BUSHEL!H32*$E$50</f>
        <v>239.84954</v>
      </c>
      <c r="I32" s="28"/>
    </row>
    <row r="33" spans="1:9" ht="19.5" customHeight="1">
      <c r="A33" s="17" t="s">
        <v>19</v>
      </c>
      <c r="B33" s="34">
        <f>BUSHEL!B33*TONELADA!$B$50</f>
        <v>298.36127999999997</v>
      </c>
      <c r="C33" s="31"/>
      <c r="D33" s="29"/>
      <c r="E33" s="31"/>
      <c r="F33" s="31"/>
      <c r="G33" s="37"/>
      <c r="H33" s="30">
        <f>BUSHEL!H33*$E$50</f>
        <v>230.99174</v>
      </c>
      <c r="I33" s="28"/>
    </row>
    <row r="34" spans="1:9" ht="19.5" customHeight="1">
      <c r="A34" s="17" t="s">
        <v>22</v>
      </c>
      <c r="B34" s="34">
        <f>BUSHEL!B34*TONELADA!$B$50</f>
        <v>303.22986</v>
      </c>
      <c r="C34" s="33"/>
      <c r="D34" s="41"/>
      <c r="E34" s="33"/>
      <c r="F34" s="33"/>
      <c r="G34" s="35"/>
      <c r="H34" s="30">
        <f>BUSHEL!H34*$E$50</f>
        <v>225.8739</v>
      </c>
      <c r="I34" s="34"/>
    </row>
    <row r="35" spans="1:9" ht="19.5" customHeight="1">
      <c r="A35" s="17">
        <v>2015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34">
        <f>BUSHEL!B36*TONELADA!$B$50</f>
        <v>305.06705999999997</v>
      </c>
      <c r="C36" s="31"/>
      <c r="D36" s="29"/>
      <c r="E36" s="31"/>
      <c r="F36" s="31"/>
      <c r="G36" s="37"/>
      <c r="H36" s="30"/>
      <c r="I36" s="28"/>
    </row>
    <row r="37" spans="1:9" ht="19.5" customHeight="1">
      <c r="A37" s="17" t="s">
        <v>16</v>
      </c>
      <c r="B37" s="34">
        <f>BUSHEL!B37*TONELADA!$B$50</f>
        <v>304.33218</v>
      </c>
      <c r="C37" s="31"/>
      <c r="D37" s="29"/>
      <c r="E37" s="31"/>
      <c r="F37" s="31"/>
      <c r="G37" s="37"/>
      <c r="H37" s="38"/>
      <c r="I37" s="28"/>
    </row>
    <row r="38" spans="1:9" ht="19.5" customHeight="1">
      <c r="A38" s="17" t="s">
        <v>17</v>
      </c>
      <c r="B38" s="34">
        <f>BUSHEL!B38*TONELADA!$B$50</f>
        <v>287.0625</v>
      </c>
      <c r="C38" s="31"/>
      <c r="D38" s="29"/>
      <c r="E38" s="31"/>
      <c r="F38" s="31"/>
      <c r="G38" s="37"/>
      <c r="H38" s="30">
        <f>BUSHEL!H38*$E$50</f>
        <v>231.38541999999998</v>
      </c>
      <c r="I38" s="28"/>
    </row>
    <row r="39" spans="1:9" ht="19.5" customHeight="1">
      <c r="A39" s="17" t="s">
        <v>19</v>
      </c>
      <c r="B39" s="34"/>
      <c r="C39" s="31"/>
      <c r="D39" s="29"/>
      <c r="E39" s="31"/>
      <c r="F39" s="31"/>
      <c r="G39" s="37"/>
      <c r="H39" s="38"/>
      <c r="I39" s="28"/>
    </row>
    <row r="40" spans="1:9" ht="19.5" customHeight="1">
      <c r="A40" s="17" t="s">
        <v>22</v>
      </c>
      <c r="B40" s="34"/>
      <c r="C40" s="33"/>
      <c r="D40" s="41"/>
      <c r="E40" s="33"/>
      <c r="F40" s="33"/>
      <c r="G40" s="35"/>
      <c r="H40" s="30">
        <f>BUSHEL!H40*$E$50</f>
        <v>220.36237999999997</v>
      </c>
      <c r="I40" s="34"/>
    </row>
    <row r="41" spans="1:9" ht="19.5" customHeight="1">
      <c r="A41" s="17">
        <v>2016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34"/>
      <c r="C42" s="31"/>
      <c r="D42" s="29"/>
      <c r="E42" s="31"/>
      <c r="F42" s="31"/>
      <c r="G42" s="37"/>
      <c r="H42" s="38"/>
      <c r="I42" s="28"/>
    </row>
    <row r="43" spans="1:9" ht="19.5" customHeight="1">
      <c r="A43" s="17" t="s">
        <v>16</v>
      </c>
      <c r="B43" s="34"/>
      <c r="C43" s="31"/>
      <c r="D43" s="29"/>
      <c r="E43" s="31"/>
      <c r="F43" s="31"/>
      <c r="G43" s="37"/>
      <c r="H43" s="38"/>
      <c r="I43" s="28"/>
    </row>
    <row r="44" spans="1:9" ht="19.5" customHeight="1">
      <c r="A44" s="17" t="s">
        <v>17</v>
      </c>
      <c r="B44" s="34"/>
      <c r="C44" s="31"/>
      <c r="D44" s="29"/>
      <c r="E44" s="31"/>
      <c r="F44" s="31"/>
      <c r="G44" s="37"/>
      <c r="H44" s="30"/>
      <c r="I44" s="28"/>
    </row>
    <row r="45" spans="1:9" ht="19.5" customHeight="1">
      <c r="A45" s="17" t="s">
        <v>19</v>
      </c>
      <c r="B45" s="34"/>
      <c r="C45" s="31"/>
      <c r="D45" s="29"/>
      <c r="E45" s="31"/>
      <c r="F45" s="31"/>
      <c r="G45" s="37"/>
      <c r="H45" s="38"/>
      <c r="I45" s="28"/>
    </row>
    <row r="46" spans="1:9" ht="15.75">
      <c r="A46" s="17" t="s">
        <v>22</v>
      </c>
      <c r="B46" s="34"/>
      <c r="C46" s="33"/>
      <c r="D46" s="41"/>
      <c r="E46" s="33"/>
      <c r="F46" s="33"/>
      <c r="G46" s="35"/>
      <c r="H46" s="30"/>
      <c r="I46" s="34"/>
    </row>
    <row r="48" spans="1:9" ht="15.75">
      <c r="A48" s="43" t="s">
        <v>23</v>
      </c>
      <c r="B48" s="44"/>
      <c r="C48" s="44"/>
      <c r="D48" s="44"/>
      <c r="E48" s="44"/>
      <c r="F48" s="44"/>
      <c r="G48" s="44"/>
      <c r="H48" s="44"/>
      <c r="I48" s="44"/>
    </row>
    <row r="49" ht="15">
      <c r="A49" s="46" t="s">
        <v>24</v>
      </c>
    </row>
    <row r="50" spans="1:5" ht="15">
      <c r="A50" s="57" t="s">
        <v>31</v>
      </c>
      <c r="B50" s="58">
        <v>0.36744</v>
      </c>
      <c r="D50" s="57" t="s">
        <v>32</v>
      </c>
      <c r="E50" s="1">
        <v>0.39368</v>
      </c>
    </row>
    <row r="51" spans="1:9" ht="15.75">
      <c r="A51" s="45" t="s">
        <v>27</v>
      </c>
      <c r="B51" s="45"/>
      <c r="C51" s="45"/>
      <c r="D51" s="45"/>
      <c r="E51" s="45"/>
      <c r="F51" s="45"/>
      <c r="G51" s="45"/>
      <c r="H51" s="45"/>
      <c r="I51" s="45"/>
    </row>
    <row r="53" spans="1:8" ht="15.75">
      <c r="A53" s="49" t="s">
        <v>28</v>
      </c>
      <c r="E53" s="50" t="s">
        <v>29</v>
      </c>
      <c r="F53" s="50"/>
      <c r="G53" s="50"/>
      <c r="H53" s="47"/>
    </row>
    <row r="54" spans="5:8" ht="15">
      <c r="E54" s="52">
        <v>0.11</v>
      </c>
      <c r="F54" s="53">
        <f>'Primas HRW'!B23*B50</f>
        <v>-7.3488</v>
      </c>
      <c r="G54" s="53"/>
      <c r="H54" s="48"/>
    </row>
    <row r="55" spans="5:8" ht="15">
      <c r="E55" s="54">
        <v>0.115</v>
      </c>
      <c r="F55" s="53">
        <f>'Primas HRW'!B24*B50</f>
        <v>-3.6744</v>
      </c>
      <c r="G55" s="53"/>
      <c r="H55" s="48"/>
    </row>
    <row r="56" spans="5:8" ht="15">
      <c r="E56" s="54">
        <v>0.125</v>
      </c>
      <c r="F56" s="53" t="str">
        <f>'Primas HRW'!B25</f>
        <v> --</v>
      </c>
      <c r="G56" s="53"/>
      <c r="H56" s="51"/>
    </row>
    <row r="57" spans="5:8" ht="15">
      <c r="E57" s="52">
        <v>0.13</v>
      </c>
      <c r="F57" s="52" t="str">
        <f>'Primas HRW'!B26</f>
        <v>--</v>
      </c>
      <c r="G57" s="52"/>
      <c r="H57" s="51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33</v>
      </c>
      <c r="C2" s="59" t="s">
        <v>34</v>
      </c>
    </row>
    <row r="3" spans="2:3" ht="15.75">
      <c r="B3" s="60">
        <v>0.12</v>
      </c>
      <c r="C3" s="61" t="s">
        <v>35</v>
      </c>
    </row>
    <row r="4" spans="1:3" ht="15">
      <c r="A4" s="62" t="s">
        <v>143</v>
      </c>
      <c r="B4" s="63">
        <v>85</v>
      </c>
      <c r="C4" s="63" t="s">
        <v>78</v>
      </c>
    </row>
    <row r="5" spans="1:3" ht="15">
      <c r="A5" s="64" t="s">
        <v>144</v>
      </c>
      <c r="B5" s="24">
        <v>85</v>
      </c>
      <c r="C5" s="24" t="s">
        <v>78</v>
      </c>
    </row>
    <row r="6" spans="1:3" ht="15">
      <c r="A6" s="62" t="s">
        <v>145</v>
      </c>
      <c r="B6" s="63">
        <v>85</v>
      </c>
      <c r="C6" s="63" t="s">
        <v>78</v>
      </c>
    </row>
    <row r="7" spans="1:3" ht="15">
      <c r="A7" s="100" t="s">
        <v>36</v>
      </c>
      <c r="B7" s="101"/>
      <c r="C7" s="101"/>
    </row>
    <row r="8" spans="1:3" ht="15">
      <c r="A8" s="62" t="s">
        <v>37</v>
      </c>
      <c r="B8" s="63"/>
      <c r="C8" s="63"/>
    </row>
    <row r="9" spans="1:3" ht="15">
      <c r="A9" s="65" t="s">
        <v>38</v>
      </c>
      <c r="B9" s="24"/>
      <c r="C9" s="24"/>
    </row>
    <row r="10" spans="1:3" ht="15">
      <c r="A10" s="62" t="s">
        <v>39</v>
      </c>
      <c r="B10" s="63"/>
      <c r="C10" s="66"/>
    </row>
    <row r="11" spans="1:3" ht="15">
      <c r="A11" s="65" t="s">
        <v>40</v>
      </c>
      <c r="B11" s="24"/>
      <c r="C11" s="24"/>
    </row>
    <row r="12" spans="1:3" ht="15">
      <c r="A12" s="62" t="s">
        <v>41</v>
      </c>
      <c r="B12" s="66"/>
      <c r="C12" s="63"/>
    </row>
    <row r="13" spans="1:3" ht="15">
      <c r="A13" s="65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E12" sqref="E1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9"/>
      <c r="C1" s="109"/>
      <c r="D1" s="109"/>
    </row>
    <row r="2" spans="1:4" ht="15.75">
      <c r="A2" s="64"/>
      <c r="B2" s="110" t="s">
        <v>1</v>
      </c>
      <c r="C2" s="110"/>
      <c r="D2" s="110"/>
    </row>
    <row r="3" spans="1:4" ht="15.75">
      <c r="A3" s="64"/>
      <c r="B3" s="110" t="s">
        <v>47</v>
      </c>
      <c r="C3" s="110"/>
      <c r="D3" s="110"/>
    </row>
    <row r="4" spans="1:5" ht="15.75">
      <c r="A4" s="64"/>
      <c r="B4" s="67">
        <v>0.12</v>
      </c>
      <c r="C4" s="68">
        <v>0.115</v>
      </c>
      <c r="D4" s="68">
        <v>0.11</v>
      </c>
      <c r="E4" s="69" t="s">
        <v>48</v>
      </c>
    </row>
    <row r="5" spans="1:5" ht="15">
      <c r="A5" s="70" t="s">
        <v>143</v>
      </c>
      <c r="B5" s="63">
        <v>120</v>
      </c>
      <c r="C5" s="63">
        <f>B5+B24</f>
        <v>110</v>
      </c>
      <c r="D5" s="63">
        <f>B5+B23</f>
        <v>100</v>
      </c>
      <c r="E5" s="63" t="s">
        <v>78</v>
      </c>
    </row>
    <row r="6" spans="1:5" ht="15">
      <c r="A6" s="64" t="s">
        <v>144</v>
      </c>
      <c r="B6" s="24">
        <v>120</v>
      </c>
      <c r="C6" s="71">
        <f>B6+B24</f>
        <v>110</v>
      </c>
      <c r="D6" s="24">
        <f>B6+B23</f>
        <v>100</v>
      </c>
      <c r="E6" s="24" t="s">
        <v>78</v>
      </c>
    </row>
    <row r="7" spans="1:5" ht="15">
      <c r="A7" s="62" t="s">
        <v>145</v>
      </c>
      <c r="B7" s="63">
        <v>120</v>
      </c>
      <c r="C7" s="66">
        <f>B7+B24</f>
        <v>110</v>
      </c>
      <c r="D7" s="63">
        <f>B7+B23</f>
        <v>100</v>
      </c>
      <c r="E7" s="66" t="s">
        <v>78</v>
      </c>
    </row>
    <row r="8" spans="1:5" ht="15">
      <c r="A8" s="64" t="s">
        <v>36</v>
      </c>
      <c r="B8" s="24">
        <v>110</v>
      </c>
      <c r="C8" s="71">
        <f>B8+B24</f>
        <v>100</v>
      </c>
      <c r="D8" s="24">
        <f>B8+B23</f>
        <v>90</v>
      </c>
      <c r="E8" s="24" t="s">
        <v>147</v>
      </c>
    </row>
    <row r="9" spans="1:5" ht="15">
      <c r="A9" s="62" t="s">
        <v>37</v>
      </c>
      <c r="B9" s="63">
        <v>110</v>
      </c>
      <c r="C9" s="66">
        <f>B9+B24</f>
        <v>100</v>
      </c>
      <c r="D9" s="63">
        <f>B9+B23</f>
        <v>90</v>
      </c>
      <c r="E9" s="66" t="s">
        <v>147</v>
      </c>
    </row>
    <row r="10" spans="1:5" ht="15">
      <c r="A10" s="64" t="s">
        <v>38</v>
      </c>
      <c r="B10" s="24">
        <v>105</v>
      </c>
      <c r="C10" s="71">
        <f>B10+B24</f>
        <v>95</v>
      </c>
      <c r="D10" s="24">
        <f>B10+B23</f>
        <v>85</v>
      </c>
      <c r="E10" s="24" t="s">
        <v>148</v>
      </c>
    </row>
    <row r="11" spans="1:5" ht="15">
      <c r="A11" s="62" t="s">
        <v>39</v>
      </c>
      <c r="B11" s="66">
        <v>105</v>
      </c>
      <c r="C11" s="66">
        <f>B11+B24</f>
        <v>95</v>
      </c>
      <c r="D11" s="63">
        <f>B11+B23</f>
        <v>85</v>
      </c>
      <c r="E11" s="66" t="s">
        <v>148</v>
      </c>
    </row>
    <row r="12" spans="1:5" ht="15">
      <c r="A12" s="64" t="s">
        <v>40</v>
      </c>
      <c r="B12" s="72"/>
      <c r="C12" s="24"/>
      <c r="D12" s="24"/>
      <c r="E12" s="24"/>
    </row>
    <row r="13" spans="1:5" ht="15">
      <c r="A13" s="62" t="s">
        <v>41</v>
      </c>
      <c r="B13" s="66"/>
      <c r="C13" s="66"/>
      <c r="D13" s="66"/>
      <c r="E13" s="63"/>
    </row>
    <row r="14" spans="1:5" ht="15">
      <c r="A14" s="64" t="s">
        <v>54</v>
      </c>
      <c r="B14" s="24"/>
      <c r="C14" s="24"/>
      <c r="D14" s="24"/>
      <c r="E14" s="24"/>
    </row>
    <row r="15" spans="1:5" ht="15">
      <c r="A15" s="62" t="s">
        <v>55</v>
      </c>
      <c r="B15" s="63"/>
      <c r="C15" s="63"/>
      <c r="D15" s="63"/>
      <c r="E15" s="63"/>
    </row>
    <row r="16" spans="1:5" ht="15">
      <c r="A16" s="64" t="s">
        <v>56</v>
      </c>
      <c r="B16" s="24"/>
      <c r="C16" s="24"/>
      <c r="D16" s="24"/>
      <c r="E16" s="24"/>
    </row>
    <row r="22" spans="1:4" ht="15">
      <c r="A22" t="s">
        <v>49</v>
      </c>
      <c r="D22" t="s">
        <v>42</v>
      </c>
    </row>
    <row r="23" spans="1:4" ht="15">
      <c r="A23" s="73">
        <v>0.11</v>
      </c>
      <c r="B23">
        <v>-20</v>
      </c>
      <c r="D23" t="s">
        <v>43</v>
      </c>
    </row>
    <row r="24" spans="1:4" ht="15">
      <c r="A24" s="74">
        <v>0.115</v>
      </c>
      <c r="B24" s="75">
        <v>-10</v>
      </c>
      <c r="D24" t="s">
        <v>44</v>
      </c>
    </row>
    <row r="25" spans="1:4" ht="15">
      <c r="A25" s="76">
        <v>0.125</v>
      </c>
      <c r="B25" s="77" t="s">
        <v>50</v>
      </c>
      <c r="D25" t="s">
        <v>45</v>
      </c>
    </row>
    <row r="26" spans="1:4" ht="15">
      <c r="A26" s="73">
        <v>0.13</v>
      </c>
      <c r="B26" s="78" t="s">
        <v>51</v>
      </c>
      <c r="D26" t="s">
        <v>46</v>
      </c>
    </row>
    <row r="28" ht="15">
      <c r="A28" t="s">
        <v>42</v>
      </c>
    </row>
    <row r="29" ht="15">
      <c r="A29" t="s">
        <v>43</v>
      </c>
    </row>
    <row r="30" ht="15">
      <c r="A30" t="s">
        <v>44</v>
      </c>
    </row>
    <row r="31" ht="15">
      <c r="A31" t="s">
        <v>45</v>
      </c>
    </row>
    <row r="32" ht="15">
      <c r="A32" t="s">
        <v>46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52</v>
      </c>
      <c r="C2" s="59" t="s">
        <v>34</v>
      </c>
    </row>
    <row r="3" spans="2:3" ht="15.75">
      <c r="B3" s="60" t="s">
        <v>53</v>
      </c>
      <c r="C3" s="61" t="s">
        <v>35</v>
      </c>
    </row>
    <row r="4" spans="1:3" ht="15">
      <c r="A4" s="70" t="s">
        <v>143</v>
      </c>
      <c r="B4" s="63">
        <v>60</v>
      </c>
      <c r="C4" s="63" t="s">
        <v>78</v>
      </c>
    </row>
    <row r="5" spans="1:3" ht="15">
      <c r="A5" s="88" t="s">
        <v>144</v>
      </c>
      <c r="B5" s="24">
        <v>60</v>
      </c>
      <c r="C5" s="24" t="s">
        <v>78</v>
      </c>
    </row>
    <row r="6" spans="1:3" ht="15">
      <c r="A6" s="70" t="s">
        <v>145</v>
      </c>
      <c r="B6" s="63">
        <v>60</v>
      </c>
      <c r="C6" s="63" t="s">
        <v>78</v>
      </c>
    </row>
    <row r="7" spans="1:3" ht="15">
      <c r="A7" s="65" t="s">
        <v>36</v>
      </c>
      <c r="B7" s="79">
        <v>61</v>
      </c>
      <c r="C7" s="79" t="s">
        <v>147</v>
      </c>
    </row>
    <row r="8" spans="1:3" ht="15">
      <c r="A8" s="62" t="s">
        <v>37</v>
      </c>
      <c r="B8" s="63">
        <v>61</v>
      </c>
      <c r="C8" s="63" t="s">
        <v>147</v>
      </c>
    </row>
    <row r="9" spans="1:3" ht="15">
      <c r="A9" s="64" t="s">
        <v>38</v>
      </c>
      <c r="B9" s="24">
        <v>62</v>
      </c>
      <c r="C9" s="24" t="s">
        <v>148</v>
      </c>
    </row>
    <row r="10" spans="1:3" ht="15">
      <c r="A10" s="62" t="s">
        <v>39</v>
      </c>
      <c r="B10" s="63">
        <v>62</v>
      </c>
      <c r="C10" s="63" t="s">
        <v>148</v>
      </c>
    </row>
    <row r="11" spans="1:3" ht="15">
      <c r="A11" s="65" t="s">
        <v>40</v>
      </c>
      <c r="B11" s="79"/>
      <c r="C11" s="24"/>
    </row>
    <row r="12" spans="1:3" ht="15">
      <c r="A12" s="62" t="s">
        <v>41</v>
      </c>
      <c r="B12" s="63"/>
      <c r="C12" s="63"/>
    </row>
    <row r="13" spans="1:3" ht="15">
      <c r="A13" s="64" t="s">
        <v>54</v>
      </c>
      <c r="B13" s="24"/>
      <c r="C13" s="24"/>
    </row>
    <row r="14" spans="1:3" ht="15">
      <c r="A14" s="62" t="s">
        <v>55</v>
      </c>
      <c r="B14" s="63"/>
      <c r="C14" s="63"/>
    </row>
    <row r="15" spans="1:3" ht="15">
      <c r="A15" s="64" t="s">
        <v>56</v>
      </c>
      <c r="B15" s="24"/>
      <c r="C15" s="24"/>
    </row>
    <row r="19" ht="15">
      <c r="A19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zoomScalePageLayoutView="0" workbookViewId="0" topLeftCell="A1">
      <selection activeCell="E23" sqref="E23"/>
    </sheetView>
  </sheetViews>
  <sheetFormatPr defaultColWidth="12.4453125" defaultRowHeight="15"/>
  <cols>
    <col min="1" max="1" width="12.4453125" style="80" customWidth="1"/>
    <col min="2" max="2" width="6.4453125" style="80" customWidth="1"/>
    <col min="3" max="3" width="18.10546875" style="80" customWidth="1"/>
    <col min="4" max="4" width="14.4453125" style="80" customWidth="1"/>
    <col min="5" max="5" width="6.88671875" style="80" customWidth="1"/>
    <col min="6" max="6" width="7.77734375" style="80" customWidth="1"/>
    <col min="7" max="7" width="18.10546875" style="80" customWidth="1"/>
    <col min="8" max="8" width="14.4453125" style="80" customWidth="1"/>
    <col min="9" max="9" width="6.99609375" style="80" customWidth="1"/>
    <col min="10" max="10" width="4.99609375" style="80" customWidth="1"/>
    <col min="11" max="11" width="17.21484375" style="80" customWidth="1"/>
    <col min="12" max="12" width="14.4453125" style="80" customWidth="1"/>
    <col min="13" max="13" width="6.88671875" style="80" customWidth="1"/>
    <col min="14" max="16384" width="12.4453125" style="80" customWidth="1"/>
  </cols>
  <sheetData>
    <row r="1" ht="15">
      <c r="A1" s="80" t="s">
        <v>57</v>
      </c>
    </row>
    <row r="2" spans="3:11" ht="15">
      <c r="C2" s="80" t="s">
        <v>58</v>
      </c>
      <c r="G2" s="80" t="s">
        <v>59</v>
      </c>
      <c r="K2" s="80" t="s">
        <v>60</v>
      </c>
    </row>
    <row r="3" spans="2:13" ht="15">
      <c r="B3" t="s">
        <v>138</v>
      </c>
      <c r="C3" t="s">
        <v>139</v>
      </c>
      <c r="D3" t="s">
        <v>140</v>
      </c>
      <c r="E3" t="s">
        <v>141</v>
      </c>
      <c r="F3" t="s">
        <v>138</v>
      </c>
      <c r="G3" t="s">
        <v>139</v>
      </c>
      <c r="H3" t="s">
        <v>140</v>
      </c>
      <c r="I3" t="s">
        <v>141</v>
      </c>
      <c r="J3" t="s">
        <v>138</v>
      </c>
      <c r="K3" t="s">
        <v>139</v>
      </c>
      <c r="L3" t="s">
        <v>140</v>
      </c>
      <c r="M3" t="s">
        <v>141</v>
      </c>
    </row>
    <row r="4" spans="2:13" ht="15">
      <c r="B4" t="s">
        <v>83</v>
      </c>
      <c r="C4" t="s">
        <v>80</v>
      </c>
      <c r="D4" s="91">
        <v>41297</v>
      </c>
      <c r="E4" s="98">
        <v>774.75</v>
      </c>
      <c r="F4" t="s">
        <v>79</v>
      </c>
      <c r="G4" t="s">
        <v>80</v>
      </c>
      <c r="H4" s="91">
        <v>41297</v>
      </c>
      <c r="I4" s="98">
        <v>830.25</v>
      </c>
      <c r="J4" t="s">
        <v>81</v>
      </c>
      <c r="K4" t="s">
        <v>82</v>
      </c>
      <c r="L4" s="91">
        <v>41297</v>
      </c>
      <c r="M4" s="98">
        <v>720.75</v>
      </c>
    </row>
    <row r="5" spans="2:13" ht="15">
      <c r="B5" t="s">
        <v>88</v>
      </c>
      <c r="C5" t="s">
        <v>85</v>
      </c>
      <c r="D5" s="91">
        <v>41297</v>
      </c>
      <c r="E5" s="98">
        <v>783.75</v>
      </c>
      <c r="F5" t="s">
        <v>84</v>
      </c>
      <c r="G5" t="s">
        <v>85</v>
      </c>
      <c r="H5" s="91">
        <v>41297</v>
      </c>
      <c r="I5" s="98">
        <v>840.5</v>
      </c>
      <c r="J5" t="s">
        <v>86</v>
      </c>
      <c r="K5" t="s">
        <v>87</v>
      </c>
      <c r="L5" s="91">
        <v>41297</v>
      </c>
      <c r="M5" s="98">
        <v>722.75</v>
      </c>
    </row>
    <row r="6" spans="2:13" ht="15">
      <c r="B6" t="s">
        <v>93</v>
      </c>
      <c r="C6" t="s">
        <v>90</v>
      </c>
      <c r="D6" s="91">
        <v>41297</v>
      </c>
      <c r="E6" s="98">
        <v>788.75</v>
      </c>
      <c r="F6" t="s">
        <v>89</v>
      </c>
      <c r="G6" t="s">
        <v>90</v>
      </c>
      <c r="H6" s="91">
        <v>41297</v>
      </c>
      <c r="I6" s="98">
        <v>848.5</v>
      </c>
      <c r="J6" t="s">
        <v>91</v>
      </c>
      <c r="K6" t="s">
        <v>92</v>
      </c>
      <c r="L6" s="91">
        <v>41297</v>
      </c>
      <c r="M6" s="98">
        <v>717</v>
      </c>
    </row>
    <row r="7" spans="2:13" ht="15">
      <c r="B7" t="s">
        <v>98</v>
      </c>
      <c r="C7" t="s">
        <v>95</v>
      </c>
      <c r="D7" s="91">
        <v>41297</v>
      </c>
      <c r="E7" s="98">
        <v>800</v>
      </c>
      <c r="F7" t="s">
        <v>94</v>
      </c>
      <c r="G7" t="s">
        <v>95</v>
      </c>
      <c r="H7" s="91">
        <v>41297</v>
      </c>
      <c r="I7" s="98">
        <v>860.5</v>
      </c>
      <c r="J7" t="s">
        <v>96</v>
      </c>
      <c r="K7" t="s">
        <v>97</v>
      </c>
      <c r="L7" s="91">
        <v>41297</v>
      </c>
      <c r="M7" s="98">
        <v>612</v>
      </c>
    </row>
    <row r="8" spans="2:13" ht="15">
      <c r="B8" t="s">
        <v>103</v>
      </c>
      <c r="C8" t="s">
        <v>100</v>
      </c>
      <c r="D8" s="91">
        <v>41297</v>
      </c>
      <c r="E8" s="98">
        <v>814.25</v>
      </c>
      <c r="F8" t="s">
        <v>99</v>
      </c>
      <c r="G8" t="s">
        <v>100</v>
      </c>
      <c r="H8" s="91">
        <v>41297</v>
      </c>
      <c r="I8" s="98">
        <v>872.25</v>
      </c>
      <c r="J8" t="s">
        <v>101</v>
      </c>
      <c r="K8" t="s">
        <v>102</v>
      </c>
      <c r="L8" s="91">
        <v>41297</v>
      </c>
      <c r="M8" s="98">
        <v>590.25</v>
      </c>
    </row>
    <row r="9" spans="2:13" ht="15">
      <c r="B9" t="s">
        <v>108</v>
      </c>
      <c r="C9" t="s">
        <v>105</v>
      </c>
      <c r="D9" s="91">
        <v>41297</v>
      </c>
      <c r="E9" s="98">
        <v>826.25</v>
      </c>
      <c r="F9" t="s">
        <v>104</v>
      </c>
      <c r="G9" t="s">
        <v>105</v>
      </c>
      <c r="H9" s="91">
        <v>41297</v>
      </c>
      <c r="I9" s="98">
        <v>877.75</v>
      </c>
      <c r="J9" t="s">
        <v>106</v>
      </c>
      <c r="K9" t="s">
        <v>107</v>
      </c>
      <c r="L9" s="91">
        <v>41297</v>
      </c>
      <c r="M9" s="98">
        <v>600.25</v>
      </c>
    </row>
    <row r="10" spans="2:13" ht="15">
      <c r="B10" t="s">
        <v>113</v>
      </c>
      <c r="C10" t="s">
        <v>110</v>
      </c>
      <c r="D10" s="91">
        <v>41297</v>
      </c>
      <c r="E10" s="98">
        <v>827.25</v>
      </c>
      <c r="F10" t="s">
        <v>109</v>
      </c>
      <c r="G10" t="s">
        <v>110</v>
      </c>
      <c r="H10" s="91">
        <v>41297</v>
      </c>
      <c r="I10" s="98">
        <v>873.25</v>
      </c>
      <c r="J10" t="s">
        <v>111</v>
      </c>
      <c r="K10" t="s">
        <v>112</v>
      </c>
      <c r="L10" s="91">
        <v>41297</v>
      </c>
      <c r="M10" s="98">
        <v>607</v>
      </c>
    </row>
    <row r="11" spans="2:13" ht="15">
      <c r="B11" t="s">
        <v>118</v>
      </c>
      <c r="C11" t="s">
        <v>115</v>
      </c>
      <c r="D11" s="91">
        <v>41297</v>
      </c>
      <c r="E11" s="98">
        <v>805.25</v>
      </c>
      <c r="F11" t="s">
        <v>114</v>
      </c>
      <c r="G11" t="s">
        <v>115</v>
      </c>
      <c r="H11" s="91">
        <v>41297</v>
      </c>
      <c r="I11" s="98">
        <v>827.25</v>
      </c>
      <c r="J11" t="s">
        <v>116</v>
      </c>
      <c r="K11" t="s">
        <v>117</v>
      </c>
      <c r="L11" s="91">
        <v>41297</v>
      </c>
      <c r="M11" s="98">
        <v>609.25</v>
      </c>
    </row>
    <row r="12" spans="2:13" ht="15">
      <c r="B12" t="s">
        <v>123</v>
      </c>
      <c r="C12" t="s">
        <v>120</v>
      </c>
      <c r="D12" s="91">
        <v>41297</v>
      </c>
      <c r="E12" s="98">
        <v>812</v>
      </c>
      <c r="F12" t="s">
        <v>119</v>
      </c>
      <c r="G12" t="s">
        <v>120</v>
      </c>
      <c r="H12" s="91" t="s">
        <v>142</v>
      </c>
      <c r="I12" s="98">
        <v>0</v>
      </c>
      <c r="J12" t="s">
        <v>121</v>
      </c>
      <c r="K12" t="s">
        <v>122</v>
      </c>
      <c r="L12" s="91">
        <v>41297</v>
      </c>
      <c r="M12" s="98">
        <v>586.75</v>
      </c>
    </row>
    <row r="13" spans="2:13" ht="15">
      <c r="B13" t="s">
        <v>126</v>
      </c>
      <c r="C13" t="s">
        <v>127</v>
      </c>
      <c r="D13" s="91">
        <v>41297</v>
      </c>
      <c r="E13" s="98">
        <v>825.25</v>
      </c>
      <c r="F13"/>
      <c r="G13"/>
      <c r="H13" s="91"/>
      <c r="I13"/>
      <c r="J13" t="s">
        <v>124</v>
      </c>
      <c r="K13" t="s">
        <v>125</v>
      </c>
      <c r="L13" s="91">
        <v>41297</v>
      </c>
      <c r="M13" s="98">
        <v>573.75</v>
      </c>
    </row>
    <row r="14" spans="2:13" ht="15">
      <c r="B14" t="s">
        <v>130</v>
      </c>
      <c r="C14" t="s">
        <v>131</v>
      </c>
      <c r="D14" s="91">
        <v>41297</v>
      </c>
      <c r="E14" s="98">
        <v>830.25</v>
      </c>
      <c r="F14"/>
      <c r="G14"/>
      <c r="H14"/>
      <c r="I14"/>
      <c r="J14" t="s">
        <v>128</v>
      </c>
      <c r="K14" t="s">
        <v>129</v>
      </c>
      <c r="L14" s="91">
        <v>41297</v>
      </c>
      <c r="M14" s="98">
        <v>587.75</v>
      </c>
    </row>
    <row r="15" spans="2:13" ht="15">
      <c r="B15" t="s">
        <v>134</v>
      </c>
      <c r="C15" t="s">
        <v>135</v>
      </c>
      <c r="D15" s="91">
        <v>41297</v>
      </c>
      <c r="E15" s="98">
        <v>828.25</v>
      </c>
      <c r="F15"/>
      <c r="G15"/>
      <c r="H15"/>
      <c r="I15"/>
      <c r="J15" t="s">
        <v>132</v>
      </c>
      <c r="K15" t="s">
        <v>133</v>
      </c>
      <c r="L15" s="91">
        <v>41297</v>
      </c>
      <c r="M15" s="98">
        <v>559.75</v>
      </c>
    </row>
    <row r="16" spans="2:13" ht="15">
      <c r="B16" t="s">
        <v>136</v>
      </c>
      <c r="C16" t="s">
        <v>137</v>
      </c>
      <c r="D16" s="91">
        <v>41297</v>
      </c>
      <c r="E16" s="98">
        <v>781.25</v>
      </c>
      <c r="F16"/>
      <c r="G16"/>
      <c r="H16"/>
      <c r="I16"/>
      <c r="J16"/>
      <c r="K16"/>
      <c r="L16"/>
      <c r="M16"/>
    </row>
    <row r="17" spans="2:13" ht="15">
      <c r="B17"/>
      <c r="C17"/>
      <c r="D17" s="90"/>
      <c r="E17"/>
      <c r="F17"/>
      <c r="G17"/>
      <c r="H17"/>
      <c r="I17"/>
      <c r="J17"/>
      <c r="K17"/>
      <c r="L17"/>
      <c r="M17"/>
    </row>
    <row r="21" spans="4:5" ht="15.75">
      <c r="D21" s="81" t="s">
        <v>61</v>
      </c>
      <c r="E21" s="81" t="s">
        <v>62</v>
      </c>
    </row>
    <row r="22" spans="3:9" ht="15.75">
      <c r="C22" s="81" t="s">
        <v>63</v>
      </c>
      <c r="D22" s="83" t="s">
        <v>149</v>
      </c>
      <c r="E22" s="64">
        <v>23</v>
      </c>
      <c r="F22" s="80" t="s">
        <v>64</v>
      </c>
      <c r="G22" t="s">
        <v>143</v>
      </c>
      <c r="H22" t="s">
        <v>65</v>
      </c>
      <c r="I22" s="80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Enero</v>
      </c>
      <c r="B1">
        <f>TONELADA!E9</f>
        <v>2013</v>
      </c>
    </row>
    <row r="2" spans="1:2" ht="15">
      <c r="A2" t="str">
        <f>TONELADA!H9</f>
        <v>Miércoles</v>
      </c>
      <c r="B2">
        <f>TONELADA!I9</f>
        <v>23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66</v>
      </c>
      <c r="B5" t="e">
        <f>TONELADA!#REF!</f>
        <v>#REF!</v>
      </c>
      <c r="C5" s="82" t="e">
        <f>TONELADA!#REF!</f>
        <v>#REF!</v>
      </c>
    </row>
    <row r="6" spans="1:3" ht="15">
      <c r="A6" t="s">
        <v>67</v>
      </c>
      <c r="B6" s="82" t="e">
        <f>TONELADA!#REF!</f>
        <v>#REF!</v>
      </c>
      <c r="C6" s="82" t="e">
        <f>TONELADA!#REF!</f>
        <v>#REF!</v>
      </c>
    </row>
    <row r="7" spans="1:3" ht="15">
      <c r="A7" t="s">
        <v>68</v>
      </c>
      <c r="B7" s="82" t="e">
        <f>B6-C5</f>
        <v>#REF!</v>
      </c>
      <c r="C7" s="82" t="e">
        <f>C6-C5</f>
        <v>#REF!</v>
      </c>
    </row>
    <row r="9" ht="15">
      <c r="A9" t="str">
        <f>TONELADA!D14</f>
        <v>HARD RED WINTER No. 2*</v>
      </c>
    </row>
    <row r="10" ht="15">
      <c r="A10" t="s">
        <v>69</v>
      </c>
    </row>
    <row r="11" ht="15">
      <c r="A11" t="s">
        <v>70</v>
      </c>
    </row>
    <row r="12" ht="15">
      <c r="A12" t="s">
        <v>71</v>
      </c>
    </row>
    <row r="13" ht="15">
      <c r="A13" t="s">
        <v>72</v>
      </c>
    </row>
    <row r="14" ht="15">
      <c r="A14" t="s">
        <v>73</v>
      </c>
    </row>
    <row r="15" ht="15">
      <c r="A15" t="s">
        <v>74</v>
      </c>
    </row>
    <row r="16" ht="15">
      <c r="A16" t="s">
        <v>75</v>
      </c>
    </row>
    <row r="17" ht="15">
      <c r="A17" t="s">
        <v>76</v>
      </c>
    </row>
    <row r="18" ht="15">
      <c r="A18" t="s">
        <v>77</v>
      </c>
    </row>
    <row r="20" ht="15">
      <c r="A20" t="str">
        <f>TONELADA!H14</f>
        <v>YELLOW  No. 3</v>
      </c>
    </row>
    <row r="21" ht="15">
      <c r="A21" t="s">
        <v>66</v>
      </c>
    </row>
    <row r="22" ht="15">
      <c r="A22" t="s">
        <v>67</v>
      </c>
    </row>
    <row r="23" ht="15">
      <c r="A23" t="s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2013-01-24T12:38:29Z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