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<sst xmlns="http://schemas.openxmlformats.org/spreadsheetml/2006/main" count="290" uniqueCount="152">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</sst>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4" fontId="44" fillId="34" borderId="15" xfId="0" applyNumberFormat="1" applyFont="1" applyFill="1" applyBorder="1" applyAlignment="1" applyProtection="1">
      <alignment vertical="center"/>
      <protection/>
    </xf>
    <xf numFmtId="4" fontId="44" fillId="0" borderId="15" xfId="0" applyNumberFormat="1" applyFont="1" applyBorder="1" applyAlignment="1">
      <alignment vertical="center"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" fontId="0" fillId="0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4">
      <selection activeCell="C21" sqref="C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Mayo</v>
      </c>
      <c r="E8" s="4">
        <f>Datos!I24</f>
        <v>2012</v>
      </c>
      <c r="F8" s="3"/>
      <c r="G8" s="3"/>
      <c r="H8" s="3" t="str">
        <f>Datos!D24</f>
        <v>Miércoles</v>
      </c>
      <c r="I8" s="5">
        <f>Datos!E24</f>
        <v>23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95">
        <f>D23+'Primas HRW'!B9</f>
        <v>806.5</v>
      </c>
      <c r="F21" s="38">
        <f>D23+'Primas HRW'!C9</f>
        <v>796.5</v>
      </c>
      <c r="G21" s="39">
        <f>D23+'Primas HRW'!D9</f>
        <v>791.5</v>
      </c>
      <c r="H21" s="33"/>
      <c r="I21" s="34"/>
    </row>
    <row r="22" spans="1:9" ht="19.5" customHeight="1">
      <c r="A22" s="23" t="s">
        <v>17</v>
      </c>
      <c r="B22" s="24"/>
      <c r="C22" s="25">
        <f>B23+'Primas SRW'!B7</f>
        <v>715.5</v>
      </c>
      <c r="D22" s="26"/>
      <c r="E22" s="95">
        <f>D23+'Primas HRW'!B10</f>
        <v>806.5</v>
      </c>
      <c r="F22" s="40">
        <f>'Primas HRW'!C10+D23</f>
        <v>796.5</v>
      </c>
      <c r="G22" s="35">
        <f>D23+'Primas HRW'!D10</f>
        <v>791.5</v>
      </c>
      <c r="H22" s="29"/>
      <c r="I22" s="36">
        <f>H23+'Primas maíz'!B9</f>
        <v>703.5</v>
      </c>
    </row>
    <row r="23" spans="1:9" ht="19.5" customHeight="1">
      <c r="A23" s="17" t="s">
        <v>18</v>
      </c>
      <c r="B23" s="31">
        <f>Datos!E4</f>
        <v>665.5</v>
      </c>
      <c r="C23" s="37">
        <f>B23+'Primas SRW'!B8</f>
        <v>720.5</v>
      </c>
      <c r="D23" s="32">
        <f>Datos!I4</f>
        <v>686.5</v>
      </c>
      <c r="E23" s="95">
        <f>D23+'Primas HRW'!B11</f>
        <v>806.5</v>
      </c>
      <c r="F23" s="41">
        <f>D23+'Primas HRW'!C11</f>
        <v>796.5</v>
      </c>
      <c r="G23" s="39">
        <f>D23+'Primas HRW'!D11</f>
        <v>791.5</v>
      </c>
      <c r="H23" s="33">
        <f>Datos!M4</f>
        <v>603.5</v>
      </c>
      <c r="I23" s="31">
        <f>H23+'Primas maíz'!B10</f>
        <v>703.5</v>
      </c>
    </row>
    <row r="24" spans="1:9" ht="19.5" customHeight="1">
      <c r="A24" s="23" t="s">
        <v>19</v>
      </c>
      <c r="B24" s="24"/>
      <c r="C24" s="42"/>
      <c r="D24" s="26"/>
      <c r="E24" s="96">
        <f>D25+'Primas HRW'!B12</f>
        <v>821.5</v>
      </c>
      <c r="F24" s="41">
        <f>D25+'Primas HRW'!C12</f>
        <v>811.5</v>
      </c>
      <c r="G24" s="39">
        <f>D25+'Primas HRW'!D12</f>
        <v>806.5</v>
      </c>
      <c r="H24" s="29"/>
      <c r="I24" s="30">
        <f>H25+'Primas maíz'!B11</f>
        <v>689</v>
      </c>
    </row>
    <row r="25" spans="1:9" ht="19.5" customHeight="1">
      <c r="A25" s="17" t="s">
        <v>20</v>
      </c>
      <c r="B25" s="31">
        <f>Datos!E5</f>
        <v>679.75</v>
      </c>
      <c r="C25" s="37"/>
      <c r="D25" s="32">
        <f>Datos!I5</f>
        <v>701.5</v>
      </c>
      <c r="E25" s="95">
        <f>D25+'Primas HRW'!B13</f>
        <v>821.5</v>
      </c>
      <c r="F25" s="41">
        <f>D25+'Primas HRW'!C13</f>
        <v>811.5</v>
      </c>
      <c r="G25" s="39">
        <f>D25+'Primas HRW'!D13</f>
        <v>806.5</v>
      </c>
      <c r="H25" s="33">
        <f>Datos!M5</f>
        <v>529</v>
      </c>
      <c r="I25" s="31">
        <f>H25+'Primas maíz'!B12</f>
        <v>624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609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603</v>
      </c>
    </row>
    <row r="28" spans="1:9" ht="19.5" customHeight="1">
      <c r="A28" s="17" t="s">
        <v>23</v>
      </c>
      <c r="B28" s="31">
        <f>Datos!E6</f>
        <v>700.5</v>
      </c>
      <c r="C28" s="45"/>
      <c r="D28" s="32">
        <f>Datos!I6</f>
        <v>723.75</v>
      </c>
      <c r="E28" s="45"/>
      <c r="F28" s="46"/>
      <c r="G28" s="47"/>
      <c r="H28" s="33">
        <f>Datos!M6</f>
        <v>523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Datos!E7</f>
        <v>715.5</v>
      </c>
      <c r="C30" s="37"/>
      <c r="D30" s="32">
        <f>Datos!I7</f>
        <v>737.25</v>
      </c>
      <c r="E30" s="37"/>
      <c r="F30" s="31"/>
      <c r="G30" s="44"/>
      <c r="H30" s="48">
        <f>Datos!M7</f>
        <v>534.5</v>
      </c>
      <c r="I30" s="31"/>
    </row>
    <row r="31" spans="1:9" ht="19.5" customHeight="1">
      <c r="A31" s="17" t="s">
        <v>16</v>
      </c>
      <c r="B31" s="31">
        <f>Datos!E8</f>
        <v>721.5</v>
      </c>
      <c r="C31" s="37"/>
      <c r="D31" s="32">
        <f>Datos!I8</f>
        <v>743.25</v>
      </c>
      <c r="E31" s="37"/>
      <c r="F31" s="31"/>
      <c r="G31" s="44"/>
      <c r="H31" s="48">
        <f>Datos!M8</f>
        <v>542.5</v>
      </c>
      <c r="I31" s="31"/>
    </row>
    <row r="32" spans="1:9" ht="19.5" customHeight="1">
      <c r="A32" s="17" t="s">
        <v>18</v>
      </c>
      <c r="B32" s="31">
        <f>Datos!E9</f>
        <v>718.75</v>
      </c>
      <c r="C32" s="37"/>
      <c r="D32" s="32">
        <f>Datos!I9</f>
        <v>745.25</v>
      </c>
      <c r="E32" s="37"/>
      <c r="F32" s="31"/>
      <c r="G32" s="44"/>
      <c r="H32" s="48">
        <f>Datos!M9</f>
        <v>550</v>
      </c>
      <c r="I32" s="31"/>
    </row>
    <row r="33" spans="1:9" ht="19.5" customHeight="1">
      <c r="A33" s="17" t="s">
        <v>20</v>
      </c>
      <c r="B33" s="31">
        <f>Datos!E10</f>
        <v>727.75</v>
      </c>
      <c r="C33" s="37"/>
      <c r="D33" s="32">
        <f>Datos!I10</f>
        <v>753.25</v>
      </c>
      <c r="E33" s="37"/>
      <c r="F33" s="31"/>
      <c r="G33" s="44"/>
      <c r="H33" s="48">
        <f>Datos!M10</f>
        <v>528.5</v>
      </c>
      <c r="I33" s="31"/>
    </row>
    <row r="34" spans="1:9" ht="19.5" customHeight="1">
      <c r="A34" s="17" t="s">
        <v>23</v>
      </c>
      <c r="B34" s="46">
        <f>Datos!E11</f>
        <v>743.5</v>
      </c>
      <c r="C34" s="45"/>
      <c r="D34" s="32">
        <f>Datos!I11</f>
        <v>762.25</v>
      </c>
      <c r="E34" s="45"/>
      <c r="F34" s="46"/>
      <c r="G34" s="47"/>
      <c r="H34" s="48">
        <f>Datos!M11</f>
        <v>524.5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Datos!E12</f>
        <v>748.75</v>
      </c>
      <c r="C36" s="37"/>
      <c r="D36" s="32"/>
      <c r="E36" s="37"/>
      <c r="F36" s="37"/>
      <c r="G36" s="44"/>
      <c r="H36" s="49">
        <f>Datos!M12</f>
        <v>535</v>
      </c>
      <c r="I36" s="31"/>
    </row>
    <row r="37" spans="1:9" ht="19.5" customHeight="1">
      <c r="A37" s="17" t="s">
        <v>16</v>
      </c>
      <c r="B37" s="46">
        <f>Datos!E13</f>
        <v>753</v>
      </c>
      <c r="C37" s="37"/>
      <c r="D37" s="32"/>
      <c r="E37" s="37"/>
      <c r="F37" s="37"/>
      <c r="G37" s="44"/>
      <c r="H37" s="49">
        <f>Datos!M13</f>
        <v>541</v>
      </c>
      <c r="I37" s="31"/>
    </row>
    <row r="38" spans="1:9" ht="19.5" customHeight="1">
      <c r="A38" s="17" t="s">
        <v>18</v>
      </c>
      <c r="B38" s="46">
        <f>Datos!E14</f>
        <v>734</v>
      </c>
      <c r="C38" s="37"/>
      <c r="D38" s="32"/>
      <c r="E38" s="37"/>
      <c r="F38" s="37"/>
      <c r="G38" s="44"/>
      <c r="H38" s="48">
        <f>Datos!M14</f>
        <v>545.5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Datos!M15</f>
        <v>520.5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Datos!M16</f>
        <v>513.5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Datos!M17</f>
        <v>533.5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Datos!M18</f>
        <v>517.5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-15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Mayo</v>
      </c>
      <c r="E9" s="3">
        <f>BUSHEL!E8</f>
        <v>2012</v>
      </c>
      <c r="F9" s="3"/>
      <c r="G9" s="3"/>
      <c r="H9" s="3" t="str">
        <f>Datos!D24</f>
        <v>Miércoles</v>
      </c>
      <c r="I9" s="5">
        <f>Datos!E24</f>
        <v>23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/>
      <c r="C21" s="45"/>
      <c r="D21" s="32"/>
      <c r="E21" s="64">
        <f>BUSHEL!E21*TONELADA!$B$56</f>
        <v>296.34036</v>
      </c>
      <c r="F21" s="64">
        <f>BUSHEL!F21*TONELADA!$B$56</f>
        <v>292.66596</v>
      </c>
      <c r="G21" s="65">
        <f>BUSHEL!G21*TONELADA!$B$56</f>
        <v>290.82876</v>
      </c>
      <c r="H21" s="33"/>
      <c r="I21" s="30"/>
    </row>
    <row r="22" spans="1:9" ht="19.5" customHeight="1">
      <c r="A22" s="23" t="s">
        <v>17</v>
      </c>
      <c r="B22" s="24"/>
      <c r="C22" s="45">
        <f>BUSHEL!C22*TONELADA!$B$56</f>
        <v>262.90332</v>
      </c>
      <c r="D22" s="26"/>
      <c r="E22" s="64">
        <f>BUSHEL!E22*TONELADA!$B$56</f>
        <v>296.34036</v>
      </c>
      <c r="F22" s="64">
        <f>BUSHEL!F22*TONELADA!$B$56</f>
        <v>292.66596</v>
      </c>
      <c r="G22" s="65">
        <f>BUSHEL!G22*TONELADA!$B$56</f>
        <v>290.82876</v>
      </c>
      <c r="H22" s="29"/>
      <c r="I22" s="30">
        <f>BUSHEL!I22*TONELADA!$E$56</f>
        <v>276.95387999999997</v>
      </c>
    </row>
    <row r="23" spans="1:9" ht="19.5" customHeight="1">
      <c r="A23" s="17" t="s">
        <v>18</v>
      </c>
      <c r="B23" s="46">
        <f>BUSHEL!B23*TONELADA!$B$56</f>
        <v>244.53132</v>
      </c>
      <c r="C23" s="45">
        <f>BUSHEL!C23*TONELADA!$B$56</f>
        <v>264.74052</v>
      </c>
      <c r="D23" s="32">
        <f>BUSHEL!D23*TONELADA!$B$56</f>
        <v>252.24756</v>
      </c>
      <c r="E23" s="64">
        <f>BUSHEL!E23*TONELADA!$B$56</f>
        <v>296.34036</v>
      </c>
      <c r="F23" s="64">
        <f>BUSHEL!F23*TONELADA!$B$56</f>
        <v>292.66596</v>
      </c>
      <c r="G23" s="65">
        <f>BUSHEL!G23*TONELADA!$B$56</f>
        <v>290.82876</v>
      </c>
      <c r="H23" s="33">
        <f>BUSHEL!H23*$E$56</f>
        <v>237.58587999999997</v>
      </c>
      <c r="I23" s="30">
        <f>BUSHEL!I23*TONELADA!$E$56</f>
        <v>276.95387999999997</v>
      </c>
    </row>
    <row r="24" spans="1:9" ht="19.5" customHeight="1">
      <c r="A24" s="23" t="s">
        <v>19</v>
      </c>
      <c r="B24" s="24"/>
      <c r="C24" s="42"/>
      <c r="D24" s="26"/>
      <c r="E24" s="64">
        <f>BUSHEL!E24*TONELADA!$B$56</f>
        <v>301.85195999999996</v>
      </c>
      <c r="F24" s="64">
        <f>BUSHEL!F24*TONELADA!$B$56</f>
        <v>298.17755999999997</v>
      </c>
      <c r="G24" s="65">
        <f>BUSHEL!G24*TONELADA!$B$56</f>
        <v>296.34036</v>
      </c>
      <c r="H24" s="29"/>
      <c r="I24" s="30">
        <f>BUSHEL!I24*TONELADA!$E$56</f>
        <v>271.24552</v>
      </c>
    </row>
    <row r="25" spans="1:9" ht="19.5" customHeight="1">
      <c r="A25" s="17" t="s">
        <v>20</v>
      </c>
      <c r="B25" s="46">
        <f>BUSHEL!B25*TONELADA!$B$56</f>
        <v>249.76734</v>
      </c>
      <c r="C25" s="37"/>
      <c r="D25" s="32">
        <f>IF(BUSHEL!D25&gt;0,BUSHEL!D25*TONELADA!$B$56,"")</f>
        <v>257.75916</v>
      </c>
      <c r="E25" s="64">
        <f>BUSHEL!E25*TONELADA!$B$56</f>
        <v>301.85195999999996</v>
      </c>
      <c r="F25" s="64">
        <f>BUSHEL!F25*TONELADA!$B$56</f>
        <v>298.17755999999997</v>
      </c>
      <c r="G25" s="65">
        <f>BUSHEL!G25*TONELADA!$B$56</f>
        <v>296.34036</v>
      </c>
      <c r="H25" s="33">
        <f>BUSHEL!H25*$E$56</f>
        <v>208.25671999999997</v>
      </c>
      <c r="I25" s="30">
        <f>BUSHEL!I25*TONELADA!$E$56</f>
        <v>245.65632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239.75112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237.38904</v>
      </c>
    </row>
    <row r="28" spans="1:9" ht="19.5" customHeight="1">
      <c r="A28" s="17" t="s">
        <v>23</v>
      </c>
      <c r="B28" s="46">
        <f>BUSHEL!B28*TONELADA!$B$56</f>
        <v>257.39171999999996</v>
      </c>
      <c r="C28" s="45"/>
      <c r="D28" s="32">
        <f>IF(BUSHEL!D28&gt;0,BUSHEL!D28*TONELADA!$B$56,"")</f>
        <v>265.93469999999996</v>
      </c>
      <c r="E28" s="45"/>
      <c r="F28" s="45"/>
      <c r="G28" s="47"/>
      <c r="H28" s="33">
        <f>BUSHEL!H28*$E$56</f>
        <v>205.89463999999998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262.90332</v>
      </c>
      <c r="C30" s="37"/>
      <c r="D30" s="32">
        <f>IF(BUSHEL!D30&gt;0,BUSHEL!D30*TONELADA!$B$56,"")</f>
        <v>270.89513999999997</v>
      </c>
      <c r="E30" s="37"/>
      <c r="F30" s="37"/>
      <c r="G30" s="44"/>
      <c r="H30" s="33">
        <f>BUSHEL!H30*$E$56</f>
        <v>210.42195999999998</v>
      </c>
      <c r="I30" s="31"/>
    </row>
    <row r="31" spans="1:9" ht="19.5" customHeight="1">
      <c r="A31" s="17" t="s">
        <v>16</v>
      </c>
      <c r="B31" s="46">
        <f>BUSHEL!B31*TONELADA!$B$56</f>
        <v>265.10796</v>
      </c>
      <c r="C31" s="37"/>
      <c r="D31" s="32">
        <f>IF(BUSHEL!D31&gt;0,BUSHEL!D31*TONELADA!$B$56,"")</f>
        <v>273.09978</v>
      </c>
      <c r="E31" s="37"/>
      <c r="F31" s="37"/>
      <c r="G31" s="44"/>
      <c r="H31" s="33">
        <f>BUSHEL!H31*$E$56</f>
        <v>213.57139999999998</v>
      </c>
      <c r="I31" s="31"/>
    </row>
    <row r="32" spans="1:9" ht="19.5" customHeight="1">
      <c r="A32" s="17" t="s">
        <v>18</v>
      </c>
      <c r="B32" s="46">
        <f>BUSHEL!B32*TONELADA!$B$56</f>
        <v>264.09749999999997</v>
      </c>
      <c r="C32" s="37"/>
      <c r="D32" s="32">
        <f>IF(BUSHEL!D32&gt;0,BUSHEL!D32*TONELADA!$B$56,"")</f>
        <v>273.83466</v>
      </c>
      <c r="E32" s="37"/>
      <c r="F32" s="37"/>
      <c r="G32" s="44"/>
      <c r="H32" s="33">
        <f>BUSHEL!H32*$E$56</f>
        <v>216.52399999999997</v>
      </c>
      <c r="I32" s="31"/>
    </row>
    <row r="33" spans="1:9" ht="19.5" customHeight="1">
      <c r="A33" s="17" t="s">
        <v>20</v>
      </c>
      <c r="B33" s="46">
        <f>BUSHEL!B33*TONELADA!$B$56</f>
        <v>267.40446</v>
      </c>
      <c r="C33" s="37"/>
      <c r="D33" s="32">
        <f>IF(BUSHEL!D33&gt;0,BUSHEL!D33*TONELADA!$B$56,"")</f>
        <v>276.77418</v>
      </c>
      <c r="E33" s="37"/>
      <c r="F33" s="37"/>
      <c r="G33" s="44"/>
      <c r="H33" s="33">
        <f>BUSHEL!H33*$E$56</f>
        <v>208.05988</v>
      </c>
      <c r="I33" s="31"/>
    </row>
    <row r="34" spans="1:9" ht="19.5" customHeight="1">
      <c r="A34" s="17" t="s">
        <v>23</v>
      </c>
      <c r="B34" s="46">
        <f>BUSHEL!B34*TONELADA!$B$56</f>
        <v>273.19164</v>
      </c>
      <c r="C34" s="45"/>
      <c r="D34" s="32">
        <f>IF(BUSHEL!D34&gt;0,BUSHEL!D34*TONELADA!$B$56,"")</f>
        <v>280.08114</v>
      </c>
      <c r="E34" s="45"/>
      <c r="F34" s="45"/>
      <c r="G34" s="47"/>
      <c r="H34" s="33">
        <f>BUSHEL!H34*$E$56</f>
        <v>206.48515999999998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275.1207</v>
      </c>
      <c r="C36" s="37"/>
      <c r="D36" s="32"/>
      <c r="E36" s="37"/>
      <c r="F36" s="37"/>
      <c r="G36" s="44"/>
      <c r="H36" s="33">
        <f>BUSHEL!H36*$E$56</f>
        <v>210.6188</v>
      </c>
      <c r="I36" s="31"/>
    </row>
    <row r="37" spans="1:9" ht="19.5" customHeight="1">
      <c r="A37" s="17" t="s">
        <v>16</v>
      </c>
      <c r="B37" s="46">
        <f>BUSHEL!B37*TONELADA!$B$56</f>
        <v>276.68232</v>
      </c>
      <c r="C37" s="37"/>
      <c r="D37" s="32"/>
      <c r="E37" s="37"/>
      <c r="F37" s="37"/>
      <c r="G37" s="44"/>
      <c r="H37" s="33">
        <f>BUSHEL!H37*$E$56</f>
        <v>212.98087999999998</v>
      </c>
      <c r="I37" s="31"/>
    </row>
    <row r="38" spans="1:9" ht="19.5" customHeight="1">
      <c r="A38" s="17" t="s">
        <v>18</v>
      </c>
      <c r="B38" s="46">
        <f>BUSHEL!B38*TONELADA!$B$56</f>
        <v>269.70096</v>
      </c>
      <c r="C38" s="37"/>
      <c r="D38" s="32"/>
      <c r="E38" s="37"/>
      <c r="F38" s="37"/>
      <c r="G38" s="44"/>
      <c r="H38" s="33">
        <f>BUSHEL!H38*$E$56</f>
        <v>214.75243999999998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204.91044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202.15467999999998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210.02828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203.7294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-5.5116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/>
      <c r="C6" s="72"/>
    </row>
    <row r="7" spans="1:3" ht="15">
      <c r="A7" s="74" t="s">
        <v>41</v>
      </c>
      <c r="B7" s="24">
        <v>50</v>
      </c>
      <c r="C7" s="24" t="s">
        <v>40</v>
      </c>
    </row>
    <row r="8" spans="1:3" ht="15">
      <c r="A8" s="71" t="s">
        <v>42</v>
      </c>
      <c r="B8" s="72">
        <v>55</v>
      </c>
      <c r="C8" s="72" t="s">
        <v>40</v>
      </c>
    </row>
    <row r="9" spans="1:3" ht="15">
      <c r="A9" s="74" t="s">
        <v>43</v>
      </c>
      <c r="B9" s="24"/>
      <c r="C9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5"/>
      <c r="C1" s="105"/>
      <c r="D1" s="105"/>
    </row>
    <row r="2" spans="1:4" ht="15.75">
      <c r="A2" s="73"/>
      <c r="B2" s="106" t="s">
        <v>1</v>
      </c>
      <c r="C2" s="106"/>
      <c r="D2" s="106"/>
    </row>
    <row r="3" spans="1:4" ht="15.75">
      <c r="A3" s="73"/>
      <c r="B3" s="106" t="s">
        <v>49</v>
      </c>
      <c r="C3" s="106"/>
      <c r="D3" s="106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>
        <v>120</v>
      </c>
      <c r="C9" s="72">
        <f>B9+B24</f>
        <v>110</v>
      </c>
      <c r="D9" s="72">
        <f>B9+B23</f>
        <v>105</v>
      </c>
      <c r="E9" s="80" t="s">
        <v>40</v>
      </c>
    </row>
    <row r="10" spans="1:5" ht="15">
      <c r="A10" s="73" t="s">
        <v>41</v>
      </c>
      <c r="B10" s="24">
        <v>120</v>
      </c>
      <c r="C10" s="24">
        <f>B10+B24</f>
        <v>110</v>
      </c>
      <c r="D10" s="24">
        <f>B10+B23</f>
        <v>105</v>
      </c>
      <c r="E10" s="24" t="s">
        <v>40</v>
      </c>
    </row>
    <row r="11" spans="1:5" ht="15">
      <c r="A11" s="71" t="s">
        <v>42</v>
      </c>
      <c r="B11" s="80">
        <v>120</v>
      </c>
      <c r="C11" s="80">
        <f>B11+$B$24</f>
        <v>110</v>
      </c>
      <c r="D11" s="80">
        <f>B11+$B$23</f>
        <v>105</v>
      </c>
      <c r="E11" s="80" t="s">
        <v>40</v>
      </c>
    </row>
    <row r="12" spans="1:5" ht="15">
      <c r="A12" s="73" t="s">
        <v>43</v>
      </c>
      <c r="B12" s="94">
        <v>120</v>
      </c>
      <c r="C12" s="24">
        <f>B12+$B$24</f>
        <v>110</v>
      </c>
      <c r="D12" s="24">
        <f>B12+$B$23</f>
        <v>105</v>
      </c>
      <c r="E12" s="24" t="s">
        <v>58</v>
      </c>
    </row>
    <row r="13" spans="1:5" ht="15">
      <c r="A13" s="71" t="s">
        <v>59</v>
      </c>
      <c r="B13" s="80">
        <v>120</v>
      </c>
      <c r="C13" s="80">
        <f>B13+$B$24</f>
        <v>110</v>
      </c>
      <c r="D13" s="80">
        <f>B13+$B$23</f>
        <v>105</v>
      </c>
      <c r="E13" s="80" t="s">
        <v>58</v>
      </c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-15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>
        <v>100</v>
      </c>
      <c r="C9" s="24" t="s">
        <v>40</v>
      </c>
    </row>
    <row r="10" spans="1:3" ht="15">
      <c r="A10" s="71" t="s">
        <v>42</v>
      </c>
      <c r="B10" s="72">
        <v>100</v>
      </c>
      <c r="C10" s="72" t="s">
        <v>40</v>
      </c>
    </row>
    <row r="11" spans="1:3" ht="15">
      <c r="A11" s="74" t="s">
        <v>43</v>
      </c>
      <c r="B11" s="88">
        <v>160</v>
      </c>
      <c r="C11" s="24" t="s">
        <v>58</v>
      </c>
    </row>
    <row r="12" spans="1:3" ht="15">
      <c r="A12" s="71" t="s">
        <v>59</v>
      </c>
      <c r="B12" s="72">
        <v>95</v>
      </c>
      <c r="C12" s="72" t="s">
        <v>58</v>
      </c>
    </row>
    <row r="13" spans="1:3" ht="15">
      <c r="A13" s="73" t="s">
        <v>60</v>
      </c>
      <c r="B13" s="24">
        <v>86</v>
      </c>
      <c r="C13" s="24" t="s">
        <v>61</v>
      </c>
    </row>
    <row r="14" spans="1:3" ht="15">
      <c r="A14" s="71" t="s">
        <v>62</v>
      </c>
      <c r="B14" s="72">
        <v>80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B1">
      <selection activeCell="E25" sqref="E25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s="97" t="s">
        <v>69</v>
      </c>
      <c r="M3" s="107" t="s">
        <v>70</v>
      </c>
    </row>
    <row r="4" spans="2:13" ht="15">
      <c r="B4" t="s">
        <v>71</v>
      </c>
      <c r="C4" t="s">
        <v>72</v>
      </c>
      <c r="D4" s="97">
        <v>41052</v>
      </c>
      <c r="E4" s="51">
        <v>665.5</v>
      </c>
      <c r="F4" t="s">
        <v>73</v>
      </c>
      <c r="G4" t="s">
        <v>72</v>
      </c>
      <c r="H4" s="97">
        <v>41052</v>
      </c>
      <c r="I4" s="51">
        <v>686.5</v>
      </c>
      <c r="J4" t="s">
        <v>74</v>
      </c>
      <c r="K4" t="s">
        <v>75</v>
      </c>
      <c r="L4" s="97">
        <v>41052</v>
      </c>
      <c r="M4" s="51">
        <v>603.5</v>
      </c>
    </row>
    <row r="5" spans="2:13" ht="15">
      <c r="B5" t="s">
        <v>76</v>
      </c>
      <c r="C5" t="s">
        <v>77</v>
      </c>
      <c r="D5" s="97">
        <v>41052</v>
      </c>
      <c r="E5" s="51">
        <v>679.75</v>
      </c>
      <c r="F5" t="s">
        <v>78</v>
      </c>
      <c r="G5" t="s">
        <v>77</v>
      </c>
      <c r="H5" s="97">
        <v>41052</v>
      </c>
      <c r="I5" s="51">
        <v>701.5</v>
      </c>
      <c r="J5" t="s">
        <v>79</v>
      </c>
      <c r="K5" t="s">
        <v>80</v>
      </c>
      <c r="L5" s="97">
        <v>41052</v>
      </c>
      <c r="M5">
        <v>529</v>
      </c>
    </row>
    <row r="6" spans="2:13" ht="15">
      <c r="B6" t="s">
        <v>81</v>
      </c>
      <c r="C6" t="s">
        <v>82</v>
      </c>
      <c r="D6" s="97">
        <v>41052</v>
      </c>
      <c r="E6" s="51">
        <v>700.5</v>
      </c>
      <c r="F6" t="s">
        <v>83</v>
      </c>
      <c r="G6" t="s">
        <v>82</v>
      </c>
      <c r="H6" s="97">
        <v>41052</v>
      </c>
      <c r="I6" s="51">
        <v>723.75</v>
      </c>
      <c r="J6" t="s">
        <v>84</v>
      </c>
      <c r="K6" t="s">
        <v>85</v>
      </c>
      <c r="L6" s="97">
        <v>41052</v>
      </c>
      <c r="M6">
        <v>523</v>
      </c>
    </row>
    <row r="7" spans="2:13" ht="15">
      <c r="B7" t="s">
        <v>86</v>
      </c>
      <c r="C7" t="s">
        <v>87</v>
      </c>
      <c r="D7" s="97">
        <v>41052</v>
      </c>
      <c r="E7" s="51">
        <v>715.5</v>
      </c>
      <c r="F7" t="s">
        <v>88</v>
      </c>
      <c r="G7" t="s">
        <v>87</v>
      </c>
      <c r="H7" s="97">
        <v>41052</v>
      </c>
      <c r="I7" s="51">
        <v>737.25</v>
      </c>
      <c r="J7" t="s">
        <v>89</v>
      </c>
      <c r="K7" t="s">
        <v>90</v>
      </c>
      <c r="L7" s="97">
        <v>41052</v>
      </c>
      <c r="M7" s="51">
        <v>534.5</v>
      </c>
    </row>
    <row r="8" spans="2:13" ht="15">
      <c r="B8" t="s">
        <v>91</v>
      </c>
      <c r="C8" t="s">
        <v>92</v>
      </c>
      <c r="D8" s="97">
        <v>41052</v>
      </c>
      <c r="E8" s="51">
        <v>721.5</v>
      </c>
      <c r="F8" t="s">
        <v>93</v>
      </c>
      <c r="G8" t="s">
        <v>92</v>
      </c>
      <c r="H8" s="97">
        <v>41052</v>
      </c>
      <c r="I8" s="51">
        <v>743.25</v>
      </c>
      <c r="J8" t="s">
        <v>94</v>
      </c>
      <c r="K8" t="s">
        <v>95</v>
      </c>
      <c r="L8" s="97">
        <v>41052</v>
      </c>
      <c r="M8" s="51">
        <v>542.5</v>
      </c>
    </row>
    <row r="9" spans="2:13" ht="15">
      <c r="B9" t="s">
        <v>96</v>
      </c>
      <c r="C9" t="s">
        <v>97</v>
      </c>
      <c r="D9" s="97">
        <v>41052</v>
      </c>
      <c r="E9" s="51">
        <v>718.75</v>
      </c>
      <c r="F9" t="s">
        <v>98</v>
      </c>
      <c r="G9" t="s">
        <v>97</v>
      </c>
      <c r="H9" s="97">
        <v>41052</v>
      </c>
      <c r="I9" s="51">
        <v>745.25</v>
      </c>
      <c r="J9" t="s">
        <v>99</v>
      </c>
      <c r="K9" t="s">
        <v>100</v>
      </c>
      <c r="L9" s="97">
        <v>41052</v>
      </c>
      <c r="M9">
        <v>550</v>
      </c>
    </row>
    <row r="10" spans="2:13" ht="15">
      <c r="B10" t="s">
        <v>101</v>
      </c>
      <c r="C10" t="s">
        <v>102</v>
      </c>
      <c r="D10" s="97">
        <v>41052</v>
      </c>
      <c r="E10" s="51">
        <v>727.75</v>
      </c>
      <c r="F10" t="s">
        <v>103</v>
      </c>
      <c r="G10" t="s">
        <v>102</v>
      </c>
      <c r="H10" s="97">
        <v>41052</v>
      </c>
      <c r="I10" s="51">
        <v>753.25</v>
      </c>
      <c r="J10" t="s">
        <v>104</v>
      </c>
      <c r="K10" t="s">
        <v>105</v>
      </c>
      <c r="L10" s="97">
        <v>41052</v>
      </c>
      <c r="M10" s="51">
        <v>528.5</v>
      </c>
    </row>
    <row r="11" spans="2:13" ht="15">
      <c r="B11" t="s">
        <v>106</v>
      </c>
      <c r="C11" t="s">
        <v>107</v>
      </c>
      <c r="D11" s="97">
        <v>41052</v>
      </c>
      <c r="E11" s="51">
        <v>743.5</v>
      </c>
      <c r="F11" t="s">
        <v>108</v>
      </c>
      <c r="G11" t="s">
        <v>107</v>
      </c>
      <c r="H11" s="97">
        <v>41052</v>
      </c>
      <c r="I11" s="51">
        <v>762.25</v>
      </c>
      <c r="J11" t="s">
        <v>109</v>
      </c>
      <c r="K11" t="s">
        <v>110</v>
      </c>
      <c r="L11" s="97">
        <v>41052</v>
      </c>
      <c r="M11" s="51">
        <v>524.5</v>
      </c>
    </row>
    <row r="12" spans="2:13" ht="15">
      <c r="B12" t="s">
        <v>111</v>
      </c>
      <c r="C12" t="s">
        <v>112</v>
      </c>
      <c r="D12" s="97">
        <v>41052</v>
      </c>
      <c r="E12" s="51">
        <v>748.75</v>
      </c>
      <c r="F12" t="s">
        <v>113</v>
      </c>
      <c r="G12" t="s">
        <v>112</v>
      </c>
      <c r="H12" s="97">
        <v>41052</v>
      </c>
      <c r="I12" s="51">
        <v>767.25</v>
      </c>
      <c r="J12" t="s">
        <v>114</v>
      </c>
      <c r="K12" t="s">
        <v>115</v>
      </c>
      <c r="L12" s="97">
        <v>41052</v>
      </c>
      <c r="M12">
        <v>535</v>
      </c>
    </row>
    <row r="13" spans="2:13" ht="15">
      <c r="B13" t="s">
        <v>116</v>
      </c>
      <c r="C13" t="s">
        <v>117</v>
      </c>
      <c r="D13" s="97">
        <v>41052</v>
      </c>
      <c r="E13">
        <v>753</v>
      </c>
      <c r="F13" t="s">
        <v>118</v>
      </c>
      <c r="G13" t="s">
        <v>117</v>
      </c>
      <c r="H13" s="97">
        <v>41052</v>
      </c>
      <c r="I13" s="51">
        <v>772.25</v>
      </c>
      <c r="J13" t="s">
        <v>119</v>
      </c>
      <c r="K13" t="s">
        <v>120</v>
      </c>
      <c r="L13" s="97">
        <v>41052</v>
      </c>
      <c r="M13">
        <v>541</v>
      </c>
    </row>
    <row r="14" spans="2:13" ht="15">
      <c r="B14" t="s">
        <v>121</v>
      </c>
      <c r="C14" t="s">
        <v>122</v>
      </c>
      <c r="D14" s="97">
        <v>41052</v>
      </c>
      <c r="E14">
        <v>734</v>
      </c>
      <c r="F14" t="s">
        <v>123</v>
      </c>
      <c r="G14" t="s">
        <v>122</v>
      </c>
      <c r="H14" s="97">
        <v>41052</v>
      </c>
      <c r="I14" s="51">
        <v>757.25</v>
      </c>
      <c r="J14" t="s">
        <v>124</v>
      </c>
      <c r="K14" t="s">
        <v>125</v>
      </c>
      <c r="L14" s="97">
        <v>41052</v>
      </c>
      <c r="M14" s="51">
        <v>545.5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97">
        <v>41052</v>
      </c>
      <c r="M15" s="51">
        <v>520.5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97">
        <v>41052</v>
      </c>
      <c r="M16" s="51">
        <v>513.5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97">
        <v>41052</v>
      </c>
      <c r="M17" s="51">
        <v>533.5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97">
        <v>41052</v>
      </c>
      <c r="M18" s="51">
        <v>517.5</v>
      </c>
    </row>
    <row r="19" spans="2:13" ht="15">
      <c r="B19"/>
      <c r="C19"/>
      <c r="D19"/>
      <c r="E19"/>
      <c r="F19"/>
      <c r="G19"/>
      <c r="H19"/>
      <c r="I19"/>
      <c r="J19"/>
      <c r="K19"/>
      <c r="L19" s="90"/>
      <c r="M19"/>
    </row>
    <row r="23" spans="4:5" ht="15.75">
      <c r="D23" s="91" t="s">
        <v>134</v>
      </c>
      <c r="E23" s="91" t="s">
        <v>135</v>
      </c>
    </row>
    <row r="24" spans="3:9" ht="15.75">
      <c r="C24" s="91" t="s">
        <v>136</v>
      </c>
      <c r="D24" s="93" t="s">
        <v>151</v>
      </c>
      <c r="E24" s="73">
        <v>23</v>
      </c>
      <c r="F24" s="89" t="s">
        <v>137</v>
      </c>
      <c r="G24" t="s">
        <v>39</v>
      </c>
      <c r="H24" t="s">
        <v>138</v>
      </c>
      <c r="I24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23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92">
        <f>TONELADA!B19</f>
        <v>0</v>
      </c>
    </row>
    <row r="6" spans="1:3" ht="15">
      <c r="A6" t="s">
        <v>140</v>
      </c>
      <c r="B6" s="92">
        <f>TONELADA!C18</f>
        <v>0</v>
      </c>
      <c r="C6" s="92">
        <f>TONELADA!C19</f>
        <v>0</v>
      </c>
    </row>
    <row r="7" spans="1:3" ht="15">
      <c r="A7" t="s">
        <v>141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2012-05-24T13:28:18Z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