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<sst xmlns="http://schemas.openxmlformats.org/spreadsheetml/2006/main" count="260" uniqueCount="141">
  <si>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</si>
  <si>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</si>
  <si>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</si>
  <si>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</si>
  <si>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</si>
  <si>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</si>
  <si>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</si>
  <si>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</si>
  <si>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</si>
  <si>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</si>
  <si>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</si>
  <si>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</si>
  <si>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</si>
  <si>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</si>
  <si>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</si>
  <si>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</si>
  <si>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</si>
  <si>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</si>
  <si>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</si>
  <si>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</si>
  <si>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</si>
  <si>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</si>
  <si>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</si>
  <si>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</si>
  <si>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</si>
  <si>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</si>
  <si>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</si>
  <si>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</si>
  <si>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</si>
  <si>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</si>
  <si>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</si>
  <si>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</si>
  <si>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</si>
  <si>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</si>
  <si>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</si>
  <si>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</si>
  <si>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</si>
  <si>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</si>
  <si>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</si>
  <si>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</si>
  <si>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</si>
  <si>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</si>
  <si>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</si>
  <si>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</si>
  <si>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</si>
  <si>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</si>
  <si>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</si>
  <si>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</si>
  <si>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</si>
  <si>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</si>
  <si>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</si>
  <si>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</si>
  <si>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</si>
  <si>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</si>
  <si>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</si>
  <si>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</si>
  <si>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</si>
  <si>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</si>
  <si>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</si>
  <si>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</si>
  <si>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</si>
  <si>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</si>
  <si>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</si>
  <si>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</si>
  <si>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</si>
  <si>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</si>
  <si>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</si>
  <si>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</si>
  <si>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</si>
  <si>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</si>
  <si>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</si>
  <si>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</si>
  <si>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</si>
  <si>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</si>
  <si>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</si>
  <si>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</si>
  <si>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</si>
  <si>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</si>
  <si>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</si>
  <si>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</si>
  <si>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</si>
  <si>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</si>
  <si>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</si>
  <si>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</si>
  <si>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</si>
  <si>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</si>
  <si>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</si>
  <si>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</si>
  <si>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</si>
  <si>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</si>
  <si>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</si>
  <si>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</si>
  <si>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</si>
  <si>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</si>
  <si>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</si>
  <si>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</si>
  <si>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</si>
  <si>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</si>
  <si>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</si>
  <si>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</si>
  <si>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</si>
  <si>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</si>
  <si>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</si>
  <si>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</si>
  <si>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</si>
  <si>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</si>
  <si>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</si>
  <si>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</si>
  <si>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</si>
  <si>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</si>
  <si>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</si>
  <si>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</si>
  <si>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</si>
  <si>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</si>
  <si>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</si>
  <si>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</si>
  <si>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</si>
  <si>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</si>
  <si>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</si>
  <si>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</si>
  <si>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</si>
  <si>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</si>
  <si>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</si>
  <si>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</si>
  <si>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</si>
  <si>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</si>
  <si>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</si>
  <si>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</si>
  <si>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</si>
  <si>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</si>
  <si>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</si>
  <si>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</si>
  <si>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</si>
  <si>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</si>
  <si>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</si>
  <si>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</si>
  <si>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</si>
  <si>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</si>
  <si>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</si>
  <si>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</si>
  <si>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Viernes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</si>
</sst>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15" fontId="0" fillId="0" borderId="0" xfId="0" applyNumberFormat="1" applyAlignment="1">
      <alignment/>
    </xf>
    <xf numFmtId="0" fontId="0" fillId="35" borderId="15" xfId="0" applyFill="1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9">
      <selection activeCell="I23" sqref="I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Septiembre</v>
      </c>
      <c r="E8" s="4">
        <f>Datos!I24</f>
        <v>2011</v>
      </c>
      <c r="F8" s="3"/>
      <c r="G8" s="3"/>
      <c r="H8" s="3" t="str">
        <f>Datos!D24</f>
        <v>Viernes</v>
      </c>
      <c r="I8" s="5">
        <f>Datos!E24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/>
      <c r="D21" s="30"/>
      <c r="E21" s="35"/>
      <c r="F21" s="36"/>
      <c r="G21" s="37"/>
      <c r="H21" s="31"/>
      <c r="I21" s="32"/>
    </row>
    <row r="22" spans="1:9" ht="19.5" customHeight="1">
      <c r="A22" s="17" t="s">
        <v>20</v>
      </c>
      <c r="B22" s="29"/>
      <c r="C22" s="34">
        <f>B25+'Primas SRW'!B12</f>
        <v>715.75</v>
      </c>
      <c r="D22" s="30"/>
      <c r="E22" s="35">
        <f>D25+'Primas HRW'!B13</f>
        <v>821.25</v>
      </c>
      <c r="F22" s="36">
        <f>D25+'Primas HRW'!C13</f>
        <v>816.25</v>
      </c>
      <c r="G22" s="37">
        <f>D25+'Primas HRW'!D13</f>
        <v>811.25</v>
      </c>
      <c r="H22" s="31"/>
      <c r="I22" s="32">
        <f>H25+'Primas maíz'!B12</f>
        <v>708.5</v>
      </c>
    </row>
    <row r="23" spans="1:9" ht="19.5" customHeight="1">
      <c r="A23" s="17" t="s">
        <v>21</v>
      </c>
      <c r="B23" s="29"/>
      <c r="C23" s="34">
        <f>B25+'Primas SRW'!B13</f>
        <v>720.75</v>
      </c>
      <c r="D23" s="30"/>
      <c r="E23" s="35">
        <f>D25+'Primas HRW'!B14</f>
        <v>831.25</v>
      </c>
      <c r="F23" s="36">
        <f>D25+'Primas HRW'!C14</f>
        <v>826.25</v>
      </c>
      <c r="G23" s="37">
        <f>D25+'Primas HRW'!D14</f>
        <v>821.25</v>
      </c>
      <c r="H23" s="31"/>
      <c r="I23" s="32">
        <f>H25+'Primas maíz'!B13</f>
        <v>703.5</v>
      </c>
    </row>
    <row r="24" spans="1:9" ht="19.5" customHeight="1">
      <c r="A24" s="17" t="s">
        <v>22</v>
      </c>
      <c r="B24" s="29"/>
      <c r="C24" s="34">
        <f>B25+'Primas SRW'!B14</f>
        <v>730.75</v>
      </c>
      <c r="D24" s="30"/>
      <c r="E24" s="35">
        <f>D25+'Primas HRW'!B15</f>
        <v>831.25</v>
      </c>
      <c r="F24" s="36">
        <f>D25+'Primas HRW'!C15</f>
        <v>826.25</v>
      </c>
      <c r="G24" s="37">
        <f>D25+'Primas HRW'!D15</f>
        <v>821.25</v>
      </c>
      <c r="H24" s="31"/>
      <c r="I24" s="32">
        <f>H25+'Primas maíz'!B14</f>
        <v>704.5</v>
      </c>
    </row>
    <row r="25" spans="1:9" ht="19.5" customHeight="1">
      <c r="A25" s="17" t="s">
        <v>23</v>
      </c>
      <c r="B25" s="29">
        <f>Datos!E4</f>
        <v>640.75</v>
      </c>
      <c r="C25" s="38">
        <f>B25+'Primas SRW'!B15</f>
        <v>730.75</v>
      </c>
      <c r="D25" s="30">
        <f>Datos!I4</f>
        <v>731.25</v>
      </c>
      <c r="E25" s="25">
        <f>D25+'Primas HRW'!B16</f>
        <v>836.25</v>
      </c>
      <c r="F25" s="26">
        <f>D25+'Primas HRW'!C16</f>
        <v>831.25</v>
      </c>
      <c r="G25" s="39">
        <f>D25+'Primas HRW'!D16</f>
        <v>826.25</v>
      </c>
      <c r="H25" s="31">
        <f>Datos!M4</f>
        <v>638.5</v>
      </c>
      <c r="I25" s="28">
        <f>H25+'Primas maíz'!B15</f>
        <v>706.5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Datos!E5</f>
        <v>675.25</v>
      </c>
      <c r="C27" s="34"/>
      <c r="D27" s="40">
        <f>Datos!I5</f>
        <v>746.25</v>
      </c>
      <c r="E27" s="34"/>
      <c r="F27" s="32"/>
      <c r="G27" s="41"/>
      <c r="H27" s="31">
        <f>Datos!M5</f>
        <v>652</v>
      </c>
      <c r="I27" s="32"/>
    </row>
    <row r="28" spans="1:9" ht="19.5" customHeight="1">
      <c r="A28" s="17" t="s">
        <v>16</v>
      </c>
      <c r="B28" s="32">
        <f>Datos!E6</f>
        <v>692.75</v>
      </c>
      <c r="C28" s="34"/>
      <c r="D28" s="40">
        <f>Datos!I6</f>
        <v>754.25</v>
      </c>
      <c r="E28" s="34"/>
      <c r="F28" s="32"/>
      <c r="G28" s="41"/>
      <c r="H28" s="31">
        <f>Datos!M6</f>
        <v>659.5</v>
      </c>
      <c r="I28" s="32"/>
    </row>
    <row r="29" spans="1:9" ht="19.5" customHeight="1">
      <c r="A29" s="17" t="s">
        <v>18</v>
      </c>
      <c r="B29" s="32">
        <f>Datos!E7</f>
        <v>698</v>
      </c>
      <c r="C29" s="34"/>
      <c r="D29" s="40">
        <f>Datos!I7</f>
        <v>754.25</v>
      </c>
      <c r="E29" s="34"/>
      <c r="F29" s="32"/>
      <c r="G29" s="41"/>
      <c r="H29" s="31">
        <f>Datos!M7</f>
        <v>663.5</v>
      </c>
      <c r="I29" s="32"/>
    </row>
    <row r="30" spans="1:9" ht="19.5" customHeight="1">
      <c r="A30" s="17" t="s">
        <v>20</v>
      </c>
      <c r="B30" s="32">
        <f>Datos!E8</f>
        <v>712.25</v>
      </c>
      <c r="C30" s="34"/>
      <c r="D30" s="40">
        <f>Datos!I8</f>
        <v>766.25</v>
      </c>
      <c r="E30" s="34"/>
      <c r="F30" s="32"/>
      <c r="G30" s="41"/>
      <c r="H30" s="31">
        <f>Datos!M8</f>
        <v>608.5</v>
      </c>
      <c r="I30" s="32"/>
    </row>
    <row r="31" spans="1:9" ht="19.5" customHeight="1">
      <c r="A31" s="17" t="s">
        <v>23</v>
      </c>
      <c r="B31" s="32">
        <f>Datos!E9</f>
        <v>731</v>
      </c>
      <c r="C31" s="38"/>
      <c r="D31" s="40">
        <f>Datos!I9</f>
        <v>783.25</v>
      </c>
      <c r="E31" s="38"/>
      <c r="F31" s="29"/>
      <c r="G31" s="42"/>
      <c r="H31" s="31">
        <f>Datos!M9</f>
        <v>578.5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Datos!E10</f>
        <v>749</v>
      </c>
      <c r="C33" s="34"/>
      <c r="D33" s="40">
        <f>Datos!I10</f>
        <v>792.25</v>
      </c>
      <c r="E33" s="34"/>
      <c r="F33" s="32"/>
      <c r="G33" s="41"/>
      <c r="H33" s="43">
        <f>Datos!M10</f>
        <v>589</v>
      </c>
      <c r="I33" s="32"/>
    </row>
    <row r="34" spans="1:9" ht="19.5" customHeight="1">
      <c r="A34" s="17" t="s">
        <v>16</v>
      </c>
      <c r="B34" s="32">
        <f>Datos!E11</f>
        <v>755.5</v>
      </c>
      <c r="C34" s="34"/>
      <c r="D34" s="40">
        <f>Datos!I11</f>
        <v>778.25</v>
      </c>
      <c r="E34" s="34"/>
      <c r="F34" s="32"/>
      <c r="G34" s="41"/>
      <c r="H34" s="43">
        <f>Datos!M11</f>
        <v>595.5</v>
      </c>
      <c r="I34" s="32"/>
    </row>
    <row r="35" spans="1:9" ht="19.5" customHeight="1">
      <c r="A35" s="17" t="s">
        <v>18</v>
      </c>
      <c r="B35" s="32">
        <f>Datos!E12</f>
        <v>742.25</v>
      </c>
      <c r="C35" s="34"/>
      <c r="D35" s="40">
        <f>Datos!I12</f>
        <v>751.25</v>
      </c>
      <c r="E35" s="34"/>
      <c r="F35" s="32"/>
      <c r="G35" s="41"/>
      <c r="H35" s="43">
        <f>Datos!M12</f>
        <v>600.5</v>
      </c>
      <c r="I35" s="32"/>
    </row>
    <row r="36" spans="1:9" ht="19.5" customHeight="1">
      <c r="A36" s="17" t="s">
        <v>20</v>
      </c>
      <c r="B36" s="32">
        <f>Datos!E13</f>
        <v>744.25</v>
      </c>
      <c r="C36" s="34"/>
      <c r="D36" s="40"/>
      <c r="E36" s="34"/>
      <c r="F36" s="32"/>
      <c r="G36" s="41"/>
      <c r="H36" s="43">
        <f>Datos!M13</f>
        <v>573</v>
      </c>
      <c r="I36" s="32"/>
    </row>
    <row r="37" spans="1:9" ht="19.5" customHeight="1">
      <c r="A37" s="17" t="s">
        <v>23</v>
      </c>
      <c r="B37" s="29">
        <f>Datos!E14</f>
        <v>760.25</v>
      </c>
      <c r="C37" s="38"/>
      <c r="D37" s="30"/>
      <c r="E37" s="38"/>
      <c r="F37" s="29"/>
      <c r="G37" s="42"/>
      <c r="H37" s="43">
        <f>Datos!M14</f>
        <v>546.5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>
        <f>Datos!E15</f>
        <v>766.25</v>
      </c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>
        <f>Datos!E16</f>
        <v>768.25</v>
      </c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>
        <f>Datos!E17</f>
        <v>769.25</v>
      </c>
      <c r="C41" s="34"/>
      <c r="D41" s="40"/>
      <c r="E41" s="34"/>
      <c r="F41" s="34"/>
      <c r="G41" s="41"/>
      <c r="H41" s="43">
        <f>Datos!M15</f>
        <v>567.5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Datos!M16</f>
        <v>551.5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-10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Septiembre</v>
      </c>
      <c r="E9" s="3">
        <f>BUSHEL!E8</f>
        <v>2011</v>
      </c>
      <c r="F9" s="3"/>
      <c r="G9" s="3"/>
      <c r="H9" s="3" t="str">
        <f>Datos!D24</f>
        <v>Viernes</v>
      </c>
      <c r="I9" s="5">
        <f>Datos!E24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8" t="s">
        <v>31</v>
      </c>
      <c r="B11" s="98"/>
      <c r="C11" s="98"/>
      <c r="D11" s="98"/>
      <c r="E11" s="98"/>
      <c r="F11" s="98"/>
      <c r="G11" s="98"/>
      <c r="H11" s="98"/>
      <c r="I11" s="9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2" t="s">
        <v>1</v>
      </c>
      <c r="C13" s="92"/>
      <c r="D13" s="93" t="s">
        <v>1</v>
      </c>
      <c r="E13" s="93"/>
      <c r="F13" s="93"/>
      <c r="G13" s="93"/>
      <c r="H13" s="94" t="s">
        <v>2</v>
      </c>
      <c r="I13" s="94"/>
    </row>
    <row r="14" spans="1:9" ht="15.75">
      <c r="A14" s="9"/>
      <c r="B14" s="95" t="s">
        <v>3</v>
      </c>
      <c r="C14" s="95"/>
      <c r="D14" s="96" t="s">
        <v>4</v>
      </c>
      <c r="E14" s="96"/>
      <c r="F14" s="96"/>
      <c r="G14" s="96"/>
      <c r="H14" s="97" t="s">
        <v>5</v>
      </c>
      <c r="I14" s="9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/>
      <c r="D21" s="30"/>
      <c r="E21" s="25"/>
      <c r="F21" s="25"/>
      <c r="G21" s="39"/>
      <c r="H21" s="31"/>
      <c r="I21" s="28"/>
    </row>
    <row r="22" spans="1:9" ht="19.5" customHeight="1">
      <c r="A22" s="17" t="s">
        <v>20</v>
      </c>
      <c r="B22" s="29"/>
      <c r="C22" s="38">
        <f>BUSHEL!C22*TONELADA!$B$48</f>
        <v>262.99518</v>
      </c>
      <c r="D22" s="40"/>
      <c r="E22" s="25">
        <f>BUSHEL!E22*TONELADA!$B$48</f>
        <v>301.76009999999997</v>
      </c>
      <c r="F22" s="25">
        <f>BUSHEL!F22*TONELADA!$B$48</f>
        <v>299.92289999999997</v>
      </c>
      <c r="G22" s="39">
        <f>BUSHEL!G22*TONELADA!$B$48</f>
        <v>298.0857</v>
      </c>
      <c r="H22" s="31"/>
      <c r="I22" s="28">
        <f>BUSHEL!I22*TONELADA!$E$48</f>
        <v>278.92228</v>
      </c>
    </row>
    <row r="23" spans="1:9" ht="19.5" customHeight="1">
      <c r="A23" s="17" t="s">
        <v>21</v>
      </c>
      <c r="B23" s="29"/>
      <c r="C23" s="38">
        <f>BUSHEL!C23*TONELADA!$B$48</f>
        <v>264.83238</v>
      </c>
      <c r="D23" s="40"/>
      <c r="E23" s="25">
        <f>BUSHEL!E23*TONELADA!$B$48</f>
        <v>305.4345</v>
      </c>
      <c r="F23" s="25">
        <f>BUSHEL!F23*TONELADA!$B$48</f>
        <v>303.5973</v>
      </c>
      <c r="G23" s="39">
        <f>BUSHEL!G23*TONELADA!$B$48</f>
        <v>301.76009999999997</v>
      </c>
      <c r="H23" s="31"/>
      <c r="I23" s="28">
        <f>BUSHEL!I23*TONELADA!$E$48</f>
        <v>276.95387999999997</v>
      </c>
    </row>
    <row r="24" spans="1:9" ht="19.5" customHeight="1">
      <c r="A24" s="17" t="s">
        <v>22</v>
      </c>
      <c r="B24" s="29"/>
      <c r="C24" s="38">
        <f>BUSHEL!C24*TONELADA!$B$48</f>
        <v>268.50678</v>
      </c>
      <c r="D24" s="40"/>
      <c r="E24" s="25">
        <f>BUSHEL!E24*TONELADA!$B$48</f>
        <v>305.4345</v>
      </c>
      <c r="F24" s="25">
        <f>BUSHEL!F24*TONELADA!$B$48</f>
        <v>303.5973</v>
      </c>
      <c r="G24" s="39">
        <f>BUSHEL!G24*TONELADA!$B$48</f>
        <v>301.76009999999997</v>
      </c>
      <c r="H24" s="31"/>
      <c r="I24" s="28">
        <f>BUSHEL!I24*TONELADA!$E$48</f>
        <v>277.34756</v>
      </c>
    </row>
    <row r="25" spans="1:9" ht="19.5" customHeight="1">
      <c r="A25" s="17" t="s">
        <v>23</v>
      </c>
      <c r="B25" s="29">
        <f>BUSHEL!B25*TONELADA!$B$48</f>
        <v>235.43717999999998</v>
      </c>
      <c r="C25" s="38">
        <f>BUSHEL!C25*TONELADA!$B$48</f>
        <v>268.50678</v>
      </c>
      <c r="D25" s="40">
        <f>BUSHEL!D25*TONELADA!$B$48</f>
        <v>268.6905</v>
      </c>
      <c r="E25" s="25">
        <f>BUSHEL!E25*TONELADA!$B$48</f>
        <v>307.2717</v>
      </c>
      <c r="F25" s="25">
        <f>BUSHEL!F25*TONELADA!$B$48</f>
        <v>305.4345</v>
      </c>
      <c r="G25" s="39">
        <f>BUSHEL!G25*TONELADA!$B$48</f>
        <v>303.5973</v>
      </c>
      <c r="H25" s="31">
        <f>BUSHEL!H25*$E$48</f>
        <v>251.36468</v>
      </c>
      <c r="I25" s="28">
        <f>BUSHEL!I25*TONELADA!$E$48</f>
        <v>278.13491999999997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248.11386</v>
      </c>
      <c r="C29" s="34"/>
      <c r="D29" s="40">
        <f>BUSHEL!D27*TONELADA!$B$48</f>
        <v>274.2021</v>
      </c>
      <c r="E29" s="34"/>
      <c r="F29" s="34"/>
      <c r="G29" s="41"/>
      <c r="H29" s="31">
        <f>BUSHEL!H27*$E$48</f>
        <v>256.67936</v>
      </c>
      <c r="I29" s="32"/>
    </row>
    <row r="30" spans="1:9" ht="19.5" customHeight="1">
      <c r="A30" s="17" t="s">
        <v>16</v>
      </c>
      <c r="B30" s="29">
        <f>BUSHEL!B28*TONELADA!$B$48</f>
        <v>254.54406</v>
      </c>
      <c r="C30" s="34"/>
      <c r="D30" s="40">
        <f>BUSHEL!D28*TONELADA!$B$48</f>
        <v>277.14162</v>
      </c>
      <c r="E30" s="34"/>
      <c r="F30" s="34"/>
      <c r="G30" s="41"/>
      <c r="H30" s="31">
        <f>BUSHEL!H28*$E$48</f>
        <v>259.63196</v>
      </c>
      <c r="I30" s="32"/>
    </row>
    <row r="31" spans="1:9" ht="19.5" customHeight="1">
      <c r="A31" s="17" t="s">
        <v>18</v>
      </c>
      <c r="B31" s="29">
        <f>BUSHEL!B29*TONELADA!$B$48</f>
        <v>256.47312</v>
      </c>
      <c r="C31" s="34"/>
      <c r="D31" s="40">
        <f>BUSHEL!D29*TONELADA!$B$48</f>
        <v>277.14162</v>
      </c>
      <c r="E31" s="34"/>
      <c r="F31" s="34"/>
      <c r="G31" s="41"/>
      <c r="H31" s="31">
        <f>BUSHEL!H29*$E$48</f>
        <v>261.20668</v>
      </c>
      <c r="I31" s="32"/>
    </row>
    <row r="32" spans="1:9" ht="19.5" customHeight="1">
      <c r="A32" s="17" t="s">
        <v>20</v>
      </c>
      <c r="B32" s="29">
        <f>BUSHEL!B30*TONELADA!$B$48</f>
        <v>261.70914</v>
      </c>
      <c r="C32" s="34"/>
      <c r="D32" s="40">
        <f>IF(BUSHEL!D30&gt;0,BUSHEL!D30*TONELADA!$B$48,"")</f>
        <v>281.5509</v>
      </c>
      <c r="E32" s="34"/>
      <c r="F32" s="34"/>
      <c r="G32" s="41"/>
      <c r="H32" s="31">
        <f>BUSHEL!H30*$E$48</f>
        <v>239.55427999999998</v>
      </c>
      <c r="I32" s="32"/>
    </row>
    <row r="33" spans="1:9" ht="19.5" customHeight="1">
      <c r="A33" s="17" t="s">
        <v>23</v>
      </c>
      <c r="B33" s="29">
        <f>BUSHEL!B31*TONELADA!$B$48</f>
        <v>268.59864</v>
      </c>
      <c r="C33" s="38"/>
      <c r="D33" s="40">
        <f>IF(BUSHEL!D31&gt;0,BUSHEL!D31*TONELADA!$B$48,"")</f>
        <v>287.79738</v>
      </c>
      <c r="E33" s="38"/>
      <c r="F33" s="38"/>
      <c r="G33" s="42"/>
      <c r="H33" s="31">
        <f>BUSHEL!H31*$E$48</f>
        <v>227.74388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275.21256</v>
      </c>
      <c r="C35" s="34"/>
      <c r="D35" s="40">
        <f>IF(BUSHEL!D33&gt;0,BUSHEL!D33*TONELADA!$B$48,"")</f>
        <v>291.10434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277.60092</v>
      </c>
      <c r="C36" s="34"/>
      <c r="D36" s="40">
        <f>IF(BUSHEL!D34&gt;0,BUSHEL!D34*TONELADA!$B$48,"")</f>
        <v>285.96018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272.73233999999997</v>
      </c>
      <c r="C37" s="34"/>
      <c r="D37" s="40">
        <f>IF(BUSHEL!D35&gt;0,BUSHEL!D35*TONELADA!$B$48,"")</f>
        <v>276.03929999999997</v>
      </c>
      <c r="E37" s="34"/>
      <c r="F37" s="34"/>
      <c r="G37" s="41"/>
      <c r="H37" s="31">
        <f>BUSHEL!H35*$E$48</f>
        <v>236.40483999999998</v>
      </c>
      <c r="I37" s="32"/>
    </row>
    <row r="38" spans="1:9" ht="19.5" customHeight="1">
      <c r="A38" s="17" t="s">
        <v>20</v>
      </c>
      <c r="B38" s="29">
        <f>BUSHEL!B36*TONELADA!$B$48</f>
        <v>273.46722</v>
      </c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>
        <f>BUSHEL!B37*TONELADA!$B$48</f>
        <v>279.34626</v>
      </c>
      <c r="C39" s="38"/>
      <c r="D39" s="30"/>
      <c r="E39" s="38"/>
      <c r="F39" s="38"/>
      <c r="G39" s="42"/>
      <c r="H39" s="31">
        <f>BUSHEL!H37*$E$48</f>
        <v>215.14612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>
        <f>BUSHEL!B39*TONELADA!$B$48</f>
        <v>281.5509</v>
      </c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>
        <f>BUSHEL!B40*TONELADA!$B$48</f>
        <v>282.28578</v>
      </c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>
        <f>BUSHEL!B41*TONELADA!$B$48</f>
        <v>282.65322</v>
      </c>
      <c r="C43" s="34"/>
      <c r="D43" s="40"/>
      <c r="E43" s="34"/>
      <c r="F43" s="34"/>
      <c r="G43" s="41"/>
      <c r="H43" s="31">
        <f>BUSHEL!H41*$E$48</f>
        <v>223.4134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217.11452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-3.6744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56</v>
      </c>
      <c r="B11" s="24"/>
      <c r="C11" s="24"/>
    </row>
    <row r="12" spans="1:3" ht="15">
      <c r="A12" s="64" t="s">
        <v>44</v>
      </c>
      <c r="B12" s="65">
        <v>75</v>
      </c>
      <c r="C12" s="65" t="s">
        <v>46</v>
      </c>
    </row>
    <row r="13" spans="1:3" ht="15">
      <c r="A13" s="66" t="s">
        <v>45</v>
      </c>
      <c r="B13" s="24">
        <v>80</v>
      </c>
      <c r="C13" s="24" t="s">
        <v>46</v>
      </c>
    </row>
    <row r="14" spans="1:3" ht="15">
      <c r="A14" s="64" t="s">
        <v>47</v>
      </c>
      <c r="B14" s="65">
        <v>90</v>
      </c>
      <c r="C14" s="65" t="s">
        <v>46</v>
      </c>
    </row>
    <row r="15" spans="1:3" ht="15">
      <c r="A15" s="66" t="s">
        <v>48</v>
      </c>
      <c r="B15" s="24">
        <v>90</v>
      </c>
      <c r="C15" s="24" t="s">
        <v>46</v>
      </c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9" sqref="B19"/>
    </sheetView>
  </sheetViews>
  <sheetFormatPr defaultColWidth="11.5546875" defaultRowHeight="15"/>
  <cols>
    <col min="4" max="4" width="14.3359375" style="0" customWidth="1"/>
  </cols>
  <sheetData>
    <row r="1" spans="2:4" ht="15.75">
      <c r="B1" s="99"/>
      <c r="C1" s="99"/>
      <c r="D1" s="99"/>
    </row>
    <row r="2" spans="2:4" ht="15.75">
      <c r="B2" s="100" t="s">
        <v>1</v>
      </c>
      <c r="C2" s="100"/>
      <c r="D2" s="100"/>
    </row>
    <row r="3" spans="2:4" ht="15.75">
      <c r="B3" s="100" t="s">
        <v>54</v>
      </c>
      <c r="C3" s="100"/>
      <c r="D3" s="100"/>
    </row>
    <row r="4" spans="2:5" ht="15.75">
      <c r="B4" s="67">
        <v>0.12</v>
      </c>
      <c r="C4" s="68">
        <v>0.115</v>
      </c>
      <c r="D4" s="68">
        <v>0.11</v>
      </c>
      <c r="E4" s="69" t="s">
        <v>55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56</v>
      </c>
      <c r="B12" s="24"/>
      <c r="C12" s="73"/>
      <c r="D12" s="73"/>
      <c r="E12" s="24"/>
    </row>
    <row r="13" spans="1:5" ht="15">
      <c r="A13" s="72" t="s">
        <v>44</v>
      </c>
      <c r="B13" s="65">
        <v>90</v>
      </c>
      <c r="C13" s="70">
        <f>B13+B24</f>
        <v>85</v>
      </c>
      <c r="D13" s="70">
        <f>B13+B23</f>
        <v>80</v>
      </c>
      <c r="E13" s="65" t="s">
        <v>46</v>
      </c>
    </row>
    <row r="14" spans="1:5" ht="15">
      <c r="A14" t="s">
        <v>45</v>
      </c>
      <c r="B14" s="24">
        <v>100</v>
      </c>
      <c r="C14" s="76">
        <f>B14+B24</f>
        <v>95</v>
      </c>
      <c r="D14" s="24">
        <f>B14+B23</f>
        <v>90</v>
      </c>
      <c r="E14" s="24" t="s">
        <v>46</v>
      </c>
    </row>
    <row r="15" spans="1:5" ht="15">
      <c r="A15" s="72" t="s">
        <v>47</v>
      </c>
      <c r="B15" s="65">
        <v>100</v>
      </c>
      <c r="C15" s="65">
        <f>B15+B24</f>
        <v>95</v>
      </c>
      <c r="D15" s="65">
        <f>B15+B23</f>
        <v>90</v>
      </c>
      <c r="E15" s="65" t="s">
        <v>46</v>
      </c>
    </row>
    <row r="16" spans="1:5" ht="15">
      <c r="A16" t="s">
        <v>48</v>
      </c>
      <c r="B16" s="24">
        <v>105</v>
      </c>
      <c r="C16" s="76">
        <f>B16+B24</f>
        <v>100</v>
      </c>
      <c r="D16" s="24">
        <f>B16+B23</f>
        <v>95</v>
      </c>
      <c r="E16" s="24" t="s">
        <v>46</v>
      </c>
    </row>
    <row r="22" ht="15">
      <c r="A22" t="s">
        <v>57</v>
      </c>
    </row>
    <row r="23" spans="1:2" ht="15">
      <c r="A23" s="77">
        <v>0.11</v>
      </c>
      <c r="B23">
        <v>-10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58</v>
      </c>
    </row>
    <row r="26" spans="1:2" ht="15">
      <c r="A26" s="77">
        <v>0.13</v>
      </c>
      <c r="B26" s="82" t="s">
        <v>59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12" sqref="C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60</v>
      </c>
      <c r="C2" s="57" t="s">
        <v>35</v>
      </c>
    </row>
    <row r="3" spans="2:3" ht="15.75">
      <c r="B3" s="62" t="s">
        <v>61</v>
      </c>
      <c r="C3" s="63" t="s">
        <v>36</v>
      </c>
    </row>
    <row r="4" spans="1:3" ht="15">
      <c r="A4" s="83" t="s">
        <v>62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56</v>
      </c>
      <c r="B11" s="24"/>
      <c r="C11" s="24"/>
    </row>
    <row r="12" spans="1:3" ht="15">
      <c r="A12" s="91" t="s">
        <v>44</v>
      </c>
      <c r="B12" s="65">
        <v>70</v>
      </c>
      <c r="C12" s="65" t="s">
        <v>46</v>
      </c>
    </row>
    <row r="13" spans="1:3" ht="15">
      <c r="A13" s="66" t="s">
        <v>45</v>
      </c>
      <c r="B13" s="24">
        <v>65</v>
      </c>
      <c r="C13" s="24" t="s">
        <v>46</v>
      </c>
    </row>
    <row r="14" spans="1:3" ht="15">
      <c r="A14" s="64" t="s">
        <v>47</v>
      </c>
      <c r="B14" s="65">
        <v>66</v>
      </c>
      <c r="C14" s="65" t="s">
        <v>46</v>
      </c>
    </row>
    <row r="15" spans="1:3" ht="15">
      <c r="A15" s="66" t="s">
        <v>48</v>
      </c>
      <c r="B15" s="24">
        <v>68</v>
      </c>
      <c r="C15" s="24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B3" sqref="B3:M18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63</v>
      </c>
    </row>
    <row r="2" spans="3:11" ht="15">
      <c r="C2" s="84" t="s">
        <v>64</v>
      </c>
      <c r="G2" s="84" t="s">
        <v>65</v>
      </c>
      <c r="K2" s="84" t="s">
        <v>66</v>
      </c>
    </row>
    <row r="3" spans="2:13" ht="15">
      <c r="B3"/>
      <c r="C3" t="s">
        <v>67</v>
      </c>
      <c r="D3" t="s">
        <v>68</v>
      </c>
      <c r="E3" t="s">
        <v>69</v>
      </c>
      <c r="F3"/>
      <c r="G3" t="s">
        <v>67</v>
      </c>
      <c r="H3" t="s">
        <v>68</v>
      </c>
      <c r="I3" t="s">
        <v>69</v>
      </c>
      <c r="J3"/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90">
        <v>40809</v>
      </c>
      <c r="E4" s="86">
        <v>640.75</v>
      </c>
      <c r="F4" t="s">
        <v>72</v>
      </c>
      <c r="G4" t="s">
        <v>71</v>
      </c>
      <c r="H4" s="90">
        <v>40809</v>
      </c>
      <c r="I4" s="86">
        <v>731.25</v>
      </c>
      <c r="J4" t="s">
        <v>73</v>
      </c>
      <c r="K4" t="s">
        <v>74</v>
      </c>
      <c r="L4" s="90">
        <v>40809</v>
      </c>
      <c r="M4" s="86">
        <v>638.5</v>
      </c>
    </row>
    <row r="5" spans="2:13" ht="15">
      <c r="B5" t="s">
        <v>75</v>
      </c>
      <c r="C5" t="s">
        <v>76</v>
      </c>
      <c r="D5" s="90">
        <v>40809</v>
      </c>
      <c r="E5" s="86">
        <v>675.25</v>
      </c>
      <c r="F5" t="s">
        <v>77</v>
      </c>
      <c r="G5" t="s">
        <v>76</v>
      </c>
      <c r="H5" s="90">
        <v>40809</v>
      </c>
      <c r="I5" s="86">
        <v>746.25</v>
      </c>
      <c r="J5" t="s">
        <v>78</v>
      </c>
      <c r="K5" t="s">
        <v>79</v>
      </c>
      <c r="L5" s="90">
        <v>40809</v>
      </c>
      <c r="M5">
        <v>652</v>
      </c>
    </row>
    <row r="6" spans="2:13" ht="15">
      <c r="B6" t="s">
        <v>80</v>
      </c>
      <c r="C6" t="s">
        <v>81</v>
      </c>
      <c r="D6" s="90">
        <v>40809</v>
      </c>
      <c r="E6" s="86">
        <v>692.75</v>
      </c>
      <c r="F6" t="s">
        <v>82</v>
      </c>
      <c r="G6" t="s">
        <v>81</v>
      </c>
      <c r="H6" s="90">
        <v>40809</v>
      </c>
      <c r="I6" s="86">
        <v>754.25</v>
      </c>
      <c r="J6" t="s">
        <v>83</v>
      </c>
      <c r="K6" t="s">
        <v>84</v>
      </c>
      <c r="L6" s="90">
        <v>40809</v>
      </c>
      <c r="M6" s="86">
        <v>659.5</v>
      </c>
    </row>
    <row r="7" spans="2:13" ht="15">
      <c r="B7" t="s">
        <v>85</v>
      </c>
      <c r="C7" t="s">
        <v>86</v>
      </c>
      <c r="D7" s="90">
        <v>40809</v>
      </c>
      <c r="E7">
        <v>698</v>
      </c>
      <c r="F7" t="s">
        <v>87</v>
      </c>
      <c r="G7" t="s">
        <v>86</v>
      </c>
      <c r="H7" s="90">
        <v>40809</v>
      </c>
      <c r="I7" s="86">
        <v>754.25</v>
      </c>
      <c r="J7" t="s">
        <v>88</v>
      </c>
      <c r="K7" t="s">
        <v>89</v>
      </c>
      <c r="L7" s="90">
        <v>40809</v>
      </c>
      <c r="M7" s="86">
        <v>663.5</v>
      </c>
    </row>
    <row r="8" spans="2:13" ht="15">
      <c r="B8" t="s">
        <v>90</v>
      </c>
      <c r="C8" t="s">
        <v>91</v>
      </c>
      <c r="D8" s="90">
        <v>40809</v>
      </c>
      <c r="E8" s="86">
        <v>712.25</v>
      </c>
      <c r="F8" t="s">
        <v>92</v>
      </c>
      <c r="G8" t="s">
        <v>91</v>
      </c>
      <c r="H8" s="90">
        <v>40809</v>
      </c>
      <c r="I8" s="86">
        <v>766.25</v>
      </c>
      <c r="J8" t="s">
        <v>93</v>
      </c>
      <c r="K8" t="s">
        <v>94</v>
      </c>
      <c r="L8" s="90">
        <v>40809</v>
      </c>
      <c r="M8" s="86">
        <v>608.5</v>
      </c>
    </row>
    <row r="9" spans="2:13" ht="15">
      <c r="B9" t="s">
        <v>95</v>
      </c>
      <c r="C9" t="s">
        <v>96</v>
      </c>
      <c r="D9" s="90">
        <v>40809</v>
      </c>
      <c r="E9">
        <v>731</v>
      </c>
      <c r="F9" t="s">
        <v>97</v>
      </c>
      <c r="G9" t="s">
        <v>96</v>
      </c>
      <c r="H9" s="90">
        <v>40809</v>
      </c>
      <c r="I9" s="86">
        <v>783.25</v>
      </c>
      <c r="J9" t="s">
        <v>98</v>
      </c>
      <c r="K9" t="s">
        <v>99</v>
      </c>
      <c r="L9" s="90">
        <v>40809</v>
      </c>
      <c r="M9" s="86">
        <v>578.5</v>
      </c>
    </row>
    <row r="10" spans="2:13" ht="15">
      <c r="B10" t="s">
        <v>100</v>
      </c>
      <c r="C10" t="s">
        <v>101</v>
      </c>
      <c r="D10" s="90">
        <v>40809</v>
      </c>
      <c r="E10">
        <v>749</v>
      </c>
      <c r="F10" t="s">
        <v>102</v>
      </c>
      <c r="G10" t="s">
        <v>101</v>
      </c>
      <c r="H10" s="90">
        <v>40809</v>
      </c>
      <c r="I10" s="86">
        <v>792.25</v>
      </c>
      <c r="J10" t="s">
        <v>103</v>
      </c>
      <c r="K10" t="s">
        <v>104</v>
      </c>
      <c r="L10" s="90">
        <v>40809</v>
      </c>
      <c r="M10">
        <v>589</v>
      </c>
    </row>
    <row r="11" spans="2:13" ht="15">
      <c r="B11" t="s">
        <v>105</v>
      </c>
      <c r="C11" t="s">
        <v>106</v>
      </c>
      <c r="D11" s="90">
        <v>40809</v>
      </c>
      <c r="E11" s="86">
        <v>755.5</v>
      </c>
      <c r="F11" t="s">
        <v>107</v>
      </c>
      <c r="G11" t="s">
        <v>106</v>
      </c>
      <c r="H11" s="90">
        <v>40809</v>
      </c>
      <c r="I11" s="86">
        <v>778.25</v>
      </c>
      <c r="J11" t="s">
        <v>108</v>
      </c>
      <c r="K11" t="s">
        <v>109</v>
      </c>
      <c r="L11" s="90">
        <v>40809</v>
      </c>
      <c r="M11" s="86">
        <v>595.5</v>
      </c>
    </row>
    <row r="12" spans="2:13" ht="15">
      <c r="B12" t="s">
        <v>110</v>
      </c>
      <c r="C12" t="s">
        <v>111</v>
      </c>
      <c r="D12" s="90">
        <v>40809</v>
      </c>
      <c r="E12" s="86">
        <v>742.25</v>
      </c>
      <c r="F12" t="s">
        <v>112</v>
      </c>
      <c r="G12" t="s">
        <v>111</v>
      </c>
      <c r="H12" s="90">
        <v>40809</v>
      </c>
      <c r="I12" s="86">
        <v>751.25</v>
      </c>
      <c r="J12" t="s">
        <v>113</v>
      </c>
      <c r="K12" t="s">
        <v>114</v>
      </c>
      <c r="L12" s="90">
        <v>40809</v>
      </c>
      <c r="M12" s="86">
        <v>600.5</v>
      </c>
    </row>
    <row r="13" spans="2:13" ht="15">
      <c r="B13" t="s">
        <v>131</v>
      </c>
      <c r="C13" t="s">
        <v>116</v>
      </c>
      <c r="D13" s="90">
        <v>40809</v>
      </c>
      <c r="E13" s="86">
        <v>744.25</v>
      </c>
      <c r="F13" t="s">
        <v>115</v>
      </c>
      <c r="G13" t="s">
        <v>116</v>
      </c>
      <c r="H13" t="s">
        <v>117</v>
      </c>
      <c r="I13">
        <v>0</v>
      </c>
      <c r="J13" t="s">
        <v>118</v>
      </c>
      <c r="K13" t="s">
        <v>119</v>
      </c>
      <c r="L13" s="90">
        <v>40809</v>
      </c>
      <c r="M13">
        <v>573</v>
      </c>
    </row>
    <row r="14" spans="2:13" ht="15">
      <c r="B14" t="s">
        <v>132</v>
      </c>
      <c r="C14" t="s">
        <v>133</v>
      </c>
      <c r="D14" s="90">
        <v>40809</v>
      </c>
      <c r="E14" s="86">
        <v>760.25</v>
      </c>
      <c r="F14"/>
      <c r="G14"/>
      <c r="H14"/>
      <c r="I14"/>
      <c r="J14" t="s">
        <v>120</v>
      </c>
      <c r="K14" t="s">
        <v>121</v>
      </c>
      <c r="L14" s="90">
        <v>40809</v>
      </c>
      <c r="M14" s="86">
        <v>546.5</v>
      </c>
    </row>
    <row r="15" spans="2:13" ht="15">
      <c r="B15" t="s">
        <v>134</v>
      </c>
      <c r="C15" t="s">
        <v>135</v>
      </c>
      <c r="D15" s="90">
        <v>40809</v>
      </c>
      <c r="E15" s="86">
        <v>766.25</v>
      </c>
      <c r="F15"/>
      <c r="G15"/>
      <c r="H15"/>
      <c r="I15"/>
      <c r="J15" t="s">
        <v>122</v>
      </c>
      <c r="K15" t="s">
        <v>123</v>
      </c>
      <c r="L15" s="90">
        <v>40809</v>
      </c>
      <c r="M15" s="86">
        <v>567.5</v>
      </c>
    </row>
    <row r="16" spans="2:13" ht="15">
      <c r="B16" t="s">
        <v>136</v>
      </c>
      <c r="C16" t="s">
        <v>137</v>
      </c>
      <c r="D16" s="90">
        <v>40809</v>
      </c>
      <c r="E16" s="86">
        <v>768.25</v>
      </c>
      <c r="F16"/>
      <c r="G16"/>
      <c r="H16"/>
      <c r="I16"/>
      <c r="J16" t="s">
        <v>124</v>
      </c>
      <c r="K16" t="s">
        <v>125</v>
      </c>
      <c r="L16" s="90">
        <v>40809</v>
      </c>
      <c r="M16" s="86">
        <v>551.5</v>
      </c>
    </row>
    <row r="17" spans="2:13" ht="15">
      <c r="B17" t="s">
        <v>138</v>
      </c>
      <c r="C17" t="s">
        <v>139</v>
      </c>
      <c r="D17" s="90">
        <v>40809</v>
      </c>
      <c r="E17" s="86">
        <v>769.25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85"/>
      <c r="E19" s="86"/>
      <c r="F19"/>
      <c r="G19"/>
      <c r="H19"/>
      <c r="I19"/>
      <c r="J19"/>
      <c r="K19"/>
      <c r="L19" s="85"/>
      <c r="M19" s="86"/>
    </row>
    <row r="23" spans="4:5" ht="15.75">
      <c r="D23" s="87" t="s">
        <v>126</v>
      </c>
      <c r="E23" s="87" t="s">
        <v>127</v>
      </c>
    </row>
    <row r="24" spans="3:9" ht="15.75">
      <c r="C24" s="87" t="s">
        <v>128</v>
      </c>
      <c r="D24" s="89" t="s">
        <v>140</v>
      </c>
      <c r="E24" s="66">
        <v>23</v>
      </c>
      <c r="F24" s="84" t="s">
        <v>129</v>
      </c>
      <c r="G24" t="s">
        <v>44</v>
      </c>
      <c r="H24" t="s">
        <v>130</v>
      </c>
      <c r="I24" s="84">
        <v>2011</v>
      </c>
    </row>
    <row r="29" spans="4:8" ht="15">
      <c r="D29" s="85"/>
      <c r="E29" s="88"/>
      <c r="G29" s="85"/>
      <c r="H29" s="88"/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7" ht="15">
      <c r="D40" s="85"/>
      <c r="E40" s="88"/>
      <c r="G40" s="85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2011-09-26T12:00:39Z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