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<sst xmlns="http://schemas.openxmlformats.org/spreadsheetml/2006/main" count="264" uniqueCount="141">
  <si>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</si>
  <si>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</si>
  <si>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</si>
  <si>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</si>
  <si>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</si>
  <si>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</si>
  <si>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</si>
  <si>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</si>
  <si>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</si>
  <si>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</si>
  <si>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</si>
  <si>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</si>
  <si>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</si>
  <si>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</si>
  <si>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</si>
  <si>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</si>
  <si>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</si>
  <si>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</si>
  <si>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</si>
  <si>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</si>
  <si>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</si>
  <si>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</si>
  <si>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</si>
  <si>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</si>
  <si>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</si>
  <si>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</si>
  <si>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</si>
  <si>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</si>
  <si>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</si>
  <si>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</si>
  <si>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</si>
  <si>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</si>
  <si>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</si>
  <si>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</si>
  <si>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</si>
  <si>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</si>
  <si>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</si>
  <si>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</si>
  <si>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 xml:space="preserve"> +H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</si>
  <si>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</si>
  <si>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</si>
  <si>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</si>
  <si>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</si>
  <si>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</si>
  <si>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</si>
  <si>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</si>
  <si>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</si>
  <si>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</si>
  <si>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</si>
  <si>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</si>
  <si>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</si>
  <si>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</si>
  <si>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</si>
  <si>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</si>
  <si>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</si>
  <si>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</si>
  <si>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</si>
  <si>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</si>
  <si>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</si>
  <si>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</si>
  <si>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</si>
  <si>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</si>
  <si>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</si>
  <si>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</si>
  <si>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</si>
  <si>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</si>
  <si>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</si>
  <si>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</si>
  <si>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</si>
  <si>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</si>
  <si>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</si>
  <si>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</si>
  <si>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/WH1</t>
  </si>
  <si>
    <t xml:space="preserve">WHEAT MAR1/d    </t>
  </si>
  <si>
    <t>/KWH1</t>
  </si>
  <si>
    <t>/CH1</t>
  </si>
  <si>
    <t xml:space="preserve">CORN MAR1/d     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</si>
  <si>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</si>
  <si>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</si>
  <si>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</si>
  <si>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</si>
  <si>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</si>
  <si>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</si>
  <si>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</si>
  <si>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</si>
  <si>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</si>
  <si>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</si>
  <si>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</si>
  <si>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</si>
  <si>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</si>
  <si>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</si>
  <si>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</si>
  <si>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</si>
  <si>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</si>
  <si>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</si>
  <si>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</si>
  <si>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</si>
  <si>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</si>
  <si>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</si>
  <si>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</si>
  <si>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</si>
  <si>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</si>
  <si>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</si>
  <si>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</si>
  <si>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</si>
  <si>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</si>
  <si>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</si>
  <si>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</si>
  <si>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</si>
  <si>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</si>
  <si>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</si>
  <si>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</si>
  <si>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</si>
  <si>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</si>
  <si>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</si>
  <si>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</si>
  <si>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</si>
  <si>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</si>
  <si>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</si>
  <si>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</si>
  <si>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</si>
  <si>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</si>
  <si>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</si>
  <si>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</si>
  <si>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/CN3</t>
  </si>
  <si>
    <t xml:space="preserve">CORN JUL3/d     </t>
  </si>
  <si>
    <t>/WK3</t>
  </si>
  <si>
    <t xml:space="preserve">WHEAT MAY3/d    </t>
  </si>
  <si>
    <t>/CZ3</t>
  </si>
  <si>
    <t xml:space="preserve">CORN DEC3/d     </t>
  </si>
  <si>
    <t>/WN3</t>
  </si>
  <si>
    <t xml:space="preserve">WHEAT JUL3/d    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</si>
  <si>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</si>
  <si>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</si>
  <si>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</si>
  <si>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</si>
  <si>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</si>
  <si>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</si>
  <si>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</si>
  <si>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 xml:space="preserve"> +N</t>
  </si>
  <si>
    <t>Jueves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</si>
</sst>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0" fontId="0" fillId="35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" fontId="43" fillId="34" borderId="18" xfId="0" applyNumberFormat="1" applyFont="1" applyFill="1" applyBorder="1" applyAlignment="1" applyProtection="1">
      <alignment horizontal="right" vertical="center"/>
      <protection/>
    </xf>
    <xf numFmtId="4" fontId="43" fillId="34" borderId="15" xfId="0" applyNumberFormat="1" applyFont="1" applyFill="1" applyBorder="1" applyAlignment="1" applyProtection="1">
      <alignment horizontal="right" vertical="center"/>
      <protection/>
    </xf>
    <xf numFmtId="4" fontId="43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F54" sqref="F54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Febrero</v>
      </c>
      <c r="E8" s="4">
        <f>Datos!I27</f>
        <v>2011</v>
      </c>
      <c r="F8" s="3"/>
      <c r="G8" s="3"/>
      <c r="H8" s="3" t="str">
        <f>Datos!D27</f>
        <v>Jueves</v>
      </c>
      <c r="I8" s="5">
        <f>Datos!E27</f>
        <v>24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>
        <f>IF('Primas SRW'!B4&gt;0,B19+'Primas SRW'!B4,0)</f>
        <v>0</v>
      </c>
      <c r="D17" s="35"/>
      <c r="E17" s="27">
        <f>IF('Primas HRW'!B5&gt;0,D19+'Primas HRW'!B5,0)</f>
        <v>0</v>
      </c>
      <c r="F17" s="28">
        <f>IF('Primas HRW'!C5&gt;0,D19+'Primas HRW'!C5,0)</f>
        <v>0</v>
      </c>
      <c r="G17" s="29">
        <f>IF('Primas HRW'!D5&gt;0,D19+'Primas HRW'!D5,0)</f>
        <v>0</v>
      </c>
      <c r="H17" s="35"/>
      <c r="I17" s="31">
        <f>IF('Primas maíz'!B4&gt;0,H19+'Primas maíz'!B4,0)</f>
        <v>0</v>
      </c>
    </row>
    <row r="18" spans="1:9" ht="19.5" customHeight="1">
      <c r="A18" s="32" t="s">
        <v>15</v>
      </c>
      <c r="B18" s="33"/>
      <c r="C18" s="34">
        <f>B19+'Primas SRW'!B5</f>
        <v>852.25</v>
      </c>
      <c r="D18" s="35"/>
      <c r="E18" s="27">
        <f>IF(D19&gt;0,D19+'Primas HRW'!B6,0)</f>
        <v>931.5</v>
      </c>
      <c r="F18" s="28">
        <f>IF(D19&gt;0,D19+'Primas HRW'!C6,0)</f>
        <v>916.5</v>
      </c>
      <c r="G18" s="29">
        <f>IF(D19&gt;0,D19+'Primas HRW'!D6,0)</f>
        <v>906.5</v>
      </c>
      <c r="H18" s="35"/>
      <c r="I18" s="31">
        <f>IF('Primas maíz'!B5&gt;0,H19+'Primas maíz'!B5,0)</f>
        <v>0</v>
      </c>
    </row>
    <row r="19" spans="1:9" ht="19.5" customHeight="1">
      <c r="A19" s="17" t="s">
        <v>16</v>
      </c>
      <c r="B19" s="24">
        <f>IF(Datos!E4&gt;0,Datos!E4,0)</f>
        <v>747.25</v>
      </c>
      <c r="C19" s="34">
        <f>B19+'Primas SRW'!B6</f>
        <v>852.25</v>
      </c>
      <c r="D19" s="26">
        <f>Datos!I4</f>
        <v>861.5</v>
      </c>
      <c r="E19" s="27">
        <f>IF(D19&gt;0,D19+'Primas HRW'!B7,0)</f>
        <v>936.5</v>
      </c>
      <c r="F19" s="28">
        <f>IF(D19&gt;0,D19+'Primas HRW'!C7,0)</f>
        <v>921.5</v>
      </c>
      <c r="G19" s="29">
        <f>IF(D19&gt;0,D19+'Primas HRW'!D7,0)</f>
        <v>911.5</v>
      </c>
      <c r="H19" s="30">
        <f>Datos!M4</f>
        <v>685.75</v>
      </c>
      <c r="I19" s="36">
        <f>H19+'Primas maíz'!B6</f>
        <v>757.75</v>
      </c>
    </row>
    <row r="20" spans="1:9" ht="19.5" customHeight="1">
      <c r="A20" s="17" t="s">
        <v>17</v>
      </c>
      <c r="B20" s="24"/>
      <c r="C20" s="37">
        <f>B21+'Primas SRW'!B7</f>
        <v>852.5</v>
      </c>
      <c r="D20" s="26"/>
      <c r="E20" s="27">
        <f>IF(D21&gt;0,D21+'Primas HRW'!B8,0)</f>
        <v>937.75</v>
      </c>
      <c r="F20" s="28">
        <f>IF(D21&gt;0,D21+'Primas HRW'!C8,0)</f>
        <v>922.75</v>
      </c>
      <c r="G20" s="29">
        <f>IF(D21&gt;0,D21+'Primas HRW'!D8,0)</f>
        <v>912.75</v>
      </c>
      <c r="H20" s="30"/>
      <c r="I20" s="36">
        <f>H21+'Primas maíz'!B7</f>
        <v>758.5</v>
      </c>
    </row>
    <row r="21" spans="1:9" ht="19.5" customHeight="1">
      <c r="A21" s="17" t="s">
        <v>18</v>
      </c>
      <c r="B21" s="24">
        <f>IF(Datos!E5&gt;0,Datos!E5,0)</f>
        <v>782.5</v>
      </c>
      <c r="C21" s="38">
        <f>B21+'Primas SRW'!B8</f>
        <v>852.5</v>
      </c>
      <c r="D21" s="26">
        <f>Datos!I5</f>
        <v>872.75</v>
      </c>
      <c r="E21" s="27">
        <f>IF(D21&gt;0,D21+'Primas HRW'!B9,0)</f>
        <v>942.75</v>
      </c>
      <c r="F21" s="28">
        <f>IF(D21&gt;0,D21+'Primas HRW'!C9,0)</f>
        <v>927.75</v>
      </c>
      <c r="G21" s="29">
        <f>IF(D21&gt;0,D21+'Primas HRW'!D9,0)</f>
        <v>917.75</v>
      </c>
      <c r="H21" s="30">
        <f>Datos!M5</f>
        <v>696.5</v>
      </c>
      <c r="I21" s="36">
        <f>H21+'Primas maíz'!B8</f>
        <v>761.5</v>
      </c>
    </row>
    <row r="22" spans="1:9" ht="19.5" customHeight="1">
      <c r="A22" s="17" t="s">
        <v>19</v>
      </c>
      <c r="B22" s="24"/>
      <c r="C22" s="38">
        <f>B23+'Primas SRW'!B9</f>
        <v>864.25</v>
      </c>
      <c r="D22" s="26"/>
      <c r="E22" s="88">
        <f>D23+'Primas HRW'!B10</f>
        <v>942.25</v>
      </c>
      <c r="F22" s="89">
        <f>D23+'Primas HRW'!C10</f>
        <v>927.25</v>
      </c>
      <c r="G22" s="90">
        <f>D23+'Primas HRW'!D10</f>
        <v>917.25</v>
      </c>
      <c r="H22" s="30"/>
      <c r="I22" s="36"/>
    </row>
    <row r="23" spans="1:9" ht="19.5" customHeight="1">
      <c r="A23" s="17" t="s">
        <v>20</v>
      </c>
      <c r="B23" s="24">
        <f>IF(Datos!E6&gt;0,Datos!E6,0)</f>
        <v>814.25</v>
      </c>
      <c r="C23" s="38">
        <f>B23+'Primas SRW'!B10</f>
        <v>864.25</v>
      </c>
      <c r="D23" s="26">
        <f>Datos!I6</f>
        <v>882.25</v>
      </c>
      <c r="E23" s="88">
        <f>D23+'Primas HRW'!B11</f>
        <v>942.25</v>
      </c>
      <c r="F23" s="89">
        <f>D23+'Primas HRW'!C11</f>
        <v>927.25</v>
      </c>
      <c r="G23" s="90">
        <f>D23+'Primas HRW'!D11</f>
        <v>917.25</v>
      </c>
      <c r="H23" s="30">
        <f>Datos!M6</f>
        <v>701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6"/>
      <c r="G24" s="39"/>
      <c r="H24" s="30"/>
      <c r="I24" s="36"/>
    </row>
    <row r="25" spans="1:9" ht="19.5" customHeight="1">
      <c r="A25" s="17" t="s">
        <v>22</v>
      </c>
      <c r="B25" s="24">
        <f>IF(Datos!E7&gt;0,Datos!E7,0)</f>
        <v>845.25</v>
      </c>
      <c r="C25" s="38"/>
      <c r="D25" s="26">
        <f>Datos!I7</f>
        <v>897</v>
      </c>
      <c r="E25" s="38"/>
      <c r="F25" s="36"/>
      <c r="G25" s="39"/>
      <c r="H25" s="30">
        <f>Datos!M7</f>
        <v>630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IF(Datos!E8&gt;0,Datos!E8,0)</f>
        <v>864</v>
      </c>
      <c r="C28" s="25"/>
      <c r="D28" s="26">
        <f>Datos!I8</f>
        <v>912.25</v>
      </c>
      <c r="E28" s="25"/>
      <c r="F28" s="24"/>
      <c r="G28" s="40"/>
      <c r="H28" s="30">
        <f>Datos!M8</f>
        <v>583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IF(Datos!E9&gt;0,Datos!E9,0)</f>
        <v>883</v>
      </c>
      <c r="C30" s="38"/>
      <c r="D30" s="41">
        <f>Datos!I9</f>
        <v>917</v>
      </c>
      <c r="E30" s="38"/>
      <c r="F30" s="36"/>
      <c r="G30" s="39"/>
      <c r="H30" s="30">
        <f>Datos!M9</f>
        <v>591.5</v>
      </c>
      <c r="I30" s="36"/>
    </row>
    <row r="31" spans="1:9" ht="19.5" customHeight="1">
      <c r="A31" s="17" t="s">
        <v>18</v>
      </c>
      <c r="B31" s="36">
        <f>IF(Datos!E10&gt;0,Datos!E10,0)</f>
        <v>883</v>
      </c>
      <c r="C31" s="38"/>
      <c r="D31" s="41">
        <f>Datos!I10</f>
        <v>900</v>
      </c>
      <c r="E31" s="38"/>
      <c r="F31" s="36"/>
      <c r="G31" s="39"/>
      <c r="H31" s="30">
        <f>Datos!M10</f>
        <v>597.5</v>
      </c>
      <c r="I31" s="36"/>
    </row>
    <row r="32" spans="1:9" ht="19.5" customHeight="1">
      <c r="A32" s="17" t="s">
        <v>20</v>
      </c>
      <c r="B32" s="36">
        <f>IF(Datos!E11&gt;0,Datos!E11,0)</f>
        <v>848.75</v>
      </c>
      <c r="C32" s="38"/>
      <c r="D32" s="41">
        <f>Datos!I11</f>
        <v>862</v>
      </c>
      <c r="E32" s="38"/>
      <c r="F32" s="36"/>
      <c r="G32" s="39"/>
      <c r="H32" s="30">
        <f>Datos!M11</f>
        <v>601.5</v>
      </c>
      <c r="I32" s="36"/>
    </row>
    <row r="33" spans="1:9" ht="19.5" customHeight="1">
      <c r="A33" s="17" t="s">
        <v>22</v>
      </c>
      <c r="B33" s="36">
        <f>Datos!E12</f>
        <v>850.75</v>
      </c>
      <c r="C33" s="38"/>
      <c r="D33" s="41">
        <f>Datos!I12</f>
        <v>850</v>
      </c>
      <c r="E33" s="38"/>
      <c r="F33" s="36"/>
      <c r="G33" s="39"/>
      <c r="H33" s="30">
        <f>Datos!M12</f>
        <v>546.5</v>
      </c>
      <c r="I33" s="36"/>
    </row>
    <row r="34" spans="1:9" ht="19.5" customHeight="1">
      <c r="A34" s="17" t="s">
        <v>13</v>
      </c>
      <c r="B34" s="24">
        <f>Datos!E13</f>
        <v>857.25</v>
      </c>
      <c r="C34" s="25"/>
      <c r="D34" s="41">
        <f>Datos!I13</f>
        <v>858</v>
      </c>
      <c r="E34" s="25"/>
      <c r="F34" s="24"/>
      <c r="G34" s="40"/>
      <c r="H34" s="30">
        <f>Datos!M13</f>
        <v>505.5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Datos!E14</f>
        <v>863</v>
      </c>
      <c r="C36" s="38"/>
      <c r="D36" s="41"/>
      <c r="E36" s="38"/>
      <c r="F36" s="36"/>
      <c r="G36" s="39"/>
      <c r="H36" s="42"/>
      <c r="I36" s="36"/>
    </row>
    <row r="37" spans="1:9" ht="19.5" customHeight="1">
      <c r="A37" s="17" t="s">
        <v>18</v>
      </c>
      <c r="B37" s="36">
        <f>Datos!E15</f>
        <v>863</v>
      </c>
      <c r="C37" s="38"/>
      <c r="D37" s="41"/>
      <c r="E37" s="38"/>
      <c r="F37" s="36"/>
      <c r="G37" s="39"/>
      <c r="H37" s="42"/>
      <c r="I37" s="36"/>
    </row>
    <row r="38" spans="1:9" ht="19.5" customHeight="1">
      <c r="A38" s="17" t="s">
        <v>20</v>
      </c>
      <c r="B38" s="36">
        <f>Datos!E16</f>
        <v>811</v>
      </c>
      <c r="C38" s="38"/>
      <c r="D38" s="41"/>
      <c r="E38" s="38"/>
      <c r="F38" s="36"/>
      <c r="G38" s="39"/>
      <c r="H38" s="42">
        <f>Datos!M14</f>
        <v>527.5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Datos!M15</f>
        <v>511.5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4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4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Datos!M16</f>
        <v>526.5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4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85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-25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Febrero</v>
      </c>
      <c r="E9" s="3">
        <f>BUSHEL!E8</f>
        <v>2011</v>
      </c>
      <c r="F9" s="3"/>
      <c r="G9" s="3"/>
      <c r="H9" s="3" t="str">
        <f>Datos!D27</f>
        <v>Jueves</v>
      </c>
      <c r="I9" s="5">
        <f>Datos!E27</f>
        <v>24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8" t="s">
        <v>31</v>
      </c>
      <c r="B11" s="98"/>
      <c r="C11" s="98"/>
      <c r="D11" s="98"/>
      <c r="E11" s="98"/>
      <c r="F11" s="98"/>
      <c r="G11" s="98"/>
      <c r="H11" s="98"/>
      <c r="I11" s="9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IF(BUSHEL!C17&gt;0,BUSHEL!C17*TONELADA!$B$49,"")</f>
      </c>
      <c r="D17" s="57"/>
      <c r="E17" s="27">
        <f>IF(BUSHEL!E17&gt;0,BUSHEL!E17&gt;0*TONELADA!$B$49,"")</f>
      </c>
      <c r="F17" s="27">
        <f>IF(BUSHEL!F17&gt;0,BUSHEL!F17*TONELADA!$B$49,"")</f>
      </c>
      <c r="G17" s="55">
        <f>IF(BUSHEL!G17&gt;0,BUSHEL!G17*TONELADA!$B$49,"")</f>
      </c>
      <c r="H17" s="57"/>
      <c r="I17" s="31">
        <f>IF(BUSHEL!I17&gt;0,BUSHEL!I17*TONELADA!E49,"")</f>
      </c>
    </row>
    <row r="18" spans="1:9" ht="19.5" customHeight="1">
      <c r="A18" s="32" t="s">
        <v>15</v>
      </c>
      <c r="B18" s="33"/>
      <c r="C18" s="25">
        <f>BUSHEL!C18*TONELADA!$B$49</f>
        <v>313.15074</v>
      </c>
      <c r="D18" s="57"/>
      <c r="E18" s="27">
        <f>BUSHEL!E18*TONELADA!$B$49</f>
        <v>342.27036</v>
      </c>
      <c r="F18" s="27">
        <f>BUSHEL!F18*TONELADA!$B$49</f>
        <v>336.75876</v>
      </c>
      <c r="G18" s="55">
        <f>BUSHEL!G18*TONELADA!$B$49</f>
        <v>333.08436</v>
      </c>
      <c r="H18" s="57"/>
      <c r="I18" s="31">
        <f>IF(BUSHEL!I18&gt;0,BUSHEL!I18*TONELADA!E49,"")</f>
      </c>
    </row>
    <row r="19" spans="1:9" ht="19.5" customHeight="1">
      <c r="A19" s="17" t="s">
        <v>16</v>
      </c>
      <c r="B19" s="24">
        <f>BUSHEL!B19*TONELADA!$B$49</f>
        <v>274.56954</v>
      </c>
      <c r="C19" s="25">
        <f>BUSHEL!C19*TONELADA!$B$49</f>
        <v>313.15074</v>
      </c>
      <c r="D19" s="41">
        <f>BUSHEL!D19*TONELADA!$B$49</f>
        <v>316.54956</v>
      </c>
      <c r="E19" s="27">
        <f>BUSHEL!E19*TONELADA!$B$49</f>
        <v>344.10756</v>
      </c>
      <c r="F19" s="27">
        <f>BUSHEL!F19*TONELADA!$B$49</f>
        <v>338.59596</v>
      </c>
      <c r="G19" s="55">
        <f>BUSHEL!G19*TONELADA!$B$49</f>
        <v>334.92156</v>
      </c>
      <c r="H19" s="30">
        <f>BUSHEL!H19*$E$49</f>
        <v>269.96605999999997</v>
      </c>
      <c r="I19" s="31">
        <f>BUSHEL!I19*TONELADA!E49</f>
        <v>298.31102</v>
      </c>
    </row>
    <row r="20" spans="1:9" ht="19.5" customHeight="1">
      <c r="A20" s="17" t="s">
        <v>17</v>
      </c>
      <c r="B20" s="24"/>
      <c r="C20" s="25">
        <f>BUSHEL!C20*TONELADA!$B$49</f>
        <v>313.2426</v>
      </c>
      <c r="D20" s="41"/>
      <c r="E20" s="27">
        <f>BUSHEL!E20*TONELADA!$B$49</f>
        <v>344.56685999999996</v>
      </c>
      <c r="F20" s="27">
        <f>BUSHEL!F20*TONELADA!$B$49</f>
        <v>339.05526</v>
      </c>
      <c r="G20" s="55">
        <f>BUSHEL!G20*TONELADA!$B$49</f>
        <v>335.38086</v>
      </c>
      <c r="H20" s="30"/>
      <c r="I20" s="31">
        <f>BUSHEL!I20*TONELADA!E49</f>
        <v>298.60627999999997</v>
      </c>
    </row>
    <row r="21" spans="1:9" ht="19.5" customHeight="1">
      <c r="A21" s="17" t="s">
        <v>18</v>
      </c>
      <c r="B21" s="24">
        <f>BUSHEL!B21*TONELADA!$B$49</f>
        <v>287.5218</v>
      </c>
      <c r="C21" s="25">
        <f>BUSHEL!C21*TONELADA!$B$49</f>
        <v>313.2426</v>
      </c>
      <c r="D21" s="41">
        <f>BUSHEL!D21*TONELADA!$B$49</f>
        <v>320.68326</v>
      </c>
      <c r="E21" s="27">
        <f>BUSHEL!E21*TONELADA!$B$49</f>
        <v>346.40406</v>
      </c>
      <c r="F21" s="27">
        <f>BUSHEL!F21*TONELADA!$B$49</f>
        <v>340.89245999999997</v>
      </c>
      <c r="G21" s="55">
        <f>BUSHEL!G21*TONELADA!$B$49</f>
        <v>337.21806</v>
      </c>
      <c r="H21" s="30">
        <f>BUSHEL!H21*$E$49</f>
        <v>274.19811999999996</v>
      </c>
      <c r="I21" s="31">
        <f>BUSHEL!I21*TONELADA!E49</f>
        <v>299.78731999999997</v>
      </c>
    </row>
    <row r="22" spans="1:9" ht="19.5" customHeight="1">
      <c r="A22" s="17" t="s">
        <v>19</v>
      </c>
      <c r="B22" s="24"/>
      <c r="C22" s="25">
        <f>BUSHEL!C22*TONELADA!$B$49</f>
        <v>317.56002</v>
      </c>
      <c r="D22" s="41"/>
      <c r="E22" s="27">
        <f>BUSHEL!E22*TONELADA!$B$49</f>
        <v>346.22033999999996</v>
      </c>
      <c r="F22" s="27">
        <f>BUSHEL!F22*TONELADA!$B$49</f>
        <v>340.70874</v>
      </c>
      <c r="G22" s="55">
        <f>BUSHEL!G22*TONELADA!$B$49</f>
        <v>337.03434</v>
      </c>
      <c r="H22" s="30"/>
      <c r="I22" s="36"/>
    </row>
    <row r="23" spans="1:9" ht="19.5" customHeight="1">
      <c r="A23" s="17" t="s">
        <v>20</v>
      </c>
      <c r="B23" s="24">
        <f>BUSHEL!B23*TONELADA!$B$49</f>
        <v>299.18802</v>
      </c>
      <c r="C23" s="25">
        <f>BUSHEL!C23*TONELADA!$B$49</f>
        <v>317.56002</v>
      </c>
      <c r="D23" s="26">
        <f>BUSHEL!D23*TONELADA!$B$49</f>
        <v>324.17394</v>
      </c>
      <c r="E23" s="27">
        <f>BUSHEL!E23*TONELADA!$B$49</f>
        <v>346.22033999999996</v>
      </c>
      <c r="F23" s="27">
        <f>BUSHEL!F23*TONELADA!$B$49</f>
        <v>340.70874</v>
      </c>
      <c r="G23" s="55">
        <f>BUSHEL!G23*TONELADA!$B$49</f>
        <v>337.03434</v>
      </c>
      <c r="H23" s="30">
        <f>BUSHEL!H23*$E$49</f>
        <v>275.96968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8"/>
      <c r="G24" s="39"/>
      <c r="H24" s="30"/>
      <c r="I24" s="36"/>
    </row>
    <row r="25" spans="1:9" ht="19.5" customHeight="1">
      <c r="A25" s="17" t="s">
        <v>22</v>
      </c>
      <c r="B25" s="24">
        <f>BUSHEL!B25*TONELADA!$B$49</f>
        <v>310.57866</v>
      </c>
      <c r="C25" s="38"/>
      <c r="D25" s="41">
        <f>BUSHEL!D25*TONELADA!$B$49</f>
        <v>329.59368</v>
      </c>
      <c r="E25" s="38"/>
      <c r="F25" s="38"/>
      <c r="G25" s="39"/>
      <c r="H25" s="30">
        <f>BUSHEL!H25*$E$49</f>
        <v>248.01839999999999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317.46816</v>
      </c>
      <c r="C28" s="25"/>
      <c r="D28" s="41">
        <f>BUSHEL!D28*TONELADA!$B$49</f>
        <v>335.19714</v>
      </c>
      <c r="E28" s="25"/>
      <c r="F28" s="25"/>
      <c r="G28" s="40"/>
      <c r="H28" s="30">
        <f>BUSHEL!H28*$E$49</f>
        <v>229.51543999999998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324.44952</v>
      </c>
      <c r="C30" s="38"/>
      <c r="D30" s="41">
        <f>BUSHEL!D30*TONELADA!$B$49</f>
        <v>336.94248</v>
      </c>
      <c r="E30" s="38"/>
      <c r="F30" s="38"/>
      <c r="G30" s="39"/>
      <c r="H30" s="30">
        <f>BUSHEL!H30*$E$49</f>
        <v>232.86172</v>
      </c>
      <c r="I30" s="36"/>
    </row>
    <row r="31" spans="1:9" ht="19.5" customHeight="1">
      <c r="A31" s="17" t="s">
        <v>18</v>
      </c>
      <c r="B31" s="24">
        <f>BUSHEL!B31*TONELADA!$B$49</f>
        <v>324.44952</v>
      </c>
      <c r="C31" s="38"/>
      <c r="D31" s="41">
        <f>BUSHEL!D31*TONELADA!$B$49</f>
        <v>330.69599999999997</v>
      </c>
      <c r="E31" s="38"/>
      <c r="F31" s="38"/>
      <c r="G31" s="39"/>
      <c r="H31" s="30">
        <f>BUSHEL!H31*$E$49</f>
        <v>235.22379999999998</v>
      </c>
      <c r="I31" s="36"/>
    </row>
    <row r="32" spans="1:9" ht="19.5" customHeight="1">
      <c r="A32" s="17" t="s">
        <v>20</v>
      </c>
      <c r="B32" s="24">
        <f>BUSHEL!B32*TONELADA!$B$49</f>
        <v>311.86469999999997</v>
      </c>
      <c r="C32" s="38"/>
      <c r="D32" s="41">
        <f>BUSHEL!D32*TONELADA!$B$49</f>
        <v>316.73328</v>
      </c>
      <c r="E32" s="38"/>
      <c r="F32" s="38"/>
      <c r="G32" s="39"/>
      <c r="H32" s="30">
        <f>BUSHEL!H32*$E$49</f>
        <v>236.79852</v>
      </c>
      <c r="I32" s="36"/>
    </row>
    <row r="33" spans="1:9" ht="19.5" customHeight="1">
      <c r="A33" s="17" t="s">
        <v>22</v>
      </c>
      <c r="B33" s="24">
        <f>BUSHEL!B33*TONELADA!$B$49</f>
        <v>312.59958</v>
      </c>
      <c r="C33" s="38"/>
      <c r="D33" s="41">
        <f>IF(BUSHEL!D33&gt;0,BUSHEL!D33*TONELADA!$B$49,"")</f>
        <v>312.324</v>
      </c>
      <c r="E33" s="38"/>
      <c r="F33" s="38"/>
      <c r="G33" s="39"/>
      <c r="H33" s="30">
        <f>BUSHEL!H33*$E$49</f>
        <v>215.14612</v>
      </c>
      <c r="I33" s="36"/>
    </row>
    <row r="34" spans="1:9" ht="19.5" customHeight="1">
      <c r="A34" s="17" t="s">
        <v>13</v>
      </c>
      <c r="B34" s="24">
        <f>BUSHEL!B34*TONELADA!$B$49</f>
        <v>314.98794</v>
      </c>
      <c r="C34" s="25"/>
      <c r="D34" s="41">
        <f>IF(BUSHEL!D34&gt;0,BUSHEL!D34*TONELADA!$B$49,"")</f>
        <v>315.26351999999997</v>
      </c>
      <c r="E34" s="25"/>
      <c r="F34" s="25"/>
      <c r="G34" s="40"/>
      <c r="H34" s="30">
        <f>BUSHEL!H34*$E$49</f>
        <v>199.00524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317.10071999999997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317.10071999999997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297.99384</v>
      </c>
      <c r="C38" s="38"/>
      <c r="D38" s="41"/>
      <c r="E38" s="38"/>
      <c r="F38" s="38"/>
      <c r="G38" s="39"/>
      <c r="H38" s="30">
        <f>BUSHEL!H38*$E$49</f>
        <v>207.66619999999998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201.36731999999998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207.27252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-9.186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39</v>
      </c>
      <c r="B5" s="33">
        <v>105</v>
      </c>
      <c r="C5" s="33" t="s">
        <v>38</v>
      </c>
    </row>
    <row r="6" spans="1:3" ht="15">
      <c r="A6" s="62" t="s">
        <v>40</v>
      </c>
      <c r="B6" s="63">
        <v>105</v>
      </c>
      <c r="C6" s="63" t="s">
        <v>38</v>
      </c>
    </row>
    <row r="7" spans="1:3" ht="15">
      <c r="A7" s="64" t="s">
        <v>41</v>
      </c>
      <c r="B7" s="33">
        <v>70</v>
      </c>
      <c r="C7" s="33" t="s">
        <v>42</v>
      </c>
    </row>
    <row r="8" spans="1:3" ht="15">
      <c r="A8" s="62" t="s">
        <v>43</v>
      </c>
      <c r="B8" s="63">
        <v>70</v>
      </c>
      <c r="C8" s="63" t="s">
        <v>42</v>
      </c>
    </row>
    <row r="9" spans="1:3" ht="15">
      <c r="A9" s="64" t="s">
        <v>44</v>
      </c>
      <c r="B9" s="33">
        <v>50</v>
      </c>
      <c r="C9" s="33" t="s">
        <v>139</v>
      </c>
    </row>
    <row r="10" spans="1:3" ht="15">
      <c r="A10" s="62" t="s">
        <v>45</v>
      </c>
      <c r="B10" s="63">
        <v>50</v>
      </c>
      <c r="C10" s="63" t="s">
        <v>139</v>
      </c>
    </row>
    <row r="11" spans="1:3" ht="15">
      <c r="A11" s="64"/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33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33"/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" sqref="B2:D2"/>
    </sheetView>
  </sheetViews>
  <sheetFormatPr defaultColWidth="11.5546875" defaultRowHeight="15"/>
  <cols>
    <col min="4" max="4" width="14.3359375" style="0" customWidth="1"/>
  </cols>
  <sheetData>
    <row r="1" spans="2:4" ht="15.75">
      <c r="B1" s="99"/>
      <c r="C1" s="99"/>
      <c r="D1" s="99"/>
    </row>
    <row r="2" spans="2:4" ht="15.75">
      <c r="B2" s="100" t="s">
        <v>1</v>
      </c>
      <c r="C2" s="100"/>
      <c r="D2" s="100"/>
    </row>
    <row r="3" spans="2:4" ht="15.75">
      <c r="B3" s="100" t="s">
        <v>55</v>
      </c>
      <c r="C3" s="100"/>
      <c r="D3" s="100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39</v>
      </c>
      <c r="B6" s="71">
        <v>70</v>
      </c>
      <c r="C6" s="71">
        <f>B6+B24</f>
        <v>55</v>
      </c>
      <c r="D6" s="71">
        <f>B6+B23</f>
        <v>45</v>
      </c>
      <c r="E6" s="87" t="s">
        <v>38</v>
      </c>
    </row>
    <row r="7" spans="1:5" ht="15">
      <c r="A7" t="s">
        <v>40</v>
      </c>
      <c r="B7" s="68">
        <v>75</v>
      </c>
      <c r="C7" s="68">
        <f>B7+B24</f>
        <v>60</v>
      </c>
      <c r="D7" s="68">
        <f>B7+B23</f>
        <v>50</v>
      </c>
      <c r="E7" s="86" t="s">
        <v>38</v>
      </c>
    </row>
    <row r="8" spans="1:5" ht="15">
      <c r="A8" t="s">
        <v>41</v>
      </c>
      <c r="B8" s="33">
        <v>65</v>
      </c>
      <c r="C8" s="71">
        <f>B8+B24</f>
        <v>50</v>
      </c>
      <c r="D8" s="71">
        <f>B8+B23</f>
        <v>40</v>
      </c>
      <c r="E8" s="87" t="s">
        <v>42</v>
      </c>
    </row>
    <row r="9" spans="1:5" ht="15">
      <c r="A9" s="70" t="s">
        <v>43</v>
      </c>
      <c r="B9" s="63">
        <v>70</v>
      </c>
      <c r="C9" s="68">
        <f>B9+B24</f>
        <v>55</v>
      </c>
      <c r="D9" s="68">
        <f>B9+B23</f>
        <v>45</v>
      </c>
      <c r="E9" s="86" t="s">
        <v>42</v>
      </c>
    </row>
    <row r="10" spans="1:5" ht="15">
      <c r="A10" t="s">
        <v>44</v>
      </c>
      <c r="B10" s="33">
        <v>60</v>
      </c>
      <c r="C10" s="71">
        <f>B10+B24</f>
        <v>45</v>
      </c>
      <c r="D10" s="71">
        <f>B10+B23</f>
        <v>35</v>
      </c>
      <c r="E10" s="33" t="s">
        <v>139</v>
      </c>
    </row>
    <row r="11" spans="1:5" ht="15">
      <c r="A11" s="70" t="s">
        <v>45</v>
      </c>
      <c r="B11" s="63">
        <v>60</v>
      </c>
      <c r="C11" s="68">
        <f>B11+B24</f>
        <v>45</v>
      </c>
      <c r="D11" s="68">
        <f>B11+B23</f>
        <v>35</v>
      </c>
      <c r="E11" s="63" t="s">
        <v>139</v>
      </c>
    </row>
    <row r="12" spans="1:5" ht="15">
      <c r="A12" t="s">
        <v>57</v>
      </c>
      <c r="B12" s="33"/>
      <c r="C12" s="33"/>
      <c r="D12" s="33"/>
      <c r="E12" s="33"/>
    </row>
    <row r="13" spans="1:5" ht="15">
      <c r="A13" s="70" t="s">
        <v>46</v>
      </c>
      <c r="B13" s="63"/>
      <c r="C13" s="63"/>
      <c r="D13" s="63"/>
      <c r="E13" s="63"/>
    </row>
    <row r="14" spans="1:5" ht="15">
      <c r="A14" t="s">
        <v>47</v>
      </c>
      <c r="B14" s="33"/>
      <c r="C14" s="72"/>
      <c r="D14" s="33"/>
      <c r="E14" s="33"/>
    </row>
    <row r="15" spans="1:5" ht="15">
      <c r="A15" s="70" t="s">
        <v>48</v>
      </c>
      <c r="B15" s="63"/>
      <c r="C15" s="63"/>
      <c r="D15" s="63"/>
      <c r="E15" s="63"/>
    </row>
    <row r="16" spans="1:5" ht="15">
      <c r="A16" t="s">
        <v>49</v>
      </c>
      <c r="B16" s="33"/>
      <c r="C16" s="72"/>
      <c r="D16" s="33"/>
      <c r="E16" s="33"/>
    </row>
    <row r="22" ht="15">
      <c r="A22" t="s">
        <v>58</v>
      </c>
    </row>
    <row r="23" spans="1:2" ht="15">
      <c r="A23" s="73">
        <v>0.11</v>
      </c>
      <c r="B23">
        <v>-25</v>
      </c>
    </row>
    <row r="24" spans="1:2" ht="15">
      <c r="A24" s="74">
        <v>0.115</v>
      </c>
      <c r="B24" s="75">
        <v>-15</v>
      </c>
    </row>
    <row r="25" spans="1:2" ht="15">
      <c r="A25" s="76">
        <v>0.125</v>
      </c>
      <c r="B25" s="77" t="s">
        <v>59</v>
      </c>
    </row>
    <row r="26" spans="1:2" ht="15">
      <c r="A26" s="73">
        <v>0.13</v>
      </c>
      <c r="B26" s="78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61</v>
      </c>
      <c r="C2" s="56" t="s">
        <v>35</v>
      </c>
    </row>
    <row r="3" spans="2:3" ht="15.75">
      <c r="B3" s="60" t="s">
        <v>62</v>
      </c>
      <c r="C3" s="61" t="s">
        <v>36</v>
      </c>
    </row>
    <row r="4" spans="1:3" ht="15">
      <c r="A4" s="79" t="s">
        <v>63</v>
      </c>
      <c r="B4" s="63"/>
      <c r="C4" s="63"/>
    </row>
    <row r="5" spans="1:3" ht="15">
      <c r="A5" s="64" t="s">
        <v>39</v>
      </c>
      <c r="B5" s="33"/>
      <c r="C5" s="33"/>
    </row>
    <row r="6" spans="1:3" ht="15">
      <c r="A6" s="62" t="s">
        <v>40</v>
      </c>
      <c r="B6" s="63">
        <v>72</v>
      </c>
      <c r="C6" s="63" t="s">
        <v>38</v>
      </c>
    </row>
    <row r="7" spans="1:3" ht="15">
      <c r="A7" s="64" t="s">
        <v>41</v>
      </c>
      <c r="B7" s="33">
        <v>62</v>
      </c>
      <c r="C7" s="33" t="s">
        <v>42</v>
      </c>
    </row>
    <row r="8" spans="1:3" ht="15">
      <c r="A8" s="62" t="s">
        <v>43</v>
      </c>
      <c r="B8" s="63">
        <v>65</v>
      </c>
      <c r="C8" s="63" t="s">
        <v>42</v>
      </c>
    </row>
    <row r="9" spans="1:3" ht="15">
      <c r="A9" s="64" t="s">
        <v>44</v>
      </c>
      <c r="B9" s="33"/>
      <c r="C9" s="33"/>
    </row>
    <row r="10" spans="1:3" ht="15">
      <c r="A10" s="62" t="s">
        <v>45</v>
      </c>
      <c r="B10" s="63"/>
      <c r="C10" s="63"/>
    </row>
    <row r="11" spans="1:3" ht="15">
      <c r="A11" s="64" t="s">
        <v>57</v>
      </c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72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D28" sqref="D28"/>
    </sheetView>
  </sheetViews>
  <sheetFormatPr defaultColWidth="11.5546875" defaultRowHeight="15"/>
  <cols>
    <col min="1" max="1" width="11.5546875" style="80" customWidth="1"/>
    <col min="2" max="2" width="5.3359375" style="80" customWidth="1"/>
    <col min="3" max="3" width="16.77734375" style="80" customWidth="1"/>
    <col min="4" max="4" width="12.4453125" style="80" customWidth="1"/>
    <col min="5" max="5" width="6.88671875" style="80" customWidth="1"/>
    <col min="6" max="6" width="6.5546875" style="80" customWidth="1"/>
    <col min="7" max="7" width="15.88671875" style="80" customWidth="1"/>
    <col min="8" max="8" width="11.6640625" style="80" customWidth="1"/>
    <col min="9" max="9" width="7.99609375" style="80" customWidth="1"/>
    <col min="10" max="10" width="4.99609375" style="80" customWidth="1"/>
    <col min="11" max="11" width="15.10546875" style="80" customWidth="1"/>
    <col min="12" max="12" width="11.6640625" style="80" customWidth="1"/>
    <col min="13" max="13" width="6.88671875" style="80" customWidth="1"/>
    <col min="14" max="16384" width="11.5546875" style="80" customWidth="1"/>
  </cols>
  <sheetData>
    <row r="1" ht="15">
      <c r="A1" s="80" t="s">
        <v>64</v>
      </c>
    </row>
    <row r="2" spans="3:11" ht="15">
      <c r="C2" s="80" t="s">
        <v>65</v>
      </c>
      <c r="G2" s="80" t="s">
        <v>66</v>
      </c>
      <c r="K2" s="80" t="s">
        <v>67</v>
      </c>
    </row>
    <row r="3" spans="3:13" ht="15">
      <c r="C3" s="80" t="s">
        <v>68</v>
      </c>
      <c r="D3" s="80" t="s">
        <v>69</v>
      </c>
      <c r="E3" s="80" t="s">
        <v>70</v>
      </c>
      <c r="G3" s="80" t="s">
        <v>68</v>
      </c>
      <c r="H3" s="80" t="s">
        <v>69</v>
      </c>
      <c r="I3" s="80" t="s">
        <v>70</v>
      </c>
      <c r="K3" s="80" t="s">
        <v>68</v>
      </c>
      <c r="L3" s="80" t="s">
        <v>69</v>
      </c>
      <c r="M3" s="80" t="s">
        <v>70</v>
      </c>
    </row>
    <row r="4" spans="1:13" ht="15">
      <c r="A4" s="80" t="s">
        <v>71</v>
      </c>
      <c r="B4" t="s">
        <v>72</v>
      </c>
      <c r="C4" t="s">
        <v>73</v>
      </c>
      <c r="D4" s="91">
        <v>40598</v>
      </c>
      <c r="E4" s="23">
        <v>747.25</v>
      </c>
      <c r="F4" t="s">
        <v>74</v>
      </c>
      <c r="G4" t="s">
        <v>73</v>
      </c>
      <c r="H4" s="91">
        <v>40598</v>
      </c>
      <c r="I4" s="23">
        <v>861.5</v>
      </c>
      <c r="J4" t="s">
        <v>75</v>
      </c>
      <c r="K4" t="s">
        <v>76</v>
      </c>
      <c r="L4" s="91">
        <v>40598</v>
      </c>
      <c r="M4" s="23">
        <v>685.75</v>
      </c>
    </row>
    <row r="5" spans="2:13" ht="15">
      <c r="B5" t="s">
        <v>77</v>
      </c>
      <c r="C5" t="s">
        <v>78</v>
      </c>
      <c r="D5" s="91">
        <v>40598</v>
      </c>
      <c r="E5" s="23">
        <v>782.5</v>
      </c>
      <c r="F5" t="s">
        <v>79</v>
      </c>
      <c r="G5" t="s">
        <v>78</v>
      </c>
      <c r="H5" s="91">
        <v>40598</v>
      </c>
      <c r="I5" s="23">
        <v>872.75</v>
      </c>
      <c r="J5" t="s">
        <v>80</v>
      </c>
      <c r="K5" t="s">
        <v>81</v>
      </c>
      <c r="L5" s="91">
        <v>40598</v>
      </c>
      <c r="M5" s="23">
        <v>696.5</v>
      </c>
    </row>
    <row r="6" spans="2:13" ht="15">
      <c r="B6" t="s">
        <v>82</v>
      </c>
      <c r="C6" t="s">
        <v>83</v>
      </c>
      <c r="D6" s="91">
        <v>40598</v>
      </c>
      <c r="E6" s="23">
        <v>814.25</v>
      </c>
      <c r="F6" t="s">
        <v>84</v>
      </c>
      <c r="G6" t="s">
        <v>83</v>
      </c>
      <c r="H6" s="91">
        <v>40598</v>
      </c>
      <c r="I6" s="23">
        <v>882.25</v>
      </c>
      <c r="J6" t="s">
        <v>85</v>
      </c>
      <c r="K6" t="s">
        <v>86</v>
      </c>
      <c r="L6" s="91">
        <v>40598</v>
      </c>
      <c r="M6">
        <v>701</v>
      </c>
    </row>
    <row r="7" spans="2:13" ht="15">
      <c r="B7" t="s">
        <v>87</v>
      </c>
      <c r="C7" t="s">
        <v>88</v>
      </c>
      <c r="D7" s="91">
        <v>40598</v>
      </c>
      <c r="E7" s="23">
        <v>845.25</v>
      </c>
      <c r="F7" t="s">
        <v>89</v>
      </c>
      <c r="G7" t="s">
        <v>88</v>
      </c>
      <c r="H7" s="91">
        <v>40598</v>
      </c>
      <c r="I7">
        <v>897</v>
      </c>
      <c r="J7" t="s">
        <v>90</v>
      </c>
      <c r="K7" t="s">
        <v>91</v>
      </c>
      <c r="L7" s="91">
        <v>40598</v>
      </c>
      <c r="M7">
        <v>630</v>
      </c>
    </row>
    <row r="8" spans="2:13" ht="15">
      <c r="B8" t="s">
        <v>92</v>
      </c>
      <c r="C8" t="s">
        <v>93</v>
      </c>
      <c r="D8" s="91">
        <v>40598</v>
      </c>
      <c r="E8">
        <v>864</v>
      </c>
      <c r="F8" t="s">
        <v>94</v>
      </c>
      <c r="G8" t="s">
        <v>93</v>
      </c>
      <c r="H8" s="91">
        <v>40598</v>
      </c>
      <c r="I8" s="23">
        <v>912.25</v>
      </c>
      <c r="J8" t="s">
        <v>95</v>
      </c>
      <c r="K8" t="s">
        <v>96</v>
      </c>
      <c r="L8" s="91">
        <v>40598</v>
      </c>
      <c r="M8">
        <v>583</v>
      </c>
    </row>
    <row r="9" spans="2:13" ht="15">
      <c r="B9" t="s">
        <v>97</v>
      </c>
      <c r="C9" t="s">
        <v>98</v>
      </c>
      <c r="D9" s="91">
        <v>40598</v>
      </c>
      <c r="E9">
        <v>883</v>
      </c>
      <c r="F9" t="s">
        <v>99</v>
      </c>
      <c r="G9" t="s">
        <v>98</v>
      </c>
      <c r="H9" s="91">
        <v>40598</v>
      </c>
      <c r="I9">
        <v>917</v>
      </c>
      <c r="J9" t="s">
        <v>100</v>
      </c>
      <c r="K9" t="s">
        <v>101</v>
      </c>
      <c r="L9" s="91">
        <v>40598</v>
      </c>
      <c r="M9" s="23">
        <v>591.5</v>
      </c>
    </row>
    <row r="10" spans="2:13" ht="15">
      <c r="B10" t="s">
        <v>102</v>
      </c>
      <c r="C10" t="s">
        <v>103</v>
      </c>
      <c r="D10" s="91">
        <v>40598</v>
      </c>
      <c r="E10">
        <v>883</v>
      </c>
      <c r="F10" t="s">
        <v>104</v>
      </c>
      <c r="G10" t="s">
        <v>103</v>
      </c>
      <c r="H10" s="91">
        <v>40598</v>
      </c>
      <c r="I10">
        <v>900</v>
      </c>
      <c r="J10" t="s">
        <v>105</v>
      </c>
      <c r="K10" t="s">
        <v>106</v>
      </c>
      <c r="L10" s="91">
        <v>40598</v>
      </c>
      <c r="M10" s="23">
        <v>597.5</v>
      </c>
    </row>
    <row r="11" spans="2:13" ht="15">
      <c r="B11" t="s">
        <v>107</v>
      </c>
      <c r="C11" t="s">
        <v>108</v>
      </c>
      <c r="D11" s="91">
        <v>40598</v>
      </c>
      <c r="E11" s="23">
        <v>848.75</v>
      </c>
      <c r="F11" t="s">
        <v>109</v>
      </c>
      <c r="G11" t="s">
        <v>108</v>
      </c>
      <c r="H11" s="91">
        <v>40598</v>
      </c>
      <c r="I11">
        <v>862</v>
      </c>
      <c r="J11" t="s">
        <v>110</v>
      </c>
      <c r="K11" t="s">
        <v>111</v>
      </c>
      <c r="L11" s="91">
        <v>40598</v>
      </c>
      <c r="M11" s="23">
        <v>601.5</v>
      </c>
    </row>
    <row r="12" spans="2:13" ht="15">
      <c r="B12" t="s">
        <v>112</v>
      </c>
      <c r="C12" t="s">
        <v>113</v>
      </c>
      <c r="D12" s="91">
        <v>40598</v>
      </c>
      <c r="E12" s="23">
        <v>850.75</v>
      </c>
      <c r="F12" t="s">
        <v>114</v>
      </c>
      <c r="G12" t="s">
        <v>113</v>
      </c>
      <c r="H12" s="91">
        <v>40598</v>
      </c>
      <c r="I12">
        <v>850</v>
      </c>
      <c r="J12" t="s">
        <v>115</v>
      </c>
      <c r="K12" t="s">
        <v>116</v>
      </c>
      <c r="L12" s="91">
        <v>40598</v>
      </c>
      <c r="M12" s="23">
        <v>546.5</v>
      </c>
    </row>
    <row r="13" spans="2:13" ht="15">
      <c r="B13" t="s">
        <v>117</v>
      </c>
      <c r="C13" t="s">
        <v>118</v>
      </c>
      <c r="D13" s="91">
        <v>40598</v>
      </c>
      <c r="E13" s="23">
        <v>857.25</v>
      </c>
      <c r="F13" t="s">
        <v>119</v>
      </c>
      <c r="G13" t="s">
        <v>118</v>
      </c>
      <c r="H13" s="91">
        <v>40598</v>
      </c>
      <c r="I13">
        <v>858</v>
      </c>
      <c r="J13" t="s">
        <v>120</v>
      </c>
      <c r="K13" t="s">
        <v>121</v>
      </c>
      <c r="L13" s="91">
        <v>40598</v>
      </c>
      <c r="M13" s="23">
        <v>505.5</v>
      </c>
    </row>
    <row r="14" spans="2:13" ht="15">
      <c r="B14" t="s">
        <v>122</v>
      </c>
      <c r="C14" t="s">
        <v>123</v>
      </c>
      <c r="D14" s="91">
        <v>40598</v>
      </c>
      <c r="E14">
        <v>863</v>
      </c>
      <c r="F14"/>
      <c r="G14"/>
      <c r="H14"/>
      <c r="I14"/>
      <c r="J14" t="s">
        <v>124</v>
      </c>
      <c r="K14" t="s">
        <v>125</v>
      </c>
      <c r="L14" s="91">
        <v>40598</v>
      </c>
      <c r="M14" s="23">
        <v>527.5</v>
      </c>
    </row>
    <row r="15" spans="2:13" ht="15">
      <c r="B15" t="s">
        <v>126</v>
      </c>
      <c r="C15" t="s">
        <v>127</v>
      </c>
      <c r="D15" s="91">
        <v>40598</v>
      </c>
      <c r="E15">
        <v>863</v>
      </c>
      <c r="F15"/>
      <c r="G15"/>
      <c r="H15"/>
      <c r="I15"/>
      <c r="J15" t="s">
        <v>128</v>
      </c>
      <c r="K15" t="s">
        <v>129</v>
      </c>
      <c r="L15" s="91">
        <v>40598</v>
      </c>
      <c r="M15" s="23">
        <v>511.5</v>
      </c>
    </row>
    <row r="16" spans="2:13" ht="15">
      <c r="B16" t="s">
        <v>130</v>
      </c>
      <c r="C16" t="s">
        <v>131</v>
      </c>
      <c r="D16" s="91">
        <v>40598</v>
      </c>
      <c r="E16">
        <v>811</v>
      </c>
      <c r="F16"/>
      <c r="G16"/>
      <c r="H16"/>
      <c r="I16"/>
      <c r="J16" t="s">
        <v>132</v>
      </c>
      <c r="K16" t="s">
        <v>133</v>
      </c>
      <c r="L16" s="91">
        <v>40598</v>
      </c>
      <c r="M16" s="23">
        <v>526.5</v>
      </c>
    </row>
    <row r="17" spans="2:13" ht="15">
      <c r="B17"/>
      <c r="C17"/>
      <c r="D17"/>
      <c r="E17"/>
      <c r="F17"/>
      <c r="G17"/>
      <c r="H17"/>
      <c r="I17"/>
      <c r="J17"/>
      <c r="K17"/>
      <c r="L17"/>
      <c r="M17"/>
    </row>
    <row r="22" spans="2:13" ht="15">
      <c r="B22"/>
      <c r="C22"/>
      <c r="D22" s="81"/>
      <c r="E22" s="23"/>
      <c r="F22"/>
      <c r="G22"/>
      <c r="H22"/>
      <c r="I22"/>
      <c r="J22"/>
      <c r="K22"/>
      <c r="L22" s="81"/>
      <c r="M22" s="23"/>
    </row>
    <row r="26" spans="4:5" ht="15.75">
      <c r="D26" s="82" t="s">
        <v>134</v>
      </c>
      <c r="E26" s="82" t="s">
        <v>135</v>
      </c>
    </row>
    <row r="27" spans="3:9" ht="15.75">
      <c r="C27" s="82" t="s">
        <v>136</v>
      </c>
      <c r="D27" s="83" t="s">
        <v>140</v>
      </c>
      <c r="E27" s="64">
        <v>24</v>
      </c>
      <c r="F27" s="80" t="s">
        <v>137</v>
      </c>
      <c r="G27" t="s">
        <v>39</v>
      </c>
      <c r="H27" t="s">
        <v>138</v>
      </c>
      <c r="I27" s="80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cp:lastPrinted>2011-01-04T16:08:47Z</cp:lastPrinted>
  <dcterms:created xsi:type="dcterms:W3CDTF">2011-01-12T12:52:05Z</dcterms:created>
  <dcterms:modified xsi:type="dcterms:W3CDTF">2011-02-24T23:51:30Z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