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'Datos'!$A$1:$M$19</definedName>
  </definedNames>
  <calcPr fullCalcOnLoad="1"/>
</workbook>
</file>

<file path=xl/sharedStrings.xml><?xml version="1.0" encoding="utf-8"?>
<sst xmlns="http://schemas.openxmlformats.org/spreadsheetml/2006/main" count="292" uniqueCount="156">
  <si>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</si>
  <si>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</si>
  <si>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</si>
  <si>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</si>
  <si>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</si>
  <si>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</si>
  <si>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</si>
  <si>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</si>
  <si>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</si>
  <si>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</si>
  <si>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</si>
  <si>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</si>
  <si>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</si>
  <si>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</si>
  <si>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</si>
  <si>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</si>
  <si>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</si>
  <si>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</si>
  <si>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</si>
  <si>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</si>
  <si>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</si>
  <si>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</si>
  <si>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</si>
  <si>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</si>
  <si>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</si>
  <si>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</si>
  <si>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</si>
  <si>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</si>
  <si>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</si>
  <si>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</si>
  <si>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</si>
  <si>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</si>
  <si>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</si>
  <si>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</si>
  <si>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</si>
  <si>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</si>
  <si>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</si>
  <si>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</si>
  <si>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</si>
  <si>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</si>
  <si>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>Junio</t>
  </si>
  <si>
    <t>Julio</t>
  </si>
  <si>
    <t>Agosto</t>
  </si>
  <si>
    <t xml:space="preserve"> +U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</si>
  <si>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</si>
  <si>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</si>
  <si>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</si>
  <si>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</si>
  <si>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</si>
  <si>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</si>
  <si>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</si>
  <si>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</si>
  <si>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</si>
  <si>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</si>
  <si>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</si>
  <si>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</si>
  <si>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</si>
  <si>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</si>
  <si>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</si>
  <si>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</si>
  <si>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</si>
  <si>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</si>
  <si>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</si>
  <si>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</si>
  <si>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</si>
  <si>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</si>
  <si>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</si>
  <si>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Name</t>
  </si>
  <si>
    <t>Cls.Dat</t>
  </si>
  <si>
    <t>Close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</si>
  <si>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</si>
  <si>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</si>
  <si>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</si>
  <si>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</si>
  <si>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</si>
  <si>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</si>
  <si>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</si>
  <si>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</si>
  <si>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</si>
  <si>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</si>
  <si>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</si>
  <si>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</si>
  <si>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</si>
  <si>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</si>
  <si>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</si>
  <si>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</si>
  <si>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</si>
  <si>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</si>
  <si>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</si>
  <si>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</si>
  <si>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</si>
  <si>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</si>
  <si>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</si>
  <si>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</si>
  <si>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</si>
  <si>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</si>
  <si>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</si>
  <si>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</si>
  <si>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</si>
  <si>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</si>
  <si>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</si>
  <si>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</si>
  <si>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</si>
  <si>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</si>
  <si>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</si>
  <si>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</si>
  <si>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</si>
  <si>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</si>
  <si>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</si>
  <si>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</si>
  <si>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</si>
  <si>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</si>
  <si>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</si>
  <si>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</si>
  <si>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</si>
  <si>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</si>
  <si>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</si>
  <si>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</si>
  <si>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</si>
  <si>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</si>
  <si>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</si>
  <si>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</si>
  <si>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</si>
  <si>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</si>
  <si>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</si>
  <si>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</si>
  <si>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</si>
  <si>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</si>
  <si>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</si>
  <si>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</si>
  <si>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</si>
  <si>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</si>
  <si>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</si>
  <si>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</si>
  <si>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</si>
  <si>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</si>
  <si>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</si>
  <si>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</si>
  <si>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</si>
  <si>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</si>
  <si>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</si>
  <si>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</si>
  <si>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</si>
  <si>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</si>
  <si>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</si>
  <si>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/WU4</t>
  </si>
  <si>
    <t xml:space="preserve">WHEAT SEP4/d    </t>
  </si>
  <si>
    <t>/WZ4</t>
  </si>
  <si>
    <t xml:space="preserve">WHEAT DEC4/d    </t>
  </si>
  <si>
    <t>/WH5</t>
  </si>
  <si>
    <t xml:space="preserve">WHEAT MAR5/d    </t>
  </si>
  <si>
    <t>/WK5</t>
  </si>
  <si>
    <t xml:space="preserve">WHEAT MAY5/d    </t>
  </si>
  <si>
    <t>/WN5</t>
  </si>
  <si>
    <t xml:space="preserve">WHEAT JUL5/d    </t>
  </si>
  <si>
    <t>Martes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</si>
</sst>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</numFmts>
  <fonts count="51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15" fontId="0" fillId="0" borderId="0" xfId="0" applyNumberFormat="1" applyAlignment="1">
      <alignment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99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tas" xfId="94"/>
    <cellStyle name="Notas 2" xfId="95"/>
    <cellStyle name="Percent" xfId="96"/>
    <cellStyle name="Salida" xfId="97"/>
    <cellStyle name="Salida 2" xfId="98"/>
    <cellStyle name="Texto de advertencia" xfId="99"/>
    <cellStyle name="Texto de advertencia 2" xfId="100"/>
    <cellStyle name="Texto explicativo" xfId="101"/>
    <cellStyle name="Texto explicativo 2" xfId="102"/>
    <cellStyle name="Título" xfId="103"/>
    <cellStyle name="Título 1" xfId="104"/>
    <cellStyle name="Título 1 2" xfId="105"/>
    <cellStyle name="Título 2" xfId="106"/>
    <cellStyle name="Título 2 2" xfId="107"/>
    <cellStyle name="Título 3" xfId="108"/>
    <cellStyle name="Título 3 2" xfId="109"/>
    <cellStyle name="Título 4" xfId="110"/>
    <cellStyle name="Total" xfId="111"/>
    <cellStyle name="Total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54</xdr:row>
      <xdr:rowOff>0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6968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6">
      <selection activeCell="I23" sqref="I23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Julio</v>
      </c>
      <c r="E8" s="4">
        <f>Datos!I24</f>
        <v>2012</v>
      </c>
      <c r="F8" s="3"/>
      <c r="G8" s="3"/>
      <c r="H8" s="3" t="str">
        <f>Datos!D24</f>
        <v>Martes</v>
      </c>
      <c r="I8" s="5">
        <f>Datos!E24</f>
        <v>24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3" t="s">
        <v>1</v>
      </c>
      <c r="C13" s="103"/>
      <c r="D13" s="104" t="s">
        <v>1</v>
      </c>
      <c r="E13" s="104"/>
      <c r="F13" s="104"/>
      <c r="G13" s="104"/>
      <c r="H13" s="105" t="s">
        <v>2</v>
      </c>
      <c r="I13" s="105"/>
    </row>
    <row r="14" spans="1:9" ht="15.75">
      <c r="A14" s="9"/>
      <c r="B14" s="106" t="s">
        <v>3</v>
      </c>
      <c r="C14" s="106"/>
      <c r="D14" s="107" t="s">
        <v>4</v>
      </c>
      <c r="E14" s="107"/>
      <c r="F14" s="107"/>
      <c r="G14" s="107"/>
      <c r="H14" s="108" t="s">
        <v>5</v>
      </c>
      <c r="I14" s="108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7"/>
      <c r="G17" s="28"/>
      <c r="H17" s="29"/>
      <c r="I17" s="30">
        <f>IF('Primas maíz'!B4&gt;0,H19+'Primas maíz'!B4,"")</f>
      </c>
    </row>
    <row r="18" spans="1:9" ht="19.5" customHeight="1">
      <c r="A18" s="23" t="s">
        <v>13</v>
      </c>
      <c r="B18" s="24"/>
      <c r="C18" s="25"/>
      <c r="D18" s="26"/>
      <c r="E18" s="27"/>
      <c r="F18" s="27"/>
      <c r="G18" s="28"/>
      <c r="H18" s="29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7"/>
      <c r="G19" s="28"/>
      <c r="H19" s="33"/>
      <c r="I19" s="34"/>
    </row>
    <row r="20" spans="1:9" ht="19.5" customHeight="1">
      <c r="A20" s="23" t="s">
        <v>15</v>
      </c>
      <c r="B20" s="24"/>
      <c r="C20" s="25"/>
      <c r="D20" s="26"/>
      <c r="E20" s="27"/>
      <c r="F20" s="27"/>
      <c r="G20" s="35"/>
      <c r="H20" s="29"/>
      <c r="I20" s="36"/>
    </row>
    <row r="21" spans="1:9" ht="19.5" customHeight="1">
      <c r="A21" s="17" t="s">
        <v>16</v>
      </c>
      <c r="B21" s="31"/>
      <c r="C21" s="37"/>
      <c r="D21" s="32"/>
      <c r="E21" s="38"/>
      <c r="F21" s="39"/>
      <c r="G21" s="40"/>
      <c r="H21" s="33"/>
      <c r="I21" s="34"/>
    </row>
    <row r="22" spans="1:9" ht="19.5" customHeight="1">
      <c r="A22" s="23" t="s">
        <v>17</v>
      </c>
      <c r="B22" s="24"/>
      <c r="C22" s="25"/>
      <c r="D22" s="26"/>
      <c r="E22" s="38"/>
      <c r="F22" s="41"/>
      <c r="G22" s="35"/>
      <c r="H22" s="29"/>
      <c r="I22" s="36"/>
    </row>
    <row r="23" spans="1:9" ht="19.5" customHeight="1">
      <c r="A23" s="17" t="s">
        <v>18</v>
      </c>
      <c r="B23" s="42"/>
      <c r="C23" s="37">
        <f>B25+'Primas SRW'!B8</f>
        <v>903.75</v>
      </c>
      <c r="D23" s="32"/>
      <c r="E23" s="38">
        <f>D25+'Primas HRW'!B11</f>
        <v>985.5</v>
      </c>
      <c r="F23" s="43">
        <f>D25+'Primas HRW'!C11</f>
        <v>975.5</v>
      </c>
      <c r="G23" s="40">
        <f>D25+'Primas HRW'!D11</f>
        <v>965.5</v>
      </c>
      <c r="H23" s="33"/>
      <c r="I23" s="31"/>
    </row>
    <row r="24" spans="1:9" ht="19.5" customHeight="1">
      <c r="A24" s="23" t="s">
        <v>19</v>
      </c>
      <c r="B24" s="44"/>
      <c r="C24" s="25">
        <f>B25+'Primas SRW'!B9</f>
        <v>913.75</v>
      </c>
      <c r="D24" s="26"/>
      <c r="E24" s="45">
        <f>D25+'Primas HRW'!B12</f>
        <v>985.5</v>
      </c>
      <c r="F24" s="43">
        <f>D25+'Primas HRW'!C12</f>
        <v>975.5</v>
      </c>
      <c r="G24" s="40">
        <f>D25+'Primas HRW'!D12</f>
        <v>965.5</v>
      </c>
      <c r="H24" s="29"/>
      <c r="I24" s="30">
        <f>H25+'Primas maíz'!B11</f>
        <v>860</v>
      </c>
    </row>
    <row r="25" spans="1:9" ht="19.5" customHeight="1">
      <c r="A25" s="17" t="s">
        <v>20</v>
      </c>
      <c r="B25" s="46">
        <f>Datos!E4</f>
        <v>878.75</v>
      </c>
      <c r="C25" s="37">
        <f>B25+'Primas SRW'!B10</f>
        <v>928.75</v>
      </c>
      <c r="D25" s="32">
        <f>Datos!I4</f>
        <v>880.5</v>
      </c>
      <c r="E25" s="38">
        <f>D25+'Primas HRW'!B13</f>
        <v>990.5</v>
      </c>
      <c r="F25" s="43">
        <f>D25+'Primas HRW'!C13</f>
        <v>980.5</v>
      </c>
      <c r="G25" s="40">
        <f>D25+'Primas HRW'!D13</f>
        <v>970.5</v>
      </c>
      <c r="H25" s="33">
        <f>Datos!M4</f>
        <v>790</v>
      </c>
      <c r="I25" s="31">
        <f>H25+'Primas maíz'!B12</f>
        <v>860</v>
      </c>
    </row>
    <row r="26" spans="1:9" ht="19.5" customHeight="1">
      <c r="A26" s="23" t="s">
        <v>21</v>
      </c>
      <c r="B26" s="44"/>
      <c r="C26" s="47"/>
      <c r="D26" s="26"/>
      <c r="E26" s="24"/>
      <c r="F26" s="24"/>
      <c r="G26" s="48"/>
      <c r="H26" s="29"/>
      <c r="I26" s="30">
        <f>H28+'Primas maíz'!B13</f>
        <v>852.25</v>
      </c>
    </row>
    <row r="27" spans="1:9" ht="19.5" customHeight="1">
      <c r="A27" s="23" t="s">
        <v>22</v>
      </c>
      <c r="B27" s="44"/>
      <c r="C27" s="47"/>
      <c r="D27" s="26"/>
      <c r="E27" s="24"/>
      <c r="F27" s="24"/>
      <c r="G27" s="48"/>
      <c r="H27" s="29"/>
      <c r="I27" s="30">
        <f>H28+'Primas maíz'!B14</f>
        <v>852.25</v>
      </c>
    </row>
    <row r="28" spans="1:9" ht="19.5" customHeight="1">
      <c r="A28" s="17" t="s">
        <v>23</v>
      </c>
      <c r="B28" s="42">
        <f>Datos!E5</f>
        <v>888.25</v>
      </c>
      <c r="C28" s="49"/>
      <c r="D28" s="32">
        <f>Datos!I5</f>
        <v>898</v>
      </c>
      <c r="E28" s="49"/>
      <c r="F28" s="50"/>
      <c r="G28" s="51"/>
      <c r="H28" s="33">
        <f>Datos!M5</f>
        <v>778.25</v>
      </c>
      <c r="I28" s="50"/>
    </row>
    <row r="29" spans="1:9" ht="19.5" customHeight="1">
      <c r="A29" s="17">
        <v>2013</v>
      </c>
      <c r="B29" s="52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42">
        <f>Datos!E6</f>
        <v>885.25</v>
      </c>
      <c r="C30" s="37"/>
      <c r="D30" s="32">
        <f>Datos!I6</f>
        <v>902</v>
      </c>
      <c r="E30" s="37"/>
      <c r="F30" s="31"/>
      <c r="G30" s="53"/>
      <c r="H30" s="54">
        <f>Datos!M6</f>
        <v>771.5</v>
      </c>
      <c r="I30" s="31"/>
    </row>
    <row r="31" spans="1:9" ht="19.5" customHeight="1">
      <c r="A31" s="17" t="s">
        <v>16</v>
      </c>
      <c r="B31" s="42">
        <f>Datos!E7</f>
        <v>868.5</v>
      </c>
      <c r="C31" s="37"/>
      <c r="D31" s="32">
        <f>Datos!I7</f>
        <v>899.5</v>
      </c>
      <c r="E31" s="37"/>
      <c r="F31" s="31"/>
      <c r="G31" s="53"/>
      <c r="H31" s="54">
        <f>Datos!M7</f>
        <v>767</v>
      </c>
      <c r="I31" s="31"/>
    </row>
    <row r="32" spans="1:9" ht="19.5" customHeight="1">
      <c r="A32" s="17" t="s">
        <v>18</v>
      </c>
      <c r="B32" s="42">
        <f>Datos!E8</f>
        <v>798.75</v>
      </c>
      <c r="C32" s="37"/>
      <c r="D32" s="32">
        <f>Datos!I8</f>
        <v>835.5</v>
      </c>
      <c r="E32" s="37"/>
      <c r="F32" s="31"/>
      <c r="G32" s="53"/>
      <c r="H32" s="54">
        <f>Datos!M8</f>
        <v>760.25</v>
      </c>
      <c r="I32" s="31"/>
    </row>
    <row r="33" spans="1:9" ht="19.5" customHeight="1">
      <c r="A33" s="17" t="s">
        <v>20</v>
      </c>
      <c r="B33" s="42">
        <f>Datos!E9</f>
        <v>797.25</v>
      </c>
      <c r="C33" s="37"/>
      <c r="D33" s="32">
        <f>Datos!I9</f>
        <v>832.5</v>
      </c>
      <c r="E33" s="37"/>
      <c r="F33" s="31"/>
      <c r="G33" s="53"/>
      <c r="H33" s="54">
        <f>Datos!M9</f>
        <v>661</v>
      </c>
      <c r="I33" s="31"/>
    </row>
    <row r="34" spans="1:9" ht="19.5" customHeight="1">
      <c r="A34" s="17" t="s">
        <v>23</v>
      </c>
      <c r="B34" s="55">
        <f>Datos!E10</f>
        <v>803.75</v>
      </c>
      <c r="C34" s="49"/>
      <c r="D34" s="32">
        <f>Datos!I10</f>
        <v>843.5</v>
      </c>
      <c r="E34" s="49"/>
      <c r="F34" s="50"/>
      <c r="G34" s="51"/>
      <c r="H34" s="54">
        <f>Datos!M10</f>
        <v>620.75</v>
      </c>
      <c r="I34" s="50"/>
    </row>
    <row r="35" spans="1:9" ht="19.5" customHeight="1">
      <c r="A35" s="17">
        <v>2014</v>
      </c>
      <c r="B35" s="52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5">
        <f>Datos!E11</f>
        <v>807.75</v>
      </c>
      <c r="C36" s="37"/>
      <c r="D36" s="32">
        <f>Datos!I11</f>
        <v>841.5</v>
      </c>
      <c r="E36" s="37"/>
      <c r="F36" s="37"/>
      <c r="G36" s="53"/>
      <c r="H36" s="56">
        <f>Datos!M11</f>
        <v>624.75</v>
      </c>
      <c r="I36" s="31"/>
    </row>
    <row r="37" spans="1:9" ht="19.5" customHeight="1">
      <c r="A37" s="17" t="s">
        <v>16</v>
      </c>
      <c r="B37" s="55">
        <f>Datos!E12</f>
        <v>793.5</v>
      </c>
      <c r="C37" s="37"/>
      <c r="D37" s="32">
        <f>Datos!I12</f>
        <v>823.5</v>
      </c>
      <c r="E37" s="37"/>
      <c r="F37" s="37"/>
      <c r="G37" s="53"/>
      <c r="H37" s="56">
        <f>Datos!M12</f>
        <v>626.25</v>
      </c>
      <c r="I37" s="31"/>
    </row>
    <row r="38" spans="1:9" ht="19.5" customHeight="1">
      <c r="A38" s="17" t="s">
        <v>18</v>
      </c>
      <c r="B38" s="55">
        <f>Datos!E13</f>
        <v>730.25</v>
      </c>
      <c r="C38" s="37"/>
      <c r="D38" s="32">
        <f>Datos!I13</f>
        <v>748.5</v>
      </c>
      <c r="E38" s="37"/>
      <c r="F38" s="37"/>
      <c r="G38" s="53"/>
      <c r="H38" s="54">
        <f>Datos!M13</f>
        <v>626.5</v>
      </c>
      <c r="I38" s="31"/>
    </row>
    <row r="39" spans="1:9" ht="19.5" customHeight="1">
      <c r="A39" s="17" t="s">
        <v>20</v>
      </c>
      <c r="B39" s="50">
        <f>Datos!E14</f>
        <v>730.25</v>
      </c>
      <c r="C39" s="37"/>
      <c r="D39" s="32"/>
      <c r="E39" s="37"/>
      <c r="F39" s="37"/>
      <c r="G39" s="53"/>
      <c r="H39" s="54">
        <f>Datos!M14</f>
        <v>587.5</v>
      </c>
      <c r="I39" s="31"/>
    </row>
    <row r="40" spans="1:9" ht="19.5" customHeight="1">
      <c r="A40" s="17" t="s">
        <v>23</v>
      </c>
      <c r="B40" s="50">
        <f>Datos!E15</f>
        <v>730.25</v>
      </c>
      <c r="C40" s="49"/>
      <c r="D40" s="57"/>
      <c r="E40" s="49"/>
      <c r="F40" s="49"/>
      <c r="G40" s="51"/>
      <c r="H40" s="54">
        <f>Datos!M15</f>
        <v>558</v>
      </c>
      <c r="I40" s="50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50">
        <f>Datos!E16</f>
        <v>730.25</v>
      </c>
      <c r="C42" s="37"/>
      <c r="D42" s="32"/>
      <c r="E42" s="37"/>
      <c r="F42" s="37"/>
      <c r="G42" s="53"/>
      <c r="H42" s="56"/>
      <c r="I42" s="31"/>
      <c r="J42"/>
      <c r="K42"/>
      <c r="L42"/>
      <c r="M42"/>
    </row>
    <row r="43" spans="1:13" ht="19.5" customHeight="1">
      <c r="A43" s="17" t="s">
        <v>16</v>
      </c>
      <c r="B43" s="50">
        <f>Datos!E17</f>
        <v>730.25</v>
      </c>
      <c r="C43" s="37"/>
      <c r="D43" s="32"/>
      <c r="E43" s="37"/>
      <c r="F43" s="37"/>
      <c r="G43" s="53"/>
      <c r="H43" s="56"/>
      <c r="I43" s="31"/>
      <c r="J43"/>
      <c r="K43"/>
      <c r="L43"/>
      <c r="M43"/>
    </row>
    <row r="44" spans="1:13" ht="19.5" customHeight="1">
      <c r="A44" s="17" t="s">
        <v>18</v>
      </c>
      <c r="B44" s="50">
        <f>Datos!E18</f>
        <v>730.25</v>
      </c>
      <c r="C44" s="37"/>
      <c r="D44" s="32"/>
      <c r="E44" s="37"/>
      <c r="F44" s="37"/>
      <c r="G44" s="53"/>
      <c r="H44" s="54">
        <f>Datos!M16</f>
        <v>567</v>
      </c>
      <c r="I44" s="31"/>
      <c r="J44"/>
      <c r="K44"/>
      <c r="L44"/>
      <c r="M44" s="58"/>
    </row>
    <row r="45" spans="1:13" ht="19.5" customHeight="1">
      <c r="A45" s="17" t="s">
        <v>20</v>
      </c>
      <c r="B45" s="50"/>
      <c r="C45" s="37"/>
      <c r="D45" s="32"/>
      <c r="E45" s="37"/>
      <c r="F45" s="37"/>
      <c r="G45" s="53"/>
      <c r="H45" s="56"/>
      <c r="I45" s="31"/>
      <c r="J45"/>
      <c r="K45"/>
      <c r="L45"/>
      <c r="M45" s="58"/>
    </row>
    <row r="46" spans="1:13" ht="19.5" customHeight="1">
      <c r="A46" s="17" t="s">
        <v>23</v>
      </c>
      <c r="B46" s="50"/>
      <c r="C46" s="49"/>
      <c r="D46" s="57"/>
      <c r="E46" s="49"/>
      <c r="F46" s="49"/>
      <c r="G46" s="51"/>
      <c r="H46" s="54">
        <f>Datos!M17</f>
        <v>556.25</v>
      </c>
      <c r="I46" s="50"/>
      <c r="J46"/>
      <c r="K46"/>
      <c r="L46"/>
      <c r="M46" s="58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5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6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6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54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6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54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1"/>
      <c r="I54" s="61"/>
    </row>
    <row r="55" ht="15">
      <c r="A55" s="62" t="s">
        <v>25</v>
      </c>
    </row>
    <row r="56" spans="1:8" ht="15.75">
      <c r="A56" s="62" t="s">
        <v>26</v>
      </c>
      <c r="D56" s="1" t="s">
        <v>27</v>
      </c>
      <c r="H56" s="63"/>
    </row>
    <row r="57" spans="1:8" ht="15.75">
      <c r="A57" s="61" t="s">
        <v>28</v>
      </c>
      <c r="B57" s="61"/>
      <c r="C57" s="61"/>
      <c r="D57" s="61"/>
      <c r="E57" s="61"/>
      <c r="F57" s="61"/>
      <c r="G57" s="61"/>
      <c r="H57" s="64"/>
    </row>
    <row r="58" ht="15">
      <c r="H58" s="64"/>
    </row>
    <row r="59" spans="1:8" ht="15.75">
      <c r="A59" s="65" t="s">
        <v>29</v>
      </c>
      <c r="E59" s="66" t="s">
        <v>30</v>
      </c>
      <c r="F59" s="66"/>
      <c r="G59" s="66"/>
      <c r="H59" s="67"/>
    </row>
    <row r="60" spans="5:8" ht="15">
      <c r="E60" s="68">
        <v>0.11</v>
      </c>
      <c r="F60" s="69">
        <f>'Primas HRW'!B23</f>
        <v>-20</v>
      </c>
      <c r="G60" s="69"/>
      <c r="H60" s="67"/>
    </row>
    <row r="61" spans="5:7" ht="15">
      <c r="E61" s="70">
        <v>0.115</v>
      </c>
      <c r="F61" s="69">
        <f>'Primas HRW'!B24</f>
        <v>-10</v>
      </c>
      <c r="G61" s="69"/>
    </row>
    <row r="62" spans="5:7" ht="15">
      <c r="E62" s="70">
        <v>0.125</v>
      </c>
      <c r="F62" s="69" t="str">
        <f>'Primas HRW'!B25</f>
        <v> --</v>
      </c>
      <c r="G62" s="69"/>
    </row>
    <row r="63" spans="5:7" ht="15">
      <c r="E63" s="68">
        <v>0.13</v>
      </c>
      <c r="F63" s="69" t="str">
        <f>'Primas HRW'!B26</f>
        <v>--</v>
      </c>
      <c r="G63" s="69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Julio</v>
      </c>
      <c r="E9" s="3">
        <f>BUSHEL!E8</f>
        <v>2012</v>
      </c>
      <c r="F9" s="3"/>
      <c r="G9" s="3"/>
      <c r="H9" s="3" t="str">
        <f>Datos!D24</f>
        <v>Martes</v>
      </c>
      <c r="I9" s="5">
        <f>Datos!E24</f>
        <v>24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9" t="s">
        <v>31</v>
      </c>
      <c r="B11" s="109"/>
      <c r="C11" s="109"/>
      <c r="D11" s="109"/>
      <c r="E11" s="109"/>
      <c r="F11" s="109"/>
      <c r="G11" s="109"/>
      <c r="H11" s="109"/>
      <c r="I11" s="109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3" t="s">
        <v>1</v>
      </c>
      <c r="C13" s="103"/>
      <c r="D13" s="104" t="s">
        <v>1</v>
      </c>
      <c r="E13" s="104"/>
      <c r="F13" s="104"/>
      <c r="G13" s="104"/>
      <c r="H13" s="105" t="s">
        <v>2</v>
      </c>
      <c r="I13" s="105"/>
    </row>
    <row r="14" spans="1:9" ht="15.75">
      <c r="A14" s="9"/>
      <c r="B14" s="106" t="s">
        <v>3</v>
      </c>
      <c r="C14" s="106"/>
      <c r="D14" s="107" t="s">
        <v>4</v>
      </c>
      <c r="E14" s="107"/>
      <c r="F14" s="107"/>
      <c r="G14" s="107"/>
      <c r="H14" s="108" t="s">
        <v>5</v>
      </c>
      <c r="I14" s="108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49"/>
      <c r="D17" s="26"/>
      <c r="E17" s="71"/>
      <c r="F17" s="71"/>
      <c r="G17" s="72"/>
      <c r="H17" s="26"/>
      <c r="I17" s="30">
        <f>IF(BUSHEL!I17=0,BUSHEL!I17*TONELADA!$E$56,"")</f>
      </c>
    </row>
    <row r="18" spans="1:9" ht="19.5" customHeight="1">
      <c r="A18" s="23" t="s">
        <v>13</v>
      </c>
      <c r="B18" s="24"/>
      <c r="C18" s="49"/>
      <c r="D18" s="26"/>
      <c r="E18" s="71"/>
      <c r="F18" s="71"/>
      <c r="G18" s="72"/>
      <c r="H18" s="26"/>
      <c r="I18" s="30"/>
    </row>
    <row r="19" spans="1:9" ht="19.5" customHeight="1">
      <c r="A19" s="17" t="s">
        <v>14</v>
      </c>
      <c r="B19" s="50"/>
      <c r="C19" s="49"/>
      <c r="D19" s="32"/>
      <c r="E19" s="71"/>
      <c r="F19" s="71"/>
      <c r="G19" s="72"/>
      <c r="H19" s="33"/>
      <c r="I19" s="30"/>
    </row>
    <row r="20" spans="1:9" ht="19.5" customHeight="1">
      <c r="A20" s="23" t="s">
        <v>15</v>
      </c>
      <c r="B20" s="24"/>
      <c r="C20" s="49"/>
      <c r="D20" s="26"/>
      <c r="E20" s="71"/>
      <c r="F20" s="71"/>
      <c r="G20" s="72"/>
      <c r="H20" s="29"/>
      <c r="I20" s="30"/>
    </row>
    <row r="21" spans="1:9" ht="19.5" customHeight="1">
      <c r="A21" s="17" t="s">
        <v>16</v>
      </c>
      <c r="B21" s="50"/>
      <c r="C21" s="49"/>
      <c r="D21" s="32"/>
      <c r="E21" s="71"/>
      <c r="F21" s="71"/>
      <c r="G21" s="72"/>
      <c r="H21" s="33"/>
      <c r="I21" s="30"/>
    </row>
    <row r="22" spans="1:9" ht="19.5" customHeight="1">
      <c r="A22" s="23" t="s">
        <v>17</v>
      </c>
      <c r="B22" s="24"/>
      <c r="C22" s="49"/>
      <c r="D22" s="26"/>
      <c r="E22" s="71"/>
      <c r="F22" s="71"/>
      <c r="G22" s="72"/>
      <c r="H22" s="29"/>
      <c r="I22" s="30"/>
    </row>
    <row r="23" spans="1:9" ht="19.5" customHeight="1">
      <c r="A23" s="17" t="s">
        <v>18</v>
      </c>
      <c r="B23" s="50"/>
      <c r="C23" s="49">
        <f>BUSHEL!C23*TONELADA!$B$56</f>
        <v>332.0739</v>
      </c>
      <c r="D23" s="32"/>
      <c r="E23" s="71">
        <f>BUSHEL!E23*TONELADA!$B$56</f>
        <v>362.11212</v>
      </c>
      <c r="F23" s="71">
        <f>BUSHEL!F23*TONELADA!$B$56</f>
        <v>358.43772</v>
      </c>
      <c r="G23" s="72">
        <f>BUSHEL!G23*TONELADA!$B$56</f>
        <v>354.76331999999996</v>
      </c>
      <c r="H23" s="33"/>
      <c r="I23" s="30"/>
    </row>
    <row r="24" spans="1:9" ht="19.5" customHeight="1">
      <c r="A24" s="23" t="s">
        <v>19</v>
      </c>
      <c r="B24" s="24"/>
      <c r="C24" s="49">
        <f>BUSHEL!C24*TONELADA!$B$56</f>
        <v>335.7483</v>
      </c>
      <c r="D24" s="26"/>
      <c r="E24" s="71">
        <f>BUSHEL!E24*TONELADA!$B$56</f>
        <v>362.11212</v>
      </c>
      <c r="F24" s="71">
        <f>BUSHEL!F24*TONELADA!$B$56</f>
        <v>358.43772</v>
      </c>
      <c r="G24" s="72">
        <f>BUSHEL!G24*TONELADA!$B$56</f>
        <v>354.76331999999996</v>
      </c>
      <c r="H24" s="29"/>
      <c r="I24" s="30">
        <f>BUSHEL!I24*TONELADA!$E$56</f>
        <v>338.5648</v>
      </c>
    </row>
    <row r="25" spans="1:9" ht="19.5" customHeight="1">
      <c r="A25" s="17" t="s">
        <v>20</v>
      </c>
      <c r="B25" s="50">
        <f>BUSHEL!B25*TONELADA!$B$56</f>
        <v>322.8879</v>
      </c>
      <c r="C25" s="49">
        <f>BUSHEL!C25*TONELADA!$B$56</f>
        <v>341.2599</v>
      </c>
      <c r="D25" s="32">
        <f>IF(BUSHEL!D25&gt;0,BUSHEL!D25*TONELADA!$B$56,"")</f>
        <v>323.53092</v>
      </c>
      <c r="E25" s="71">
        <f>BUSHEL!E25*TONELADA!$B$56</f>
        <v>363.94932</v>
      </c>
      <c r="F25" s="71">
        <f>BUSHEL!F25*TONELADA!$B$56</f>
        <v>360.27492</v>
      </c>
      <c r="G25" s="72">
        <f>BUSHEL!G25*TONELADA!$B$56</f>
        <v>356.60052</v>
      </c>
      <c r="H25" s="33">
        <f>BUSHEL!H25*$E$56</f>
        <v>311.00719999999995</v>
      </c>
      <c r="I25" s="30">
        <f>BUSHEL!I25*TONELADA!$E$56</f>
        <v>338.5648</v>
      </c>
    </row>
    <row r="26" spans="1:9" ht="19.5" customHeight="1">
      <c r="A26" s="23" t="s">
        <v>21</v>
      </c>
      <c r="B26" s="24"/>
      <c r="C26" s="47"/>
      <c r="D26" s="26"/>
      <c r="E26" s="24"/>
      <c r="F26" s="24"/>
      <c r="G26" s="48"/>
      <c r="H26" s="29"/>
      <c r="I26" s="30">
        <f>BUSHEL!I26*TONELADA!$E$56</f>
        <v>335.51378</v>
      </c>
    </row>
    <row r="27" spans="1:9" ht="19.5" customHeight="1">
      <c r="A27" s="23" t="s">
        <v>22</v>
      </c>
      <c r="B27" s="24"/>
      <c r="C27" s="47"/>
      <c r="D27" s="26"/>
      <c r="E27" s="24"/>
      <c r="F27" s="24"/>
      <c r="G27" s="48"/>
      <c r="H27" s="29"/>
      <c r="I27" s="30">
        <f>BUSHEL!I27*TONELADA!$E$56</f>
        <v>335.51378</v>
      </c>
    </row>
    <row r="28" spans="1:9" ht="19.5" customHeight="1">
      <c r="A28" s="17" t="s">
        <v>23</v>
      </c>
      <c r="B28" s="50">
        <f>BUSHEL!B28*TONELADA!$B$56</f>
        <v>326.37858</v>
      </c>
      <c r="C28" s="49"/>
      <c r="D28" s="32">
        <f>IF(BUSHEL!D28&gt;0,BUSHEL!D28*TONELADA!$B$56,"")</f>
        <v>329.96112</v>
      </c>
      <c r="E28" s="49"/>
      <c r="F28" s="49"/>
      <c r="G28" s="51"/>
      <c r="H28" s="33">
        <f>BUSHEL!H28*$E$56</f>
        <v>306.38146</v>
      </c>
      <c r="I28" s="50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50">
        <f>BUSHEL!B30*TONELADA!$B$56</f>
        <v>325.27626</v>
      </c>
      <c r="C30" s="37"/>
      <c r="D30" s="32">
        <f>IF(BUSHEL!D30&gt;0,BUSHEL!D30*TONELADA!$B$56,"")</f>
        <v>331.43088</v>
      </c>
      <c r="E30" s="37"/>
      <c r="F30" s="37"/>
      <c r="G30" s="53"/>
      <c r="H30" s="33">
        <f>BUSHEL!H30*$E$56</f>
        <v>303.72411999999997</v>
      </c>
      <c r="I30" s="31"/>
    </row>
    <row r="31" spans="1:9" ht="19.5" customHeight="1">
      <c r="A31" s="17" t="s">
        <v>16</v>
      </c>
      <c r="B31" s="50">
        <f>BUSHEL!B31*TONELADA!$B$56</f>
        <v>319.12164</v>
      </c>
      <c r="C31" s="37"/>
      <c r="D31" s="32">
        <f>IF(BUSHEL!D31&gt;0,BUSHEL!D31*TONELADA!$B$56,"")</f>
        <v>330.51228</v>
      </c>
      <c r="E31" s="37"/>
      <c r="F31" s="37"/>
      <c r="G31" s="53"/>
      <c r="H31" s="33">
        <f>BUSHEL!H31*$E$56</f>
        <v>301.95256</v>
      </c>
      <c r="I31" s="31"/>
    </row>
    <row r="32" spans="1:9" ht="19.5" customHeight="1">
      <c r="A32" s="17" t="s">
        <v>18</v>
      </c>
      <c r="B32" s="50">
        <f>BUSHEL!B32*TONELADA!$B$56</f>
        <v>293.4927</v>
      </c>
      <c r="C32" s="37"/>
      <c r="D32" s="32">
        <f>IF(BUSHEL!D32&gt;0,BUSHEL!D32*TONELADA!$B$56,"")</f>
        <v>306.99612</v>
      </c>
      <c r="E32" s="37"/>
      <c r="F32" s="37"/>
      <c r="G32" s="53"/>
      <c r="H32" s="33">
        <f>BUSHEL!H32*$E$56</f>
        <v>299.29522</v>
      </c>
      <c r="I32" s="31"/>
    </row>
    <row r="33" spans="1:9" ht="19.5" customHeight="1">
      <c r="A33" s="17" t="s">
        <v>20</v>
      </c>
      <c r="B33" s="50">
        <f>BUSHEL!B33*TONELADA!$B$56</f>
        <v>292.94154</v>
      </c>
      <c r="C33" s="37"/>
      <c r="D33" s="32">
        <f>IF(BUSHEL!D33&gt;0,BUSHEL!D33*TONELADA!$B$56,"")</f>
        <v>305.8938</v>
      </c>
      <c r="E33" s="37"/>
      <c r="F33" s="37"/>
      <c r="G33" s="53"/>
      <c r="H33" s="33">
        <f>BUSHEL!H33*$E$56</f>
        <v>260.22247999999996</v>
      </c>
      <c r="I33" s="31"/>
    </row>
    <row r="34" spans="1:9" ht="19.5" customHeight="1">
      <c r="A34" s="17" t="s">
        <v>23</v>
      </c>
      <c r="B34" s="50">
        <f>BUSHEL!B34*TONELADA!$B$56</f>
        <v>295.3299</v>
      </c>
      <c r="C34" s="49"/>
      <c r="D34" s="32">
        <f>IF(BUSHEL!D34&gt;0,BUSHEL!D34*TONELADA!$B$56,"")</f>
        <v>309.93564</v>
      </c>
      <c r="E34" s="49"/>
      <c r="F34" s="49"/>
      <c r="G34" s="51"/>
      <c r="H34" s="33">
        <f>BUSHEL!H34*$E$56</f>
        <v>244.37686</v>
      </c>
      <c r="I34" s="50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0">
        <f>BUSHEL!B36*TONELADA!$B$56</f>
        <v>296.79966</v>
      </c>
      <c r="C36" s="37"/>
      <c r="D36" s="32">
        <f>IF(BUSHEL!D36&gt;0,BUSHEL!D36*TONELADA!$B$56,"")</f>
        <v>309.20076</v>
      </c>
      <c r="E36" s="37"/>
      <c r="F36" s="37"/>
      <c r="G36" s="53"/>
      <c r="H36" s="33">
        <f>BUSHEL!H36*$E$56</f>
        <v>245.95157999999998</v>
      </c>
      <c r="I36" s="31"/>
    </row>
    <row r="37" spans="1:9" ht="19.5" customHeight="1">
      <c r="A37" s="17" t="s">
        <v>16</v>
      </c>
      <c r="B37" s="50">
        <f>BUSHEL!B37*TONELADA!$B$56</f>
        <v>291.56363999999996</v>
      </c>
      <c r="C37" s="37"/>
      <c r="D37" s="32">
        <f>IF(BUSHEL!D37&gt;0,BUSHEL!D37*TONELADA!$B$56,"")</f>
        <v>302.58684</v>
      </c>
      <c r="E37" s="37"/>
      <c r="F37" s="37"/>
      <c r="G37" s="53"/>
      <c r="H37" s="33">
        <f>BUSHEL!H37*$E$56</f>
        <v>246.54209999999998</v>
      </c>
      <c r="I37" s="31"/>
    </row>
    <row r="38" spans="1:9" ht="19.5" customHeight="1">
      <c r="A38" s="17" t="s">
        <v>18</v>
      </c>
      <c r="B38" s="50">
        <f>BUSHEL!B38*TONELADA!$B$56</f>
        <v>268.32306</v>
      </c>
      <c r="C38" s="37"/>
      <c r="D38" s="32">
        <f>IF(BUSHEL!D38&gt;0,BUSHEL!D38*TONELADA!$B$56,"")</f>
        <v>275.02884</v>
      </c>
      <c r="E38" s="37"/>
      <c r="F38" s="37"/>
      <c r="G38" s="53"/>
      <c r="H38" s="33">
        <f>BUSHEL!H38*$E$56</f>
        <v>246.64051999999998</v>
      </c>
      <c r="I38" s="31"/>
    </row>
    <row r="39" spans="1:9" ht="19.5" customHeight="1">
      <c r="A39" s="17" t="s">
        <v>20</v>
      </c>
      <c r="B39" s="50">
        <f>BUSHEL!B39*TONELADA!$B$56</f>
        <v>268.32306</v>
      </c>
      <c r="C39" s="37"/>
      <c r="D39" s="32"/>
      <c r="E39" s="37"/>
      <c r="F39" s="37"/>
      <c r="G39" s="53"/>
      <c r="H39" s="33">
        <f>BUSHEL!H39*$E$56</f>
        <v>231.28699999999998</v>
      </c>
      <c r="I39" s="31"/>
    </row>
    <row r="40" spans="1:9" ht="19.5" customHeight="1">
      <c r="A40" s="17" t="s">
        <v>23</v>
      </c>
      <c r="B40" s="50">
        <f>BUSHEL!B40*TONELADA!$B$56</f>
        <v>268.32306</v>
      </c>
      <c r="C40" s="49"/>
      <c r="D40" s="57"/>
      <c r="E40" s="49"/>
      <c r="F40" s="49"/>
      <c r="G40" s="51"/>
      <c r="H40" s="33">
        <f>BUSHEL!H40*$E$56</f>
        <v>219.67344</v>
      </c>
      <c r="I40" s="50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50">
        <f>BUSHEL!B42*TONELADA!$B$56</f>
        <v>268.32306</v>
      </c>
      <c r="C42" s="37"/>
      <c r="D42" s="32"/>
      <c r="E42" s="37"/>
      <c r="F42" s="37"/>
      <c r="G42" s="53"/>
      <c r="H42" s="33"/>
      <c r="I42" s="31"/>
    </row>
    <row r="43" spans="1:9" ht="19.5" customHeight="1">
      <c r="A43" s="17" t="s">
        <v>16</v>
      </c>
      <c r="B43" s="50">
        <f>BUSHEL!B43*TONELADA!$B$56</f>
        <v>268.32306</v>
      </c>
      <c r="C43" s="37"/>
      <c r="D43" s="32"/>
      <c r="E43" s="37"/>
      <c r="F43" s="37"/>
      <c r="G43" s="53"/>
      <c r="H43" s="54"/>
      <c r="I43" s="31"/>
    </row>
    <row r="44" spans="1:9" ht="19.5" customHeight="1">
      <c r="A44" s="17" t="s">
        <v>18</v>
      </c>
      <c r="B44" s="50">
        <f>BUSHEL!B44*TONELADA!$B$56</f>
        <v>268.32306</v>
      </c>
      <c r="C44" s="37"/>
      <c r="D44" s="32"/>
      <c r="E44" s="37"/>
      <c r="F44" s="37"/>
      <c r="G44" s="53"/>
      <c r="H44" s="33">
        <f>BUSHEL!H44*$E$56</f>
        <v>223.21656</v>
      </c>
      <c r="I44" s="31"/>
    </row>
    <row r="45" spans="1:9" ht="19.5" customHeight="1">
      <c r="A45" s="17" t="s">
        <v>20</v>
      </c>
      <c r="B45" s="50"/>
      <c r="C45" s="37"/>
      <c r="D45" s="32"/>
      <c r="E45" s="37"/>
      <c r="F45" s="37"/>
      <c r="G45" s="53"/>
      <c r="H45" s="54"/>
      <c r="I45" s="31"/>
    </row>
    <row r="46" spans="1:9" ht="19.5" customHeight="1">
      <c r="A46" s="17" t="s">
        <v>23</v>
      </c>
      <c r="B46" s="50"/>
      <c r="C46" s="49"/>
      <c r="D46" s="57"/>
      <c r="E46" s="49"/>
      <c r="F46" s="49"/>
      <c r="G46" s="51"/>
      <c r="H46" s="33">
        <f>BUSHEL!H46*$E$56</f>
        <v>218.9845</v>
      </c>
      <c r="I46" s="50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4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4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33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4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33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0"/>
      <c r="I54" s="60"/>
    </row>
    <row r="55" ht="15">
      <c r="A55" s="62" t="s">
        <v>25</v>
      </c>
    </row>
    <row r="56" spans="1:5" ht="15">
      <c r="A56" s="73" t="s">
        <v>32</v>
      </c>
      <c r="B56" s="74">
        <v>0.36744</v>
      </c>
      <c r="D56" s="73" t="s">
        <v>33</v>
      </c>
      <c r="E56" s="1">
        <v>0.39368</v>
      </c>
    </row>
    <row r="57" spans="1:9" ht="15.75">
      <c r="A57" s="61" t="s">
        <v>28</v>
      </c>
      <c r="B57" s="61"/>
      <c r="C57" s="61"/>
      <c r="D57" s="61"/>
      <c r="E57" s="61"/>
      <c r="F57" s="61"/>
      <c r="G57" s="61"/>
      <c r="H57" s="61"/>
      <c r="I57" s="61"/>
    </row>
    <row r="59" spans="1:8" ht="15.75">
      <c r="A59" s="65" t="s">
        <v>29</v>
      </c>
      <c r="E59" s="66" t="s">
        <v>30</v>
      </c>
      <c r="F59" s="66"/>
      <c r="G59" s="66"/>
      <c r="H59" s="63"/>
    </row>
    <row r="60" spans="5:8" ht="15">
      <c r="E60" s="68">
        <v>0.11</v>
      </c>
      <c r="F60" s="69">
        <f>'Primas HRW'!B23*B56</f>
        <v>-7.3488</v>
      </c>
      <c r="G60" s="69"/>
      <c r="H60" s="64"/>
    </row>
    <row r="61" spans="5:8" ht="15">
      <c r="E61" s="70">
        <v>0.115</v>
      </c>
      <c r="F61" s="69">
        <f>'Primas HRW'!B24*B56</f>
        <v>-3.6744</v>
      </c>
      <c r="G61" s="69"/>
      <c r="H61" s="64"/>
    </row>
    <row r="62" spans="5:8" ht="15">
      <c r="E62" s="70">
        <v>0.125</v>
      </c>
      <c r="F62" s="69" t="str">
        <f>'Primas HRW'!B25</f>
        <v> --</v>
      </c>
      <c r="G62" s="69"/>
      <c r="H62" s="67"/>
    </row>
    <row r="63" spans="5:8" ht="15">
      <c r="E63" s="68">
        <v>0.13</v>
      </c>
      <c r="F63" s="68" t="str">
        <f>'Primas HRW'!B26</f>
        <v>--</v>
      </c>
      <c r="G63" s="68"/>
      <c r="H63" s="67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5" t="s">
        <v>35</v>
      </c>
    </row>
    <row r="3" spans="2:3" ht="15.75">
      <c r="B3" s="76">
        <v>0.12</v>
      </c>
      <c r="C3" s="77" t="s">
        <v>36</v>
      </c>
    </row>
    <row r="4" spans="1:3" ht="15">
      <c r="A4" s="78" t="s">
        <v>37</v>
      </c>
      <c r="B4" s="79"/>
      <c r="C4" s="79"/>
    </row>
    <row r="5" spans="1:3" ht="15">
      <c r="A5" s="80" t="s">
        <v>38</v>
      </c>
      <c r="B5" s="24"/>
      <c r="C5" s="24"/>
    </row>
    <row r="6" spans="1:3" ht="15">
      <c r="A6" s="78" t="s">
        <v>39</v>
      </c>
      <c r="B6" s="79"/>
      <c r="C6" s="79"/>
    </row>
    <row r="7" spans="1:3" ht="15">
      <c r="A7" s="81" t="s">
        <v>40</v>
      </c>
      <c r="B7" s="24"/>
      <c r="C7" s="24"/>
    </row>
    <row r="8" spans="1:3" ht="15">
      <c r="A8" s="78" t="s">
        <v>41</v>
      </c>
      <c r="B8" s="79">
        <v>25</v>
      </c>
      <c r="C8" s="82" t="s">
        <v>43</v>
      </c>
    </row>
    <row r="9" spans="1:3" ht="15">
      <c r="A9" s="81" t="s">
        <v>42</v>
      </c>
      <c r="B9" s="24">
        <v>35</v>
      </c>
      <c r="C9" s="24" t="s">
        <v>43</v>
      </c>
    </row>
    <row r="10" spans="1:3" ht="15">
      <c r="A10" s="78" t="s">
        <v>44</v>
      </c>
      <c r="B10" s="82">
        <v>50</v>
      </c>
      <c r="C10" s="82" t="s">
        <v>43</v>
      </c>
    </row>
    <row r="17" ht="15">
      <c r="A17" t="s">
        <v>45</v>
      </c>
    </row>
    <row r="18" ht="15">
      <c r="A18" t="s">
        <v>46</v>
      </c>
    </row>
    <row r="19" ht="15">
      <c r="A19" t="s">
        <v>47</v>
      </c>
    </row>
    <row r="20" ht="15">
      <c r="A20" t="s">
        <v>48</v>
      </c>
    </row>
    <row r="21" ht="15">
      <c r="A21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4" sqref="B14"/>
    </sheetView>
  </sheetViews>
  <sheetFormatPr defaultColWidth="11.5546875" defaultRowHeight="15"/>
  <cols>
    <col min="4" max="4" width="14.3359375" style="0" customWidth="1"/>
  </cols>
  <sheetData>
    <row r="1" spans="2:4" ht="15.75">
      <c r="B1" s="110"/>
      <c r="C1" s="110"/>
      <c r="D1" s="110"/>
    </row>
    <row r="2" spans="1:4" ht="15.75">
      <c r="A2" s="80"/>
      <c r="B2" s="111" t="s">
        <v>1</v>
      </c>
      <c r="C2" s="111"/>
      <c r="D2" s="111"/>
    </row>
    <row r="3" spans="1:4" ht="15.75">
      <c r="A3" s="80"/>
      <c r="B3" s="111" t="s">
        <v>50</v>
      </c>
      <c r="C3" s="111"/>
      <c r="D3" s="111"/>
    </row>
    <row r="4" spans="1:5" ht="15.75">
      <c r="A4" s="80"/>
      <c r="B4" s="83">
        <v>0.12</v>
      </c>
      <c r="C4" s="84">
        <v>0.115</v>
      </c>
      <c r="D4" s="84">
        <v>0.11</v>
      </c>
      <c r="E4" s="85" t="s">
        <v>51</v>
      </c>
    </row>
    <row r="5" spans="1:5" ht="15">
      <c r="A5" s="86" t="s">
        <v>52</v>
      </c>
      <c r="B5" s="79"/>
      <c r="C5" s="79"/>
      <c r="D5" s="79"/>
      <c r="E5" s="79"/>
    </row>
    <row r="6" spans="1:5" ht="15">
      <c r="A6" s="80" t="s">
        <v>53</v>
      </c>
      <c r="B6" s="24"/>
      <c r="C6" s="87"/>
      <c r="D6" s="24"/>
      <c r="E6" s="24"/>
    </row>
    <row r="7" spans="1:5" ht="15">
      <c r="A7" s="78" t="s">
        <v>37</v>
      </c>
      <c r="B7" s="79"/>
      <c r="C7" s="82"/>
      <c r="D7" s="79"/>
      <c r="E7" s="82"/>
    </row>
    <row r="8" spans="1:5" ht="15">
      <c r="A8" s="80" t="s">
        <v>38</v>
      </c>
      <c r="B8" s="24"/>
      <c r="C8" s="88"/>
      <c r="D8" s="88"/>
      <c r="E8" s="24"/>
    </row>
    <row r="9" spans="1:5" ht="15">
      <c r="A9" s="78" t="s">
        <v>39</v>
      </c>
      <c r="B9" s="79"/>
      <c r="C9" s="79"/>
      <c r="D9" s="79"/>
      <c r="E9" s="82"/>
    </row>
    <row r="10" spans="1:5" ht="15">
      <c r="A10" s="80" t="s">
        <v>40</v>
      </c>
      <c r="B10" s="24"/>
      <c r="C10" s="24"/>
      <c r="D10" s="24"/>
      <c r="E10" s="24"/>
    </row>
    <row r="11" spans="1:5" ht="15">
      <c r="A11" s="78" t="s">
        <v>41</v>
      </c>
      <c r="B11" s="82">
        <v>105</v>
      </c>
      <c r="C11" s="82">
        <f>B11+$B$24</f>
        <v>95</v>
      </c>
      <c r="D11" s="82">
        <f>B11+$B$23</f>
        <v>85</v>
      </c>
      <c r="E11" s="82" t="s">
        <v>43</v>
      </c>
    </row>
    <row r="12" spans="1:5" ht="15">
      <c r="A12" s="80" t="s">
        <v>42</v>
      </c>
      <c r="B12" s="89">
        <v>105</v>
      </c>
      <c r="C12" s="24">
        <f>B12+$B$24</f>
        <v>95</v>
      </c>
      <c r="D12" s="24">
        <f>B12+$B$23</f>
        <v>85</v>
      </c>
      <c r="E12" s="24" t="s">
        <v>43</v>
      </c>
    </row>
    <row r="13" spans="1:5" ht="15">
      <c r="A13" s="78" t="s">
        <v>44</v>
      </c>
      <c r="B13" s="82">
        <v>110</v>
      </c>
      <c r="C13" s="82">
        <f>B13+$B$24</f>
        <v>100</v>
      </c>
      <c r="D13" s="82">
        <f>B13+$B$23</f>
        <v>90</v>
      </c>
      <c r="E13" s="82" t="s">
        <v>43</v>
      </c>
    </row>
    <row r="22" spans="1:4" ht="15">
      <c r="A22" t="s">
        <v>54</v>
      </c>
      <c r="D22" t="s">
        <v>45</v>
      </c>
    </row>
    <row r="23" spans="1:4" ht="15">
      <c r="A23" s="90">
        <v>0.11</v>
      </c>
      <c r="B23">
        <v>-20</v>
      </c>
      <c r="D23" t="s">
        <v>46</v>
      </c>
    </row>
    <row r="24" spans="1:4" ht="15">
      <c r="A24" s="91">
        <v>0.115</v>
      </c>
      <c r="B24" s="92">
        <v>-10</v>
      </c>
      <c r="D24" t="s">
        <v>47</v>
      </c>
    </row>
    <row r="25" spans="1:4" ht="15">
      <c r="A25" s="93">
        <v>0.125</v>
      </c>
      <c r="B25" s="94" t="s">
        <v>55</v>
      </c>
      <c r="D25" t="s">
        <v>48</v>
      </c>
    </row>
    <row r="26" spans="1:4" ht="15">
      <c r="A26" s="90">
        <v>0.13</v>
      </c>
      <c r="B26" s="95" t="s">
        <v>56</v>
      </c>
      <c r="D26" t="s">
        <v>49</v>
      </c>
    </row>
    <row r="28" ht="15">
      <c r="A28" t="s">
        <v>45</v>
      </c>
    </row>
    <row r="29" ht="15">
      <c r="A29" t="s">
        <v>46</v>
      </c>
    </row>
    <row r="30" ht="15">
      <c r="A30" t="s">
        <v>47</v>
      </c>
    </row>
    <row r="31" ht="15">
      <c r="A31" t="s">
        <v>48</v>
      </c>
    </row>
    <row r="32" ht="15">
      <c r="A32" t="s">
        <v>49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3" sqref="B13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57</v>
      </c>
      <c r="C2" s="75" t="s">
        <v>35</v>
      </c>
    </row>
    <row r="3" spans="2:3" ht="15.75">
      <c r="B3" s="76" t="s">
        <v>58</v>
      </c>
      <c r="C3" s="77" t="s">
        <v>36</v>
      </c>
    </row>
    <row r="4" spans="1:3" ht="15">
      <c r="A4" s="86" t="s">
        <v>52</v>
      </c>
      <c r="B4" s="79"/>
      <c r="C4" s="79"/>
    </row>
    <row r="5" spans="1:3" ht="15">
      <c r="A5" s="80" t="s">
        <v>53</v>
      </c>
      <c r="B5" s="24"/>
      <c r="C5" s="24"/>
    </row>
    <row r="6" spans="1:3" ht="15">
      <c r="A6" s="78" t="s">
        <v>37</v>
      </c>
      <c r="B6" s="79"/>
      <c r="C6" s="79"/>
    </row>
    <row r="7" spans="1:3" ht="15">
      <c r="A7" s="81" t="s">
        <v>38</v>
      </c>
      <c r="B7" s="96"/>
      <c r="C7" s="96"/>
    </row>
    <row r="8" spans="1:3" ht="15">
      <c r="A8" s="78" t="s">
        <v>39</v>
      </c>
      <c r="B8" s="79"/>
      <c r="C8" s="79"/>
    </row>
    <row r="9" spans="1:3" ht="15">
      <c r="A9" s="80" t="s">
        <v>40</v>
      </c>
      <c r="B9" s="24"/>
      <c r="C9" s="24"/>
    </row>
    <row r="10" spans="1:3" ht="15">
      <c r="A10" s="78" t="s">
        <v>41</v>
      </c>
      <c r="B10" s="79"/>
      <c r="C10" s="79"/>
    </row>
    <row r="11" spans="1:3" ht="15">
      <c r="A11" s="81" t="s">
        <v>42</v>
      </c>
      <c r="B11" s="96">
        <v>70</v>
      </c>
      <c r="C11" s="24" t="s">
        <v>43</v>
      </c>
    </row>
    <row r="12" spans="1:3" ht="15">
      <c r="A12" s="78" t="s">
        <v>44</v>
      </c>
      <c r="B12" s="79">
        <v>70</v>
      </c>
      <c r="C12" s="79" t="s">
        <v>43</v>
      </c>
    </row>
    <row r="13" spans="1:3" ht="15">
      <c r="A13" s="80" t="s">
        <v>59</v>
      </c>
      <c r="B13" s="24">
        <v>74</v>
      </c>
      <c r="C13" s="24" t="s">
        <v>60</v>
      </c>
    </row>
    <row r="14" spans="1:3" ht="15">
      <c r="A14" s="78" t="s">
        <v>61</v>
      </c>
      <c r="B14" s="79">
        <v>74</v>
      </c>
      <c r="C14" s="79" t="s">
        <v>60</v>
      </c>
    </row>
    <row r="15" spans="1:3" ht="15">
      <c r="A15" s="80" t="s">
        <v>62</v>
      </c>
      <c r="B15" s="24"/>
      <c r="C15" s="24"/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1">
      <selection activeCell="D24" sqref="D24"/>
    </sheetView>
  </sheetViews>
  <sheetFormatPr defaultColWidth="12.4453125" defaultRowHeight="15"/>
  <cols>
    <col min="1" max="1" width="12.4453125" style="97" customWidth="1"/>
    <col min="2" max="2" width="6.4453125" style="97" customWidth="1"/>
    <col min="3" max="3" width="18.10546875" style="97" customWidth="1"/>
    <col min="4" max="4" width="14.4453125" style="97" customWidth="1"/>
    <col min="5" max="5" width="6.88671875" style="97" customWidth="1"/>
    <col min="6" max="6" width="7.77734375" style="97" customWidth="1"/>
    <col min="7" max="7" width="18.10546875" style="97" customWidth="1"/>
    <col min="8" max="8" width="14.4453125" style="97" customWidth="1"/>
    <col min="9" max="9" width="6.99609375" style="97" customWidth="1"/>
    <col min="10" max="10" width="4.99609375" style="97" customWidth="1"/>
    <col min="11" max="11" width="17.21484375" style="97" customWidth="1"/>
    <col min="12" max="12" width="14.4453125" style="97" customWidth="1"/>
    <col min="13" max="13" width="6.88671875" style="97" customWidth="1"/>
    <col min="14" max="16384" width="12.4453125" style="97" customWidth="1"/>
  </cols>
  <sheetData>
    <row r="1" ht="15">
      <c r="A1" s="97" t="s">
        <v>63</v>
      </c>
    </row>
    <row r="2" spans="3:11" ht="15">
      <c r="C2" s="97" t="s">
        <v>64</v>
      </c>
      <c r="G2" s="97" t="s">
        <v>65</v>
      </c>
      <c r="K2" s="97" t="s">
        <v>66</v>
      </c>
    </row>
    <row r="3" spans="2:13" ht="15">
      <c r="B3"/>
      <c r="C3" t="s">
        <v>67</v>
      </c>
      <c r="D3" t="s">
        <v>68</v>
      </c>
      <c r="E3" t="s">
        <v>69</v>
      </c>
      <c r="F3"/>
      <c r="G3" t="s">
        <v>67</v>
      </c>
      <c r="H3" t="s">
        <v>68</v>
      </c>
      <c r="I3" t="s">
        <v>69</v>
      </c>
      <c r="J3"/>
      <c r="K3" t="s">
        <v>67</v>
      </c>
      <c r="L3" t="s">
        <v>68</v>
      </c>
      <c r="M3" t="s">
        <v>69</v>
      </c>
    </row>
    <row r="4" spans="2:13" ht="15">
      <c r="B4" t="s">
        <v>70</v>
      </c>
      <c r="C4" t="s">
        <v>71</v>
      </c>
      <c r="D4" s="102">
        <v>41114</v>
      </c>
      <c r="E4" s="58">
        <v>878.75</v>
      </c>
      <c r="F4" t="s">
        <v>72</v>
      </c>
      <c r="G4" t="s">
        <v>71</v>
      </c>
      <c r="H4" s="102">
        <v>41114</v>
      </c>
      <c r="I4" s="58">
        <v>880.5</v>
      </c>
      <c r="J4" t="s">
        <v>73</v>
      </c>
      <c r="K4" t="s">
        <v>74</v>
      </c>
      <c r="L4" s="102">
        <v>41114</v>
      </c>
      <c r="M4">
        <v>790</v>
      </c>
    </row>
    <row r="5" spans="2:13" ht="15">
      <c r="B5" t="s">
        <v>75</v>
      </c>
      <c r="C5" t="s">
        <v>76</v>
      </c>
      <c r="D5" s="102">
        <v>41114</v>
      </c>
      <c r="E5" s="58">
        <v>888.25</v>
      </c>
      <c r="F5" t="s">
        <v>77</v>
      </c>
      <c r="G5" t="s">
        <v>76</v>
      </c>
      <c r="H5" s="102">
        <v>41114</v>
      </c>
      <c r="I5">
        <v>898</v>
      </c>
      <c r="J5" t="s">
        <v>78</v>
      </c>
      <c r="K5" t="s">
        <v>79</v>
      </c>
      <c r="L5" s="102">
        <v>41114</v>
      </c>
      <c r="M5" s="58">
        <v>778.25</v>
      </c>
    </row>
    <row r="6" spans="2:13" ht="15">
      <c r="B6" t="s">
        <v>80</v>
      </c>
      <c r="C6" t="s">
        <v>81</v>
      </c>
      <c r="D6" s="102">
        <v>41114</v>
      </c>
      <c r="E6" s="58">
        <v>885.25</v>
      </c>
      <c r="F6" t="s">
        <v>82</v>
      </c>
      <c r="G6" t="s">
        <v>81</v>
      </c>
      <c r="H6" s="102">
        <v>41114</v>
      </c>
      <c r="I6">
        <v>902</v>
      </c>
      <c r="J6" t="s">
        <v>83</v>
      </c>
      <c r="K6" t="s">
        <v>84</v>
      </c>
      <c r="L6" s="102">
        <v>41114</v>
      </c>
      <c r="M6" s="58">
        <v>771.5</v>
      </c>
    </row>
    <row r="7" spans="2:13" ht="15">
      <c r="B7" t="s">
        <v>85</v>
      </c>
      <c r="C7" t="s">
        <v>86</v>
      </c>
      <c r="D7" s="102">
        <v>41114</v>
      </c>
      <c r="E7" s="58">
        <v>868.5</v>
      </c>
      <c r="F7" t="s">
        <v>87</v>
      </c>
      <c r="G7" t="s">
        <v>86</v>
      </c>
      <c r="H7" s="102">
        <v>41114</v>
      </c>
      <c r="I7" s="58">
        <v>899.5</v>
      </c>
      <c r="J7" t="s">
        <v>88</v>
      </c>
      <c r="K7" t="s">
        <v>89</v>
      </c>
      <c r="L7" s="102">
        <v>41114</v>
      </c>
      <c r="M7">
        <v>767</v>
      </c>
    </row>
    <row r="8" spans="2:13" ht="15">
      <c r="B8" t="s">
        <v>90</v>
      </c>
      <c r="C8" t="s">
        <v>91</v>
      </c>
      <c r="D8" s="102">
        <v>41114</v>
      </c>
      <c r="E8" s="58">
        <v>798.75</v>
      </c>
      <c r="F8" t="s">
        <v>92</v>
      </c>
      <c r="G8" t="s">
        <v>91</v>
      </c>
      <c r="H8" s="102">
        <v>41114</v>
      </c>
      <c r="I8" s="58">
        <v>835.5</v>
      </c>
      <c r="J8" t="s">
        <v>93</v>
      </c>
      <c r="K8" t="s">
        <v>94</v>
      </c>
      <c r="L8" s="102">
        <v>41114</v>
      </c>
      <c r="M8" s="58">
        <v>760.25</v>
      </c>
    </row>
    <row r="9" spans="2:13" ht="15">
      <c r="B9" t="s">
        <v>95</v>
      </c>
      <c r="C9" t="s">
        <v>96</v>
      </c>
      <c r="D9" s="102">
        <v>41114</v>
      </c>
      <c r="E9" s="58">
        <v>797.25</v>
      </c>
      <c r="F9" t="s">
        <v>97</v>
      </c>
      <c r="G9" t="s">
        <v>96</v>
      </c>
      <c r="H9" s="102">
        <v>41114</v>
      </c>
      <c r="I9" s="58">
        <v>832.5</v>
      </c>
      <c r="J9" t="s">
        <v>98</v>
      </c>
      <c r="K9" t="s">
        <v>99</v>
      </c>
      <c r="L9" s="102">
        <v>41114</v>
      </c>
      <c r="M9">
        <v>661</v>
      </c>
    </row>
    <row r="10" spans="2:13" ht="15">
      <c r="B10" t="s">
        <v>100</v>
      </c>
      <c r="C10" t="s">
        <v>101</v>
      </c>
      <c r="D10" s="102">
        <v>41114</v>
      </c>
      <c r="E10" s="58">
        <v>803.75</v>
      </c>
      <c r="F10" t="s">
        <v>102</v>
      </c>
      <c r="G10" t="s">
        <v>101</v>
      </c>
      <c r="H10" s="102">
        <v>41114</v>
      </c>
      <c r="I10" s="58">
        <v>843.5</v>
      </c>
      <c r="J10" t="s">
        <v>103</v>
      </c>
      <c r="K10" t="s">
        <v>104</v>
      </c>
      <c r="L10" s="102">
        <v>41114</v>
      </c>
      <c r="M10" s="58">
        <v>620.75</v>
      </c>
    </row>
    <row r="11" spans="2:13" ht="15">
      <c r="B11" t="s">
        <v>105</v>
      </c>
      <c r="C11" t="s">
        <v>106</v>
      </c>
      <c r="D11" s="102">
        <v>41114</v>
      </c>
      <c r="E11" s="58">
        <v>807.75</v>
      </c>
      <c r="F11" t="s">
        <v>107</v>
      </c>
      <c r="G11" t="s">
        <v>106</v>
      </c>
      <c r="H11" s="102">
        <v>41114</v>
      </c>
      <c r="I11" s="58">
        <v>841.5</v>
      </c>
      <c r="J11" t="s">
        <v>108</v>
      </c>
      <c r="K11" t="s">
        <v>109</v>
      </c>
      <c r="L11" s="102">
        <v>41114</v>
      </c>
      <c r="M11" s="58">
        <v>624.75</v>
      </c>
    </row>
    <row r="12" spans="2:13" ht="15">
      <c r="B12" t="s">
        <v>110</v>
      </c>
      <c r="C12" t="s">
        <v>111</v>
      </c>
      <c r="D12" s="102">
        <v>41114</v>
      </c>
      <c r="E12" s="58">
        <v>793.5</v>
      </c>
      <c r="F12" t="s">
        <v>112</v>
      </c>
      <c r="G12" t="s">
        <v>111</v>
      </c>
      <c r="H12" s="102">
        <v>41114</v>
      </c>
      <c r="I12" s="58">
        <v>823.5</v>
      </c>
      <c r="J12" t="s">
        <v>113</v>
      </c>
      <c r="K12" t="s">
        <v>114</v>
      </c>
      <c r="L12" s="102">
        <v>41114</v>
      </c>
      <c r="M12" s="58">
        <v>626.25</v>
      </c>
    </row>
    <row r="13" spans="2:13" ht="15">
      <c r="B13" t="s">
        <v>115</v>
      </c>
      <c r="C13" t="s">
        <v>116</v>
      </c>
      <c r="D13" s="102">
        <v>41114</v>
      </c>
      <c r="E13" s="58">
        <v>730.25</v>
      </c>
      <c r="F13" t="s">
        <v>117</v>
      </c>
      <c r="G13" t="s">
        <v>116</v>
      </c>
      <c r="H13" s="102">
        <v>41114</v>
      </c>
      <c r="I13" s="58">
        <v>748.5</v>
      </c>
      <c r="J13" t="s">
        <v>118</v>
      </c>
      <c r="K13" t="s">
        <v>119</v>
      </c>
      <c r="L13" s="102">
        <v>41114</v>
      </c>
      <c r="M13" s="58">
        <v>626.5</v>
      </c>
    </row>
    <row r="14" spans="2:13" ht="15">
      <c r="B14" t="s">
        <v>145</v>
      </c>
      <c r="C14" t="s">
        <v>146</v>
      </c>
      <c r="D14" s="102">
        <v>41114</v>
      </c>
      <c r="E14" s="58">
        <v>730.25</v>
      </c>
      <c r="F14"/>
      <c r="G14"/>
      <c r="H14"/>
      <c r="I14"/>
      <c r="J14" t="s">
        <v>120</v>
      </c>
      <c r="K14" t="s">
        <v>121</v>
      </c>
      <c r="L14" s="102">
        <v>41114</v>
      </c>
      <c r="M14" s="58">
        <v>587.5</v>
      </c>
    </row>
    <row r="15" spans="2:13" ht="15">
      <c r="B15" t="s">
        <v>147</v>
      </c>
      <c r="C15" t="s">
        <v>148</v>
      </c>
      <c r="D15" s="102">
        <v>41114</v>
      </c>
      <c r="E15" s="58">
        <v>730.25</v>
      </c>
      <c r="F15"/>
      <c r="G15"/>
      <c r="H15"/>
      <c r="I15"/>
      <c r="J15" t="s">
        <v>122</v>
      </c>
      <c r="K15" t="s">
        <v>123</v>
      </c>
      <c r="L15" s="102">
        <v>41114</v>
      </c>
      <c r="M15">
        <v>558</v>
      </c>
    </row>
    <row r="16" spans="2:13" ht="15">
      <c r="B16" t="s">
        <v>149</v>
      </c>
      <c r="C16" t="s">
        <v>150</v>
      </c>
      <c r="D16" s="102">
        <v>41114</v>
      </c>
      <c r="E16" s="58">
        <v>730.25</v>
      </c>
      <c r="F16"/>
      <c r="G16"/>
      <c r="H16"/>
      <c r="I16"/>
      <c r="J16" t="s">
        <v>124</v>
      </c>
      <c r="K16" t="s">
        <v>125</v>
      </c>
      <c r="L16" s="102">
        <v>41114</v>
      </c>
      <c r="M16">
        <v>567</v>
      </c>
    </row>
    <row r="17" spans="2:13" ht="15">
      <c r="B17" t="s">
        <v>151</v>
      </c>
      <c r="C17" t="s">
        <v>152</v>
      </c>
      <c r="D17" s="102">
        <v>41114</v>
      </c>
      <c r="E17" s="58">
        <v>730.25</v>
      </c>
      <c r="F17"/>
      <c r="G17"/>
      <c r="H17"/>
      <c r="I17"/>
      <c r="J17" t="s">
        <v>126</v>
      </c>
      <c r="K17" t="s">
        <v>127</v>
      </c>
      <c r="L17" s="102">
        <v>41114</v>
      </c>
      <c r="M17" s="58">
        <v>556.25</v>
      </c>
    </row>
    <row r="18" spans="2:13" ht="15">
      <c r="B18" t="s">
        <v>153</v>
      </c>
      <c r="C18" t="s">
        <v>154</v>
      </c>
      <c r="D18" s="102">
        <v>41114</v>
      </c>
      <c r="E18" s="58">
        <v>730.25</v>
      </c>
      <c r="F18"/>
      <c r="G18"/>
      <c r="H18"/>
      <c r="I18"/>
      <c r="J18"/>
      <c r="K18"/>
      <c r="L18"/>
      <c r="M18"/>
    </row>
    <row r="19" spans="2:13" ht="15">
      <c r="B19"/>
      <c r="C19"/>
      <c r="D19"/>
      <c r="E19"/>
      <c r="F19"/>
      <c r="G19"/>
      <c r="H19"/>
      <c r="I19"/>
      <c r="J19"/>
      <c r="K19"/>
      <c r="L19" s="98"/>
      <c r="M19"/>
    </row>
    <row r="23" spans="4:5" ht="15.75">
      <c r="D23" s="99" t="s">
        <v>128</v>
      </c>
      <c r="E23" s="99" t="s">
        <v>129</v>
      </c>
    </row>
    <row r="24" spans="3:9" ht="15.75">
      <c r="C24" s="99" t="s">
        <v>130</v>
      </c>
      <c r="D24" s="101" t="s">
        <v>155</v>
      </c>
      <c r="E24" s="80">
        <v>24</v>
      </c>
      <c r="F24" s="97" t="s">
        <v>131</v>
      </c>
      <c r="G24" t="s">
        <v>41</v>
      </c>
      <c r="H24" t="s">
        <v>132</v>
      </c>
      <c r="I24" s="97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Julio</v>
      </c>
      <c r="B1">
        <f>TONELADA!E9</f>
        <v>2012</v>
      </c>
    </row>
    <row r="2" spans="1:2" ht="15">
      <c r="A2" t="str">
        <f>TONELADA!H9</f>
        <v>Martes</v>
      </c>
      <c r="B2">
        <f>TONELADA!I9</f>
        <v>24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133</v>
      </c>
      <c r="B5">
        <f>TONELADA!B18</f>
        <v>0</v>
      </c>
      <c r="C5" s="100">
        <f>TONELADA!B19</f>
        <v>0</v>
      </c>
    </row>
    <row r="6" spans="1:3" ht="15">
      <c r="A6" t="s">
        <v>134</v>
      </c>
      <c r="B6" s="100">
        <f>TONELADA!C18</f>
        <v>0</v>
      </c>
      <c r="C6" s="100">
        <f>TONELADA!C19</f>
        <v>0</v>
      </c>
    </row>
    <row r="7" spans="1:3" ht="15">
      <c r="A7" t="s">
        <v>135</v>
      </c>
      <c r="B7" s="100">
        <f>B6-C5</f>
        <v>0</v>
      </c>
      <c r="C7" s="100">
        <f>C6-C5</f>
        <v>0</v>
      </c>
    </row>
    <row r="9" ht="15">
      <c r="A9" t="str">
        <f>TONELADA!D14</f>
        <v>HARD RED WINTER No. 2*</v>
      </c>
    </row>
    <row r="10" ht="15">
      <c r="A10" t="s">
        <v>136</v>
      </c>
    </row>
    <row r="11" ht="15">
      <c r="A11" t="s">
        <v>137</v>
      </c>
    </row>
    <row r="12" ht="15">
      <c r="A12" t="s">
        <v>138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  <row r="20" ht="15">
      <c r="A20" t="str">
        <f>TONELADA!H14</f>
        <v>YELLOW  No. 3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2012-07-25T13:17:38Z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