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<sst xmlns="http://schemas.openxmlformats.org/spreadsheetml/2006/main" count="317" uniqueCount="149">
  <si>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</si>
  <si>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</si>
  <si>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</si>
  <si>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</si>
  <si>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</si>
  <si>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</si>
  <si>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</si>
  <si>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</si>
  <si>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</si>
  <si>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</si>
  <si>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</si>
  <si>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</si>
  <si>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</si>
  <si>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</si>
  <si>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</si>
  <si>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</si>
  <si>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</si>
  <si>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</si>
  <si>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</si>
  <si>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</si>
  <si>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</si>
  <si>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</si>
  <si>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</si>
  <si>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</si>
  <si>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</si>
  <si>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</si>
  <si>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</si>
  <si>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</si>
  <si>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</si>
  <si>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</si>
  <si>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</si>
  <si>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</si>
  <si>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</si>
  <si>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</si>
  <si>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</si>
  <si>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</si>
  <si>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</si>
  <si>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</si>
  <si>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</si>
  <si>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</si>
  <si>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</si>
  <si>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</si>
  <si>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</si>
  <si>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</si>
  <si>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</si>
  <si>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</si>
  <si>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</si>
  <si>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</si>
  <si>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</si>
  <si>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</si>
  <si>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</si>
  <si>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</si>
  <si>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</si>
  <si>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</si>
  <si>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</si>
  <si>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</si>
  <si>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</si>
  <si>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</si>
  <si>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</si>
  <si>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</si>
  <si>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</si>
  <si>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</si>
  <si>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</si>
  <si>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</si>
  <si>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</si>
  <si>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</si>
  <si>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</si>
  <si>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</si>
  <si>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</si>
  <si>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</si>
  <si>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</si>
  <si>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</si>
  <si>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</si>
  <si>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</si>
  <si>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</si>
  <si>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</si>
  <si>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</si>
  <si>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</si>
  <si>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</si>
  <si>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</si>
  <si>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</si>
  <si>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</si>
  <si>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</si>
  <si>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</si>
  <si>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</si>
  <si>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</si>
  <si>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</si>
  <si>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</si>
  <si>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</si>
  <si>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</si>
  <si>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</si>
  <si>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</si>
  <si>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</si>
  <si>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</si>
  <si>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</si>
  <si>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</si>
  <si>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</si>
  <si>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</si>
  <si>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</si>
  <si>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</si>
  <si>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</si>
  <si>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</si>
  <si>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</si>
  <si>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</si>
  <si>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</si>
  <si>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</si>
  <si>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</si>
  <si>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</si>
  <si>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</si>
  <si>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</si>
  <si>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</si>
  <si>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</si>
  <si>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</si>
  <si>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</si>
  <si>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</si>
  <si>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</si>
  <si>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</si>
  <si>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</si>
  <si>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</si>
  <si>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</si>
  <si>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</si>
  <si>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</si>
  <si>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</si>
  <si>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</si>
  <si>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</si>
  <si>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</si>
  <si>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</si>
  <si>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</si>
  <si>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</si>
  <si>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</si>
  <si>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</si>
  <si>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</si>
  <si>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</si>
  <si>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</si>
  <si>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</si>
  <si>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</si>
  <si>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</si>
  <si>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</si>
  <si>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</si>
  <si>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</si>
  <si>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</si>
  <si>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</si>
  <si>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</si>
  <si>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</si>
  <si>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/KWH3</t>
  </si>
  <si>
    <t>/KWK3</t>
  </si>
  <si>
    <t>/KWN3</t>
  </si>
  <si>
    <t>25 APR 2011</t>
  </si>
  <si>
    <t>Lunes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</si>
</sst>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4" fillId="0" borderId="18" xfId="0" applyNumberFormat="1" applyFont="1" applyBorder="1" applyAlignment="1" applyProtection="1">
      <alignment horizontal="righ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4" fontId="44" fillId="0" borderId="20" xfId="0" applyNumberFormat="1" applyFont="1" applyFill="1" applyBorder="1" applyAlignment="1" applyProtection="1">
      <alignment horizontal="right" vertical="center"/>
      <protection/>
    </xf>
    <xf numFmtId="4" fontId="44" fillId="34" borderId="18" xfId="0" applyNumberFormat="1" applyFont="1" applyFill="1" applyBorder="1" applyAlignment="1" applyProtection="1">
      <alignment horizontal="right" vertical="center"/>
      <protection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9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0">
      <selection activeCell="D39" sqref="D3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Abril</v>
      </c>
      <c r="E8" s="4">
        <f>Datos!I27</f>
        <v>2011</v>
      </c>
      <c r="F8" s="3"/>
      <c r="G8" s="3"/>
      <c r="H8" s="3" t="str">
        <f>Datos!D27</f>
        <v>Lunes</v>
      </c>
      <c r="I8" s="5">
        <f>Datos!E27</f>
        <v>25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>
        <f>H21+'Primas maíz'!B7</f>
        <v>827.5</v>
      </c>
    </row>
    <row r="21" spans="1:9" ht="19.5" customHeight="1">
      <c r="A21" s="17" t="s">
        <v>16</v>
      </c>
      <c r="B21" s="31">
        <f>Datos!E4</f>
        <v>826</v>
      </c>
      <c r="C21" s="36">
        <f>B23+'Primas SRW'!B8</f>
        <v>901.25</v>
      </c>
      <c r="D21" s="32">
        <f>Datos!I4</f>
        <v>960.75</v>
      </c>
      <c r="E21" s="87">
        <f>IF(D23&gt;0,D23+'Primas HRW'!B9,0)</f>
        <v>1046</v>
      </c>
      <c r="F21" s="88">
        <f>IF(D23&gt;0,D23+'Primas HRW'!C9,0)</f>
        <v>1031</v>
      </c>
      <c r="G21" s="89">
        <f>IF(D23&gt;0,D23+'Primas HRW'!D9,0)</f>
        <v>1026</v>
      </c>
      <c r="H21" s="33">
        <f>Datos!M4</f>
        <v>762.5</v>
      </c>
      <c r="I21" s="34">
        <f>H21+'Primas maíz'!B8</f>
        <v>828.5</v>
      </c>
    </row>
    <row r="22" spans="1:9" ht="19.5" customHeight="1">
      <c r="A22" s="17" t="s">
        <v>17</v>
      </c>
      <c r="B22" s="31"/>
      <c r="C22" s="36">
        <f>B23+'Primas SRW'!B9</f>
        <v>901.25</v>
      </c>
      <c r="D22" s="32"/>
      <c r="E22" s="90">
        <f>D23+'Primas HRW'!B10</f>
        <v>1051</v>
      </c>
      <c r="F22" s="91">
        <f>D23+'Primas HRW'!C10</f>
        <v>1036</v>
      </c>
      <c r="G22" s="92">
        <f>D23+'Primas HRW'!D10</f>
        <v>1031</v>
      </c>
      <c r="H22" s="33"/>
      <c r="I22" s="34">
        <f>H23+'Primas maíz'!B9</f>
        <v>836.5</v>
      </c>
    </row>
    <row r="23" spans="1:9" ht="19.5" customHeight="1">
      <c r="A23" s="17" t="s">
        <v>18</v>
      </c>
      <c r="B23" s="31">
        <f>Datos!E5</f>
        <v>861.25</v>
      </c>
      <c r="C23" s="36">
        <f>B23+'Primas SRW'!B10</f>
        <v>906.25</v>
      </c>
      <c r="D23" s="32">
        <f>Datos!I5</f>
        <v>971</v>
      </c>
      <c r="E23" s="90">
        <f>D23+'Primas HRW'!B11</f>
        <v>1056</v>
      </c>
      <c r="F23" s="91">
        <f>D23+'Primas HRW'!C11</f>
        <v>1041</v>
      </c>
      <c r="G23" s="92">
        <f>D23+'Primas HRW'!D11</f>
        <v>1036</v>
      </c>
      <c r="H23" s="33">
        <f>Datos!M5</f>
        <v>768.5</v>
      </c>
      <c r="I23" s="34">
        <f>H23+'Primas maíz'!B10</f>
        <v>838.5</v>
      </c>
    </row>
    <row r="24" spans="1:9" ht="19.5" customHeight="1">
      <c r="A24" s="17" t="s">
        <v>19</v>
      </c>
      <c r="B24" s="31"/>
      <c r="C24" s="36">
        <f>B25+'Primas SRW'!B11</f>
        <v>937.75</v>
      </c>
      <c r="D24" s="32"/>
      <c r="E24" s="90">
        <f>D25+'Primas HRW'!B12</f>
        <v>1056.75</v>
      </c>
      <c r="F24" s="91">
        <f>D25+'Primas HRW'!C12</f>
        <v>1041.75</v>
      </c>
      <c r="G24" s="92">
        <f>D25+'Primas HRW'!D12</f>
        <v>1036.75</v>
      </c>
      <c r="H24" s="33"/>
      <c r="I24" s="34"/>
    </row>
    <row r="25" spans="1:9" ht="19.5" customHeight="1">
      <c r="A25" s="17" t="s">
        <v>20</v>
      </c>
      <c r="B25" s="31">
        <f>Datos!E6</f>
        <v>902.75</v>
      </c>
      <c r="C25" s="36">
        <f>B25+'Primas SRW'!B12</f>
        <v>937.75</v>
      </c>
      <c r="D25" s="32">
        <f>Datos!I6</f>
        <v>986.75</v>
      </c>
      <c r="E25" s="90">
        <f>D25+'Primas HRW'!B13</f>
        <v>1061.75</v>
      </c>
      <c r="F25" s="91">
        <f>D25+'Primas HRW'!C13</f>
        <v>1046.75</v>
      </c>
      <c r="G25" s="92">
        <f>D25+'Primas HRW'!D13</f>
        <v>1041.75</v>
      </c>
      <c r="H25" s="33">
        <f>Datos!M6</f>
        <v>724</v>
      </c>
      <c r="I25" s="34"/>
    </row>
    <row r="26" spans="1:9" ht="19.5" customHeight="1">
      <c r="A26" s="17" t="s">
        <v>21</v>
      </c>
      <c r="B26" s="31"/>
      <c r="C26" s="36">
        <f>B28+'Primas SRW'!B13</f>
        <v>987</v>
      </c>
      <c r="D26" s="32"/>
      <c r="E26" s="90">
        <f>D28+'Primas HRW'!B14</f>
        <v>1085.25</v>
      </c>
      <c r="F26" s="91">
        <f>D28+'Primas HRW'!C14</f>
        <v>1070.25</v>
      </c>
      <c r="G26" s="92">
        <f>D28+'Primas HRW'!D14</f>
        <v>1065.25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997</v>
      </c>
      <c r="D27" s="32"/>
      <c r="E27" s="90">
        <f>D28+'Primas HRW'!B15</f>
        <v>1085.25</v>
      </c>
      <c r="F27" s="91">
        <f>D28+'Primas HRW'!C15</f>
        <v>1070.25</v>
      </c>
      <c r="G27" s="92">
        <f>D28+'Primas HRW'!D15</f>
        <v>1065.25</v>
      </c>
      <c r="H27" s="33"/>
      <c r="I27" s="34"/>
    </row>
    <row r="28" spans="1:9" ht="19.5" customHeight="1">
      <c r="A28" s="17" t="s">
        <v>23</v>
      </c>
      <c r="B28" s="31">
        <f>Datos!E7</f>
        <v>937</v>
      </c>
      <c r="C28" s="38">
        <f>B28+'Primas SRW'!B15</f>
        <v>1007</v>
      </c>
      <c r="D28" s="32">
        <f>Datos!I7</f>
        <v>1005.25</v>
      </c>
      <c r="E28" s="87">
        <f>D28+'Primas HRW'!B16</f>
        <v>1085.25</v>
      </c>
      <c r="F28" s="88">
        <f>D28+'Primas HRW'!C16</f>
        <v>1070.25</v>
      </c>
      <c r="G28" s="93">
        <f>D28+'Primas HRW'!D16</f>
        <v>1065.25</v>
      </c>
      <c r="H28" s="33">
        <f>Datos!M7</f>
        <v>681.5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962</v>
      </c>
      <c r="C30" s="36"/>
      <c r="D30" s="40">
        <f>Datos!I8</f>
        <v>1015.25</v>
      </c>
      <c r="E30" s="36"/>
      <c r="F30" s="34"/>
      <c r="G30" s="37"/>
      <c r="H30" s="33">
        <f>Datos!M8</f>
        <v>689.75</v>
      </c>
      <c r="I30" s="34"/>
    </row>
    <row r="31" spans="1:9" ht="19.5" customHeight="1">
      <c r="A31" s="17" t="s">
        <v>16</v>
      </c>
      <c r="B31" s="34">
        <f>Datos!E9</f>
        <v>973.25</v>
      </c>
      <c r="C31" s="36"/>
      <c r="D31" s="40">
        <f>Datos!I9</f>
        <v>1006</v>
      </c>
      <c r="E31" s="36"/>
      <c r="F31" s="34"/>
      <c r="G31" s="37"/>
      <c r="H31" s="33">
        <f>Datos!M9</f>
        <v>696.75</v>
      </c>
      <c r="I31" s="34"/>
    </row>
    <row r="32" spans="1:9" ht="19.5" customHeight="1">
      <c r="A32" s="17" t="s">
        <v>18</v>
      </c>
      <c r="B32" s="34">
        <f>Datos!E10</f>
        <v>944</v>
      </c>
      <c r="C32" s="36"/>
      <c r="D32" s="40">
        <f>Datos!I10</f>
        <v>970</v>
      </c>
      <c r="E32" s="36"/>
      <c r="F32" s="34"/>
      <c r="G32" s="37"/>
      <c r="H32" s="33">
        <f>Datos!M10</f>
        <v>701</v>
      </c>
      <c r="I32" s="34"/>
    </row>
    <row r="33" spans="1:9" ht="19.5" customHeight="1">
      <c r="A33" s="17" t="s">
        <v>20</v>
      </c>
      <c r="B33" s="34">
        <f>Datos!E11</f>
        <v>950</v>
      </c>
      <c r="C33" s="36"/>
      <c r="D33" s="40">
        <f>Datos!I11</f>
        <v>959.5</v>
      </c>
      <c r="E33" s="36"/>
      <c r="F33" s="34"/>
      <c r="G33" s="37"/>
      <c r="H33" s="33">
        <f>Datos!M11</f>
        <v>637</v>
      </c>
      <c r="I33" s="34"/>
    </row>
    <row r="34" spans="1:9" ht="19.5" customHeight="1">
      <c r="A34" s="17" t="s">
        <v>23</v>
      </c>
      <c r="B34" s="34">
        <f>Datos!E12</f>
        <v>957.75</v>
      </c>
      <c r="C34" s="38"/>
      <c r="D34" s="40">
        <f>Datos!I12</f>
        <v>962.5</v>
      </c>
      <c r="E34" s="38"/>
      <c r="F34" s="31"/>
      <c r="G34" s="39"/>
      <c r="H34" s="33">
        <f>Datos!M12</f>
        <v>604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962.75</v>
      </c>
      <c r="C36" s="36"/>
      <c r="D36" s="40">
        <f>Datos!I13</f>
        <v>969.5</v>
      </c>
      <c r="E36" s="36"/>
      <c r="F36" s="34"/>
      <c r="G36" s="37"/>
      <c r="H36" s="41">
        <f>Datos!M13</f>
        <v>612</v>
      </c>
      <c r="I36" s="34"/>
    </row>
    <row r="37" spans="1:9" ht="19.5" customHeight="1">
      <c r="A37" s="17" t="s">
        <v>16</v>
      </c>
      <c r="B37" s="34">
        <f>Datos!E14</f>
        <v>957.75</v>
      </c>
      <c r="C37" s="36"/>
      <c r="D37" s="40">
        <f>Datos!I14</f>
        <v>963.5</v>
      </c>
      <c r="E37" s="36"/>
      <c r="F37" s="34"/>
      <c r="G37" s="37"/>
      <c r="H37" s="41">
        <f>Datos!M14</f>
        <v>619</v>
      </c>
      <c r="I37" s="34"/>
    </row>
    <row r="38" spans="1:9" ht="19.5" customHeight="1">
      <c r="A38" s="17" t="s">
        <v>18</v>
      </c>
      <c r="B38" s="34">
        <f>Datos!E15</f>
        <v>910.75</v>
      </c>
      <c r="C38" s="36"/>
      <c r="D38" s="40">
        <f>Datos!I15</f>
        <v>924.5</v>
      </c>
      <c r="E38" s="36"/>
      <c r="F38" s="34"/>
      <c r="G38" s="37"/>
      <c r="H38" s="41">
        <f>Datos!M15</f>
        <v>623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Datos!M16</f>
        <v>608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Datos!M17</f>
        <v>592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Datos!M18</f>
        <v>613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Datos!M19</f>
        <v>591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Abril</v>
      </c>
      <c r="E9" s="3">
        <f>BUSHEL!E8</f>
        <v>2011</v>
      </c>
      <c r="F9" s="3"/>
      <c r="G9" s="3"/>
      <c r="H9" s="3" t="str">
        <f>Datos!D27</f>
        <v>Lunes</v>
      </c>
      <c r="I9" s="5">
        <f>Datos!E27</f>
        <v>25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12</v>
      </c>
      <c r="B17" s="24"/>
      <c r="C17" s="38">
        <f>IF(BUSHEL!C17&gt;0,BUSHEL!C17*TONELADA!$B$49,"")</f>
      </c>
      <c r="D17" s="56"/>
      <c r="E17" s="27">
        <f>IF(BUSHEL!E17&gt;0,BUSHEL!E17&gt;0*TONELADA!$B$49,"")</f>
      </c>
      <c r="F17" s="27">
        <f>IF(BUSHEL!F17&gt;0,BUSHEL!F17*TONELADA!$B$49,"")</f>
      </c>
      <c r="G17" s="57">
        <f>IF(BUSHEL!G17&gt;0,BUSHEL!G17*TONELADA!$B$49,"")</f>
      </c>
      <c r="H17" s="56"/>
      <c r="I17" s="30">
        <f>IF(BUSHEL!I17&gt;0,BUSHEL!I17*TONELADA!E49,"")</f>
      </c>
    </row>
    <row r="18" spans="1:9" ht="19.5" customHeight="1">
      <c r="A18" s="23" t="s">
        <v>13</v>
      </c>
      <c r="B18" s="24"/>
      <c r="C18" s="38">
        <f>IF(BUSHEL!C18&gt;0,BUSHEL!C18*TONELADA!$B$49,"")</f>
      </c>
      <c r="D18" s="56"/>
      <c r="E18" s="27">
        <f>IF(BUSHEL!E18&gt;0,BUSHEL!E18&gt;0*TONELADA!$B$49,"")</f>
      </c>
      <c r="F18" s="27">
        <f>IF(BUSHEL!F18&gt;0,BUSHEL!F18*TONELADA!$B$49,"")</f>
      </c>
      <c r="G18" s="57">
        <f>IF(BUSHEL!G18&gt;0,BUSHEL!G18*TONELADA!$B$49,"")</f>
      </c>
      <c r="H18" s="56"/>
      <c r="I18" s="30">
        <f>IF(BUSHEL!I18&gt;0,BUSHEL!I18*TONELADA!E49,"")</f>
      </c>
    </row>
    <row r="19" spans="1:9" ht="19.5" customHeight="1">
      <c r="A19" s="17" t="s">
        <v>14</v>
      </c>
      <c r="B19" s="31"/>
      <c r="C19" s="38"/>
      <c r="D19" s="40"/>
      <c r="E19" s="27"/>
      <c r="F19" s="27"/>
      <c r="G19" s="57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38">
        <f>IF(BUSHEL!C20&gt;0,BUSHEL!C20*TONELADA!$B$49,"")</f>
      </c>
      <c r="D20" s="40"/>
      <c r="E20" s="27"/>
      <c r="F20" s="27"/>
      <c r="G20" s="57"/>
      <c r="H20" s="33"/>
      <c r="I20" s="30">
        <f>BUSHEL!I20*TONELADA!E49</f>
        <v>325.7702</v>
      </c>
    </row>
    <row r="21" spans="1:9" ht="19.5" customHeight="1">
      <c r="A21" s="17" t="s">
        <v>16</v>
      </c>
      <c r="B21" s="31">
        <f>BUSHEL!B21*TONELADA!$B$49</f>
        <v>303.50543999999996</v>
      </c>
      <c r="C21" s="38">
        <f>BUSHEL!C21*TONELADA!$B$49</f>
        <v>331.1553</v>
      </c>
      <c r="D21" s="40">
        <f>BUSHEL!D21*TONELADA!$B$49</f>
        <v>353.01797999999997</v>
      </c>
      <c r="E21" s="27">
        <f>BUSHEL!E21*TONELADA!$B$49</f>
        <v>384.34224</v>
      </c>
      <c r="F21" s="27">
        <f>BUSHEL!F21*TONELADA!$B$49</f>
        <v>378.83064</v>
      </c>
      <c r="G21" s="57">
        <f>BUSHEL!G21*TONELADA!$B$49</f>
        <v>376.99343999999996</v>
      </c>
      <c r="H21" s="33">
        <f>BUSHEL!H21*$E$49</f>
        <v>300.181</v>
      </c>
      <c r="I21" s="30">
        <f>BUSHEL!I21*TONELADA!E49</f>
        <v>326.16388</v>
      </c>
    </row>
    <row r="22" spans="1:9" ht="19.5" customHeight="1">
      <c r="A22" s="17" t="s">
        <v>17</v>
      </c>
      <c r="B22" s="31"/>
      <c r="C22" s="38">
        <f>BUSHEL!C22*TONELADA!$B$49</f>
        <v>331.1553</v>
      </c>
      <c r="D22" s="40"/>
      <c r="E22" s="27">
        <f>BUSHEL!E22*TONELADA!$B$49</f>
        <v>386.17944</v>
      </c>
      <c r="F22" s="27">
        <f>BUSHEL!F22*TONELADA!$B$49</f>
        <v>380.66784</v>
      </c>
      <c r="G22" s="57">
        <f>BUSHEL!G22*TONELADA!$B$49</f>
        <v>378.83064</v>
      </c>
      <c r="H22" s="33"/>
      <c r="I22" s="30">
        <f>BUSHEL!I22*TONELADA!$E$49</f>
        <v>329.31332</v>
      </c>
    </row>
    <row r="23" spans="1:9" ht="19.5" customHeight="1">
      <c r="A23" s="17" t="s">
        <v>18</v>
      </c>
      <c r="B23" s="31">
        <f>BUSHEL!B23*TONELADA!$B$49</f>
        <v>316.4577</v>
      </c>
      <c r="C23" s="38">
        <f>BUSHEL!C23*TONELADA!$B$49</f>
        <v>332.9925</v>
      </c>
      <c r="D23" s="32">
        <f>BUSHEL!D23*TONELADA!$B$49</f>
        <v>356.78424</v>
      </c>
      <c r="E23" s="27">
        <f>BUSHEL!E23*TONELADA!$B$49</f>
        <v>388.01664</v>
      </c>
      <c r="F23" s="27">
        <f>BUSHEL!F23*TONELADA!$B$49</f>
        <v>382.50504</v>
      </c>
      <c r="G23" s="57">
        <f>BUSHEL!G23*TONELADA!$B$49</f>
        <v>380.66784</v>
      </c>
      <c r="H23" s="33">
        <f>BUSHEL!H23*$E$49</f>
        <v>302.54308</v>
      </c>
      <c r="I23" s="30">
        <f>BUSHEL!I23*TONELADA!$E$49</f>
        <v>330.10067999999995</v>
      </c>
    </row>
    <row r="24" spans="1:9" ht="19.5" customHeight="1">
      <c r="A24" s="17" t="s">
        <v>19</v>
      </c>
      <c r="B24" s="31"/>
      <c r="C24" s="38">
        <f>BUSHEL!C24*TONELADA!$B$49</f>
        <v>344.56685999999996</v>
      </c>
      <c r="D24" s="32"/>
      <c r="E24" s="27">
        <f>BUSHEL!E24*TONELADA!$B$49</f>
        <v>388.29222</v>
      </c>
      <c r="F24" s="27">
        <f>BUSHEL!F24*TONELADA!$B$49</f>
        <v>382.78062</v>
      </c>
      <c r="G24" s="57">
        <f>BUSHEL!G24*TONELADA!$B$49</f>
        <v>380.94342</v>
      </c>
      <c r="H24" s="33"/>
      <c r="I24" s="34"/>
    </row>
    <row r="25" spans="1:9" ht="19.5" customHeight="1">
      <c r="A25" s="17" t="s">
        <v>20</v>
      </c>
      <c r="B25" s="31">
        <f>BUSHEL!B25*TONELADA!$B$49</f>
        <v>331.70646</v>
      </c>
      <c r="C25" s="38">
        <f>BUSHEL!C25*TONELADA!$B$49</f>
        <v>344.56685999999996</v>
      </c>
      <c r="D25" s="40">
        <f>BUSHEL!D25*TONELADA!$B$49</f>
        <v>362.57142</v>
      </c>
      <c r="E25" s="27">
        <f>BUSHEL!E25*TONELADA!$B$49</f>
        <v>390.12942</v>
      </c>
      <c r="F25" s="27">
        <f>BUSHEL!F25*TONELADA!$B$49</f>
        <v>384.61782</v>
      </c>
      <c r="G25" s="57">
        <f>BUSHEL!G25*TONELADA!$B$49</f>
        <v>382.78062</v>
      </c>
      <c r="H25" s="33">
        <f>BUSHEL!H25*$E$49</f>
        <v>285.02432</v>
      </c>
      <c r="I25" s="34"/>
    </row>
    <row r="26" spans="1:9" ht="19.5" customHeight="1">
      <c r="A26" s="17" t="s">
        <v>21</v>
      </c>
      <c r="B26" s="31"/>
      <c r="C26" s="38">
        <f>BUSHEL!C26*TONELADA!$B$49</f>
        <v>362.66328</v>
      </c>
      <c r="D26" s="40"/>
      <c r="E26" s="27">
        <f>BUSHEL!E26*TONELADA!$B$49</f>
        <v>398.76426</v>
      </c>
      <c r="F26" s="27">
        <f>BUSHEL!F26*TONELADA!$B$49</f>
        <v>393.25266</v>
      </c>
      <c r="G26" s="57">
        <f>BUSHEL!G26*TONELADA!$B$49</f>
        <v>391.41546</v>
      </c>
      <c r="H26" s="33"/>
      <c r="I26" s="34"/>
    </row>
    <row r="27" spans="1:9" ht="19.5" customHeight="1">
      <c r="A27" s="17" t="s">
        <v>22</v>
      </c>
      <c r="B27" s="31"/>
      <c r="C27" s="38">
        <f>BUSHEL!C27*TONELADA!$B$49</f>
        <v>366.33768</v>
      </c>
      <c r="D27" s="40"/>
      <c r="E27" s="27">
        <f>BUSHEL!E27*TONELADA!$B$49</f>
        <v>398.76426</v>
      </c>
      <c r="F27" s="27">
        <f>BUSHEL!F27*TONELADA!$B$49</f>
        <v>393.25266</v>
      </c>
      <c r="G27" s="57">
        <f>BUSHEL!G27*TONELADA!$B$49</f>
        <v>391.41546</v>
      </c>
      <c r="H27" s="33"/>
      <c r="I27" s="34"/>
    </row>
    <row r="28" spans="1:9" ht="19.5" customHeight="1">
      <c r="A28" s="17" t="s">
        <v>23</v>
      </c>
      <c r="B28" s="31">
        <f>BUSHEL!B28*TONELADA!$B$49</f>
        <v>344.29128</v>
      </c>
      <c r="C28" s="38">
        <f>BUSHEL!C28*TONELADA!$B$49</f>
        <v>370.01207999999997</v>
      </c>
      <c r="D28" s="40">
        <f>BUSHEL!D28*TONELADA!$B$49</f>
        <v>369.36906</v>
      </c>
      <c r="E28" s="27">
        <f>BUSHEL!E28*TONELADA!$B$49</f>
        <v>398.76426</v>
      </c>
      <c r="F28" s="27">
        <f>BUSHEL!F28*TONELADA!$B$49</f>
        <v>393.25266</v>
      </c>
      <c r="G28" s="57">
        <f>BUSHEL!G28*TONELADA!$B$49</f>
        <v>391.41546</v>
      </c>
      <c r="H28" s="33">
        <f>BUSHEL!H28*$E$49</f>
        <v>268.29292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353.47728</v>
      </c>
      <c r="C30" s="36"/>
      <c r="D30" s="40">
        <f>BUSHEL!D30*TONELADA!$B$49</f>
        <v>373.04346</v>
      </c>
      <c r="E30" s="36"/>
      <c r="F30" s="36"/>
      <c r="G30" s="37"/>
      <c r="H30" s="33">
        <f>BUSHEL!H30*$E$49</f>
        <v>271.54078</v>
      </c>
      <c r="I30" s="34"/>
    </row>
    <row r="31" spans="1:9" ht="19.5" customHeight="1">
      <c r="A31" s="17" t="s">
        <v>16</v>
      </c>
      <c r="B31" s="31">
        <f>BUSHEL!B31*TONELADA!$B$49</f>
        <v>357.61098</v>
      </c>
      <c r="C31" s="36"/>
      <c r="D31" s="40">
        <f>BUSHEL!D31*TONELADA!$B$49</f>
        <v>369.64464</v>
      </c>
      <c r="E31" s="36"/>
      <c r="F31" s="36"/>
      <c r="G31" s="37"/>
      <c r="H31" s="33">
        <f>BUSHEL!H31*$E$49</f>
        <v>274.29654</v>
      </c>
      <c r="I31" s="34"/>
    </row>
    <row r="32" spans="1:9" ht="19.5" customHeight="1">
      <c r="A32" s="17" t="s">
        <v>18</v>
      </c>
      <c r="B32" s="31">
        <f>BUSHEL!B32*TONELADA!$B$49</f>
        <v>346.86336</v>
      </c>
      <c r="C32" s="36"/>
      <c r="D32" s="40">
        <f>BUSHEL!D32*TONELADA!$B$49</f>
        <v>356.41679999999997</v>
      </c>
      <c r="E32" s="36"/>
      <c r="F32" s="36"/>
      <c r="G32" s="37"/>
      <c r="H32" s="33">
        <f>BUSHEL!H32*$E$49</f>
        <v>275.96968</v>
      </c>
      <c r="I32" s="34"/>
    </row>
    <row r="33" spans="1:9" ht="19.5" customHeight="1">
      <c r="A33" s="17" t="s">
        <v>20</v>
      </c>
      <c r="B33" s="31">
        <f>BUSHEL!B33*TONELADA!$B$49</f>
        <v>349.068</v>
      </c>
      <c r="C33" s="36"/>
      <c r="D33" s="40">
        <f>IF(BUSHEL!D33&gt;0,BUSHEL!D33*TONELADA!$B$49,"")</f>
        <v>352.55868</v>
      </c>
      <c r="E33" s="36"/>
      <c r="F33" s="36"/>
      <c r="G33" s="37"/>
      <c r="H33" s="33">
        <f>BUSHEL!H33*$E$49</f>
        <v>250.77416</v>
      </c>
      <c r="I33" s="34"/>
    </row>
    <row r="34" spans="1:9" ht="19.5" customHeight="1">
      <c r="A34" s="17" t="s">
        <v>23</v>
      </c>
      <c r="B34" s="31">
        <f>BUSHEL!B34*TONELADA!$B$49</f>
        <v>351.91566</v>
      </c>
      <c r="C34" s="38"/>
      <c r="D34" s="40">
        <f>IF(BUSHEL!D34&gt;0,BUSHEL!D34*TONELADA!$B$49,"")</f>
        <v>353.661</v>
      </c>
      <c r="E34" s="38"/>
      <c r="F34" s="38"/>
      <c r="G34" s="39"/>
      <c r="H34" s="33">
        <f>BUSHEL!H34*$E$49</f>
        <v>237.78271999999998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353.75286</v>
      </c>
      <c r="C36" s="36"/>
      <c r="D36" s="40">
        <f>IF(BUSHEL!D36&gt;0,BUSHEL!D36*TONELADA!$B$49,"")</f>
        <v>356.23308</v>
      </c>
      <c r="E36" s="36"/>
      <c r="F36" s="36"/>
      <c r="G36" s="37"/>
      <c r="H36" s="41"/>
      <c r="I36" s="34"/>
    </row>
    <row r="37" spans="1:9" ht="19.5" customHeight="1">
      <c r="A37" s="17" t="s">
        <v>16</v>
      </c>
      <c r="B37" s="31">
        <f>BUSHEL!B37*TONELADA!$B$49</f>
        <v>351.91566</v>
      </c>
      <c r="C37" s="36"/>
      <c r="D37" s="40">
        <f>IF(BUSHEL!D37&gt;0,BUSHEL!D37*TONELADA!$B$49,"")</f>
        <v>354.02844</v>
      </c>
      <c r="E37" s="36"/>
      <c r="F37" s="36"/>
      <c r="G37" s="37"/>
      <c r="H37" s="41"/>
      <c r="I37" s="34"/>
    </row>
    <row r="38" spans="1:9" ht="19.5" customHeight="1">
      <c r="A38" s="17" t="s">
        <v>18</v>
      </c>
      <c r="B38" s="31">
        <f>BUSHEL!B38*TONELADA!$B$49</f>
        <v>334.64598</v>
      </c>
      <c r="C38" s="36"/>
      <c r="D38" s="40">
        <f>IF(BUSHEL!D38&gt;0,BUSHEL!D38*TONELADA!$B$49,"")</f>
        <v>339.69828</v>
      </c>
      <c r="E38" s="36"/>
      <c r="F38" s="36"/>
      <c r="G38" s="37"/>
      <c r="H38" s="33">
        <f>BUSHEL!H38*$E$49</f>
        <v>245.26263999999998</v>
      </c>
      <c r="I38" s="34"/>
    </row>
    <row r="39" spans="1:9" ht="19.5" customHeight="1">
      <c r="A39" s="17" t="s">
        <v>20</v>
      </c>
      <c r="B39" s="31"/>
      <c r="C39" s="36"/>
      <c r="D39" s="40"/>
      <c r="E39" s="36"/>
      <c r="F39" s="36"/>
      <c r="G39" s="37"/>
      <c r="H39" s="41"/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8"/>
      <c r="G40" s="39"/>
      <c r="H40" s="33">
        <f>BUSHEL!H40*$E$49</f>
        <v>233.05855999999997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1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33">
        <f>BUSHEL!H44*$E$49</f>
        <v>241.32583999999997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1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33">
        <f>BUSHEL!H46*$E$49</f>
        <v>232.66487999999998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42</v>
      </c>
      <c r="B8" s="63">
        <v>40</v>
      </c>
      <c r="C8" s="63" t="s">
        <v>44</v>
      </c>
    </row>
    <row r="9" spans="1:3" ht="15">
      <c r="A9" s="64" t="s">
        <v>43</v>
      </c>
      <c r="B9" s="24">
        <v>40</v>
      </c>
      <c r="C9" s="24" t="s">
        <v>44</v>
      </c>
    </row>
    <row r="10" spans="1:3" ht="15">
      <c r="A10" s="62" t="s">
        <v>45</v>
      </c>
      <c r="B10" s="63">
        <v>45</v>
      </c>
      <c r="C10" s="63" t="s">
        <v>44</v>
      </c>
    </row>
    <row r="11" spans="1:3" ht="15">
      <c r="A11" s="64"/>
      <c r="B11" s="24">
        <v>35</v>
      </c>
      <c r="C11" s="24" t="s">
        <v>46</v>
      </c>
    </row>
    <row r="12" spans="1:3" ht="15">
      <c r="A12" s="62" t="s">
        <v>47</v>
      </c>
      <c r="B12" s="63">
        <v>35</v>
      </c>
      <c r="C12" s="63" t="s">
        <v>46</v>
      </c>
    </row>
    <row r="13" spans="1:3" ht="15">
      <c r="A13" s="64" t="s">
        <v>48</v>
      </c>
      <c r="B13" s="24">
        <v>50</v>
      </c>
      <c r="C13" s="24" t="s">
        <v>143</v>
      </c>
    </row>
    <row r="14" spans="1:3" ht="15">
      <c r="A14" s="62" t="s">
        <v>49</v>
      </c>
      <c r="B14" s="63">
        <v>60</v>
      </c>
      <c r="C14" s="63" t="s">
        <v>143</v>
      </c>
    </row>
    <row r="15" spans="1:3" ht="15">
      <c r="A15" s="64" t="s">
        <v>50</v>
      </c>
      <c r="B15" s="24">
        <v>70</v>
      </c>
      <c r="C15" s="24" t="s">
        <v>143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6" sqref="B16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5">
        <v>0.12</v>
      </c>
      <c r="C4" s="66">
        <v>0.115</v>
      </c>
      <c r="D4" s="66">
        <v>0.11</v>
      </c>
      <c r="E4" s="67" t="s">
        <v>57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42</v>
      </c>
      <c r="B9" s="63">
        <v>75</v>
      </c>
      <c r="C9" s="68">
        <f>B9+B24</f>
        <v>60</v>
      </c>
      <c r="D9" s="68">
        <f>B9+B23</f>
        <v>55</v>
      </c>
      <c r="E9" s="63" t="s">
        <v>44</v>
      </c>
    </row>
    <row r="10" spans="1:5" ht="15">
      <c r="A10" t="s">
        <v>43</v>
      </c>
      <c r="B10" s="24">
        <v>80</v>
      </c>
      <c r="C10" s="71">
        <f>B10+B24</f>
        <v>65</v>
      </c>
      <c r="D10" s="71">
        <f>B10+B23</f>
        <v>60</v>
      </c>
      <c r="E10" s="24" t="s">
        <v>44</v>
      </c>
    </row>
    <row r="11" spans="1:5" ht="15">
      <c r="A11" s="70" t="s">
        <v>45</v>
      </c>
      <c r="B11" s="63">
        <v>85</v>
      </c>
      <c r="C11" s="68">
        <f>B11+B24</f>
        <v>70</v>
      </c>
      <c r="D11" s="68">
        <f>B11+B23</f>
        <v>65</v>
      </c>
      <c r="E11" s="63" t="s">
        <v>44</v>
      </c>
    </row>
    <row r="12" spans="1:5" ht="15">
      <c r="A12" t="s">
        <v>58</v>
      </c>
      <c r="B12" s="24">
        <v>70</v>
      </c>
      <c r="C12" s="71">
        <f>B12+B24</f>
        <v>55</v>
      </c>
      <c r="D12" s="71">
        <f>B12+B23</f>
        <v>50</v>
      </c>
      <c r="E12" s="24" t="s">
        <v>46</v>
      </c>
    </row>
    <row r="13" spans="1:5" ht="15">
      <c r="A13" s="70" t="s">
        <v>47</v>
      </c>
      <c r="B13" s="63">
        <v>75</v>
      </c>
      <c r="C13" s="68">
        <f>B13+B24</f>
        <v>60</v>
      </c>
      <c r="D13" s="68">
        <f>B13+B23</f>
        <v>55</v>
      </c>
      <c r="E13" s="63" t="s">
        <v>46</v>
      </c>
    </row>
    <row r="14" spans="1:5" ht="15">
      <c r="A14" t="s">
        <v>48</v>
      </c>
      <c r="B14" s="24">
        <v>80</v>
      </c>
      <c r="C14" s="74">
        <f>B14+B24</f>
        <v>65</v>
      </c>
      <c r="D14" s="24">
        <f>B14+B23</f>
        <v>60</v>
      </c>
      <c r="E14" s="24" t="s">
        <v>143</v>
      </c>
    </row>
    <row r="15" spans="1:5" ht="15">
      <c r="A15" s="70" t="s">
        <v>49</v>
      </c>
      <c r="B15" s="63">
        <v>80</v>
      </c>
      <c r="C15" s="63">
        <f>B15+B24</f>
        <v>65</v>
      </c>
      <c r="D15" s="63">
        <f>B15+B23</f>
        <v>60</v>
      </c>
      <c r="E15" s="63" t="s">
        <v>143</v>
      </c>
    </row>
    <row r="16" spans="1:5" ht="15">
      <c r="A16" t="s">
        <v>50</v>
      </c>
      <c r="B16" s="24">
        <v>80</v>
      </c>
      <c r="C16" s="74">
        <f>B16+B24</f>
        <v>65</v>
      </c>
      <c r="D16" s="24">
        <f>B16+B23</f>
        <v>60</v>
      </c>
      <c r="E16" s="24" t="s">
        <v>143</v>
      </c>
    </row>
    <row r="22" ht="15">
      <c r="A22" t="s">
        <v>59</v>
      </c>
    </row>
    <row r="23" spans="1:2" ht="15">
      <c r="A23" s="75">
        <v>0.11</v>
      </c>
      <c r="B23">
        <v>-20</v>
      </c>
    </row>
    <row r="24" spans="1:2" ht="15">
      <c r="A24" s="76">
        <v>0.115</v>
      </c>
      <c r="B24" s="77">
        <v>-15</v>
      </c>
    </row>
    <row r="25" spans="1:2" ht="15">
      <c r="A25" s="78">
        <v>0.125</v>
      </c>
      <c r="B25" s="79" t="s">
        <v>60</v>
      </c>
    </row>
    <row r="26" spans="1:2" ht="15">
      <c r="A26" s="75">
        <v>0.13</v>
      </c>
      <c r="B26" s="80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5" t="s">
        <v>35</v>
      </c>
    </row>
    <row r="3" spans="2:3" ht="15.75">
      <c r="B3" s="60" t="s">
        <v>63</v>
      </c>
      <c r="C3" s="61" t="s">
        <v>36</v>
      </c>
    </row>
    <row r="4" spans="1:3" ht="15">
      <c r="A4" s="81" t="s">
        <v>64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>
        <v>65</v>
      </c>
      <c r="C7" s="24" t="s">
        <v>41</v>
      </c>
    </row>
    <row r="8" spans="1:3" ht="15">
      <c r="A8" s="62" t="s">
        <v>42</v>
      </c>
      <c r="B8" s="63">
        <v>66</v>
      </c>
      <c r="C8" s="63" t="s">
        <v>41</v>
      </c>
    </row>
    <row r="9" spans="1:3" ht="15">
      <c r="A9" s="64" t="s">
        <v>43</v>
      </c>
      <c r="B9" s="24">
        <v>68</v>
      </c>
      <c r="C9" s="24" t="s">
        <v>44</v>
      </c>
    </row>
    <row r="10" spans="1:3" ht="15">
      <c r="A10" s="62" t="s">
        <v>45</v>
      </c>
      <c r="B10" s="63">
        <v>70</v>
      </c>
      <c r="C10" s="63" t="s">
        <v>44</v>
      </c>
    </row>
    <row r="11" spans="1:3" ht="15">
      <c r="A11" s="64" t="s">
        <v>58</v>
      </c>
      <c r="B11" s="24"/>
      <c r="C11" s="24"/>
    </row>
    <row r="12" spans="1:3" ht="15">
      <c r="A12" s="62" t="s">
        <v>47</v>
      </c>
      <c r="B12" s="63"/>
      <c r="C12" s="63"/>
    </row>
    <row r="13" spans="1:3" ht="15">
      <c r="A13" s="64" t="s">
        <v>48</v>
      </c>
      <c r="B13" s="24"/>
      <c r="C13" s="74"/>
    </row>
    <row r="14" spans="1:3" ht="15">
      <c r="A14" s="62" t="s">
        <v>49</v>
      </c>
      <c r="B14" s="63"/>
      <c r="C14" s="63"/>
    </row>
    <row r="15" spans="1:3" ht="15">
      <c r="A15" s="64" t="s">
        <v>50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B2">
      <selection activeCell="E28" sqref="E28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65</v>
      </c>
    </row>
    <row r="2" spans="3:11" ht="15">
      <c r="C2" s="82" t="s">
        <v>66</v>
      </c>
      <c r="G2" s="82" t="s">
        <v>67</v>
      </c>
      <c r="K2" s="82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1:13" ht="15">
      <c r="A4" s="82" t="s">
        <v>72</v>
      </c>
      <c r="B4" t="s">
        <v>73</v>
      </c>
      <c r="C4" t="s">
        <v>74</v>
      </c>
      <c r="D4" t="s">
        <v>147</v>
      </c>
      <c r="E4">
        <v>826</v>
      </c>
      <c r="F4" t="s">
        <v>75</v>
      </c>
      <c r="G4" t="s">
        <v>74</v>
      </c>
      <c r="H4" t="s">
        <v>147</v>
      </c>
      <c r="I4" s="83">
        <v>960.75</v>
      </c>
      <c r="J4" t="s">
        <v>76</v>
      </c>
      <c r="K4" t="s">
        <v>77</v>
      </c>
      <c r="L4" t="s">
        <v>147</v>
      </c>
      <c r="M4" s="83">
        <v>762.5</v>
      </c>
    </row>
    <row r="5" spans="2:13" ht="15">
      <c r="B5" t="s">
        <v>78</v>
      </c>
      <c r="C5" t="s">
        <v>79</v>
      </c>
      <c r="D5" t="s">
        <v>147</v>
      </c>
      <c r="E5" s="83">
        <v>861.25</v>
      </c>
      <c r="F5" t="s">
        <v>80</v>
      </c>
      <c r="G5" t="s">
        <v>79</v>
      </c>
      <c r="H5" t="s">
        <v>147</v>
      </c>
      <c r="I5">
        <v>971</v>
      </c>
      <c r="J5" t="s">
        <v>81</v>
      </c>
      <c r="K5" t="s">
        <v>82</v>
      </c>
      <c r="L5" t="s">
        <v>147</v>
      </c>
      <c r="M5" s="83">
        <v>768.5</v>
      </c>
    </row>
    <row r="6" spans="2:13" ht="15">
      <c r="B6" t="s">
        <v>83</v>
      </c>
      <c r="C6" t="s">
        <v>84</v>
      </c>
      <c r="D6" t="s">
        <v>147</v>
      </c>
      <c r="E6" s="83">
        <v>902.75</v>
      </c>
      <c r="F6" t="s">
        <v>85</v>
      </c>
      <c r="G6" t="s">
        <v>84</v>
      </c>
      <c r="H6" t="s">
        <v>147</v>
      </c>
      <c r="I6" s="83">
        <v>986.75</v>
      </c>
      <c r="J6" t="s">
        <v>86</v>
      </c>
      <c r="K6" t="s">
        <v>87</v>
      </c>
      <c r="L6" t="s">
        <v>147</v>
      </c>
      <c r="M6">
        <v>724</v>
      </c>
    </row>
    <row r="7" spans="2:13" ht="15">
      <c r="B7" t="s">
        <v>88</v>
      </c>
      <c r="C7" t="s">
        <v>89</v>
      </c>
      <c r="D7" t="s">
        <v>147</v>
      </c>
      <c r="E7">
        <v>937</v>
      </c>
      <c r="F7" t="s">
        <v>90</v>
      </c>
      <c r="G7" t="s">
        <v>89</v>
      </c>
      <c r="H7" t="s">
        <v>147</v>
      </c>
      <c r="I7" s="83">
        <v>1005.25</v>
      </c>
      <c r="J7" t="s">
        <v>91</v>
      </c>
      <c r="K7" t="s">
        <v>92</v>
      </c>
      <c r="L7" t="s">
        <v>147</v>
      </c>
      <c r="M7" s="83">
        <v>681.5</v>
      </c>
    </row>
    <row r="8" spans="2:13" ht="15">
      <c r="B8" t="s">
        <v>93</v>
      </c>
      <c r="C8" t="s">
        <v>94</v>
      </c>
      <c r="D8" t="s">
        <v>147</v>
      </c>
      <c r="E8">
        <v>962</v>
      </c>
      <c r="F8" t="s">
        <v>95</v>
      </c>
      <c r="G8" t="s">
        <v>94</v>
      </c>
      <c r="H8" t="s">
        <v>147</v>
      </c>
      <c r="I8" s="83">
        <v>1015.25</v>
      </c>
      <c r="J8" t="s">
        <v>96</v>
      </c>
      <c r="K8" t="s">
        <v>97</v>
      </c>
      <c r="L8" t="s">
        <v>147</v>
      </c>
      <c r="M8" s="83">
        <v>689.75</v>
      </c>
    </row>
    <row r="9" spans="2:13" ht="15">
      <c r="B9" t="s">
        <v>98</v>
      </c>
      <c r="C9" t="s">
        <v>99</v>
      </c>
      <c r="D9" t="s">
        <v>147</v>
      </c>
      <c r="E9" s="83">
        <v>973.25</v>
      </c>
      <c r="F9" t="s">
        <v>100</v>
      </c>
      <c r="G9" t="s">
        <v>99</v>
      </c>
      <c r="H9" t="s">
        <v>147</v>
      </c>
      <c r="I9">
        <v>1006</v>
      </c>
      <c r="J9" t="s">
        <v>101</v>
      </c>
      <c r="K9" t="s">
        <v>102</v>
      </c>
      <c r="L9" t="s">
        <v>147</v>
      </c>
      <c r="M9" s="83">
        <v>696.75</v>
      </c>
    </row>
    <row r="10" spans="2:13" ht="15">
      <c r="B10" t="s">
        <v>103</v>
      </c>
      <c r="C10" t="s">
        <v>104</v>
      </c>
      <c r="D10" t="s">
        <v>147</v>
      </c>
      <c r="E10">
        <v>944</v>
      </c>
      <c r="F10" t="s">
        <v>105</v>
      </c>
      <c r="G10" t="s">
        <v>104</v>
      </c>
      <c r="H10" t="s">
        <v>147</v>
      </c>
      <c r="I10">
        <v>970</v>
      </c>
      <c r="J10" t="s">
        <v>106</v>
      </c>
      <c r="K10" t="s">
        <v>107</v>
      </c>
      <c r="L10" t="s">
        <v>147</v>
      </c>
      <c r="M10">
        <v>701</v>
      </c>
    </row>
    <row r="11" spans="2:13" ht="15">
      <c r="B11" t="s">
        <v>108</v>
      </c>
      <c r="C11" t="s">
        <v>109</v>
      </c>
      <c r="D11" t="s">
        <v>147</v>
      </c>
      <c r="E11">
        <v>950</v>
      </c>
      <c r="F11" t="s">
        <v>110</v>
      </c>
      <c r="G11" t="s">
        <v>109</v>
      </c>
      <c r="H11" t="s">
        <v>147</v>
      </c>
      <c r="I11" s="83">
        <v>959.5</v>
      </c>
      <c r="J11" t="s">
        <v>111</v>
      </c>
      <c r="K11" t="s">
        <v>112</v>
      </c>
      <c r="L11" t="s">
        <v>147</v>
      </c>
      <c r="M11">
        <v>637</v>
      </c>
    </row>
    <row r="12" spans="2:13" ht="15">
      <c r="B12" t="s">
        <v>113</v>
      </c>
      <c r="C12" t="s">
        <v>114</v>
      </c>
      <c r="D12" t="s">
        <v>147</v>
      </c>
      <c r="E12" s="83">
        <v>957.75</v>
      </c>
      <c r="F12" t="s">
        <v>115</v>
      </c>
      <c r="G12" t="s">
        <v>114</v>
      </c>
      <c r="H12" t="s">
        <v>147</v>
      </c>
      <c r="I12" s="83">
        <v>962.5</v>
      </c>
      <c r="J12" t="s">
        <v>116</v>
      </c>
      <c r="K12" t="s">
        <v>117</v>
      </c>
      <c r="L12" t="s">
        <v>147</v>
      </c>
      <c r="M12">
        <v>604</v>
      </c>
    </row>
    <row r="13" spans="2:13" ht="15">
      <c r="B13" t="s">
        <v>118</v>
      </c>
      <c r="C13" t="s">
        <v>119</v>
      </c>
      <c r="D13" t="s">
        <v>147</v>
      </c>
      <c r="E13" s="83">
        <v>962.75</v>
      </c>
      <c r="F13" t="s">
        <v>144</v>
      </c>
      <c r="G13" t="s">
        <v>119</v>
      </c>
      <c r="H13" t="s">
        <v>147</v>
      </c>
      <c r="I13" s="83">
        <v>969.5</v>
      </c>
      <c r="J13" t="s">
        <v>120</v>
      </c>
      <c r="K13" t="s">
        <v>121</v>
      </c>
      <c r="L13" t="s">
        <v>147</v>
      </c>
      <c r="M13">
        <v>612</v>
      </c>
    </row>
    <row r="14" spans="2:13" ht="15">
      <c r="B14" t="s">
        <v>122</v>
      </c>
      <c r="C14" t="s">
        <v>123</v>
      </c>
      <c r="D14" t="s">
        <v>147</v>
      </c>
      <c r="E14" s="83">
        <v>957.75</v>
      </c>
      <c r="F14" t="s">
        <v>145</v>
      </c>
      <c r="G14" t="s">
        <v>123</v>
      </c>
      <c r="H14" t="s">
        <v>147</v>
      </c>
      <c r="I14" s="83">
        <v>963.5</v>
      </c>
      <c r="J14" t="s">
        <v>124</v>
      </c>
      <c r="K14" t="s">
        <v>125</v>
      </c>
      <c r="L14" t="s">
        <v>147</v>
      </c>
      <c r="M14">
        <v>619</v>
      </c>
    </row>
    <row r="15" spans="2:13" ht="15">
      <c r="B15" t="s">
        <v>126</v>
      </c>
      <c r="C15" t="s">
        <v>127</v>
      </c>
      <c r="D15" t="s">
        <v>147</v>
      </c>
      <c r="E15" s="83">
        <v>910.75</v>
      </c>
      <c r="F15" t="s">
        <v>146</v>
      </c>
      <c r="G15" t="s">
        <v>127</v>
      </c>
      <c r="H15" t="s">
        <v>147</v>
      </c>
      <c r="I15" s="83">
        <v>924.5</v>
      </c>
      <c r="J15" t="s">
        <v>128</v>
      </c>
      <c r="K15" t="s">
        <v>129</v>
      </c>
      <c r="L15" t="s">
        <v>147</v>
      </c>
      <c r="M15">
        <v>623</v>
      </c>
    </row>
    <row r="16" spans="2:13" ht="15">
      <c r="B16"/>
      <c r="C16"/>
      <c r="D16"/>
      <c r="E16"/>
      <c r="F16"/>
      <c r="G16"/>
      <c r="H16"/>
      <c r="I16"/>
      <c r="J16" t="s">
        <v>130</v>
      </c>
      <c r="K16" t="s">
        <v>131</v>
      </c>
      <c r="L16" t="s">
        <v>147</v>
      </c>
      <c r="M16">
        <v>608</v>
      </c>
    </row>
    <row r="17" spans="2:13" ht="15">
      <c r="B17"/>
      <c r="C17"/>
      <c r="D17"/>
      <c r="E17"/>
      <c r="F17"/>
      <c r="G17"/>
      <c r="H17"/>
      <c r="I17"/>
      <c r="J17" t="s">
        <v>132</v>
      </c>
      <c r="K17" t="s">
        <v>133</v>
      </c>
      <c r="L17" t="s">
        <v>147</v>
      </c>
      <c r="M17">
        <v>592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t="s">
        <v>147</v>
      </c>
      <c r="M18">
        <v>613</v>
      </c>
    </row>
    <row r="19" spans="2:13" ht="15">
      <c r="B19"/>
      <c r="C19"/>
      <c r="D19"/>
      <c r="E19"/>
      <c r="F19"/>
      <c r="G19"/>
      <c r="H19"/>
      <c r="I19"/>
      <c r="J19" t="s">
        <v>136</v>
      </c>
      <c r="K19" t="s">
        <v>137</v>
      </c>
      <c r="L19" t="s">
        <v>147</v>
      </c>
      <c r="M19">
        <v>591</v>
      </c>
    </row>
    <row r="22" spans="2:13" ht="15">
      <c r="B22"/>
      <c r="C22"/>
      <c r="D22" s="84"/>
      <c r="E22" s="83"/>
      <c r="F22"/>
      <c r="G22"/>
      <c r="H22"/>
      <c r="I22"/>
      <c r="J22"/>
      <c r="K22"/>
      <c r="L22" s="84"/>
      <c r="M22" s="83"/>
    </row>
    <row r="26" spans="4:5" ht="15.75">
      <c r="D26" s="85" t="s">
        <v>138</v>
      </c>
      <c r="E26" s="85" t="s">
        <v>139</v>
      </c>
    </row>
    <row r="27" spans="3:9" ht="15.75">
      <c r="C27" s="85" t="s">
        <v>140</v>
      </c>
      <c r="D27" s="86" t="s">
        <v>148</v>
      </c>
      <c r="E27" s="64">
        <v>25</v>
      </c>
      <c r="F27" s="82" t="s">
        <v>141</v>
      </c>
      <c r="G27" t="s">
        <v>40</v>
      </c>
      <c r="H27" t="s">
        <v>142</v>
      </c>
      <c r="I27" s="82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2011-04-26T12:44:40Z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