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<sst xmlns="http://schemas.openxmlformats.org/spreadsheetml/2006/main" count="320" uniqueCount="157">
  <si>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</si>
  <si>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</si>
  <si>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</si>
  <si>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</si>
  <si>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</si>
  <si>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</si>
  <si>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</si>
  <si>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</si>
  <si>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</si>
  <si>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</si>
  <si>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</si>
  <si>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</si>
  <si>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</si>
  <si>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</si>
  <si>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</si>
  <si>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</si>
  <si>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</si>
  <si>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</si>
  <si>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</si>
  <si>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</si>
  <si>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</si>
  <si>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</si>
  <si>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</si>
  <si>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</si>
  <si>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</si>
  <si>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</si>
  <si>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</si>
  <si>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</si>
  <si>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</si>
  <si>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</si>
  <si>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</si>
  <si>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</si>
  <si>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</si>
  <si>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</si>
  <si>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</si>
  <si>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</si>
  <si>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</si>
  <si>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</si>
  <si>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</si>
  <si>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</si>
  <si>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</si>
  <si>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</si>
  <si>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 xml:space="preserve"> +N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</si>
  <si>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</si>
  <si>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</si>
  <si>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</si>
  <si>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</si>
  <si>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</si>
  <si>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</si>
  <si>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</si>
  <si>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</si>
  <si>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</si>
  <si>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</si>
  <si>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</si>
  <si>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</si>
  <si>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</si>
  <si>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</si>
  <si>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</si>
  <si>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</si>
  <si>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</si>
  <si>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</si>
  <si>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</si>
  <si>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</si>
  <si>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</si>
  <si>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</si>
  <si>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</si>
  <si>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</si>
  <si>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</si>
  <si>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</si>
  <si>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</si>
  <si>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</si>
  <si>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/WN2</t>
  </si>
  <si>
    <t xml:space="preserve">WHEAT JUL2/d    </t>
  </si>
  <si>
    <t>/KWN2</t>
  </si>
  <si>
    <t>25 JUN 2012</t>
  </si>
  <si>
    <t>/CN2</t>
  </si>
  <si>
    <t xml:space="preserve">CORN JUL2/d     </t>
  </si>
  <si>
    <t>/WU2</t>
  </si>
  <si>
    <t xml:space="preserve">WHEAT SEP2/d    </t>
  </si>
  <si>
    <t>741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</si>
  <si>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</si>
  <si>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</si>
  <si>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</si>
  <si>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</si>
  <si>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</si>
  <si>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</si>
  <si>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</si>
  <si>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</si>
  <si>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</si>
  <si>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</si>
  <si>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</si>
  <si>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</si>
  <si>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</si>
  <si>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</si>
  <si>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</si>
  <si>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</si>
  <si>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</si>
  <si>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</si>
  <si>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</si>
  <si>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</si>
  <si>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</si>
  <si>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</si>
  <si>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</si>
  <si>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</si>
  <si>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</si>
  <si>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784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</si>
  <si>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</si>
  <si>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</si>
  <si>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</si>
  <si>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</si>
  <si>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</si>
  <si>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</si>
  <si>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</si>
  <si>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</si>
  <si>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</si>
  <si>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</si>
  <si>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</si>
  <si>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</si>
  <si>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</si>
  <si>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</si>
  <si>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</si>
  <si>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806</t>
  </si>
  <si>
    <t>/KWK4</t>
  </si>
  <si>
    <t>/CK4</t>
  </si>
  <si>
    <t xml:space="preserve">CORN MAY4/d     </t>
  </si>
  <si>
    <t>/WN4</t>
  </si>
  <si>
    <t xml:space="preserve">WHEAT JUL4/d    </t>
  </si>
  <si>
    <t>785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</si>
  <si>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</si>
  <si>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</si>
  <si>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</si>
  <si>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</si>
  <si>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</si>
  <si>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</si>
  <si>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</si>
  <si>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</si>
  <si>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</si>
  <si>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</si>
  <si>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</si>
  <si>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</si>
  <si>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</si>
  <si>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</si>
  <si>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Lunes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</si>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</sst>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7" fillId="0" borderId="20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vertical="center"/>
      <protection/>
    </xf>
    <xf numFmtId="2" fontId="7" fillId="0" borderId="15" xfId="0" applyNumberFormat="1" applyFont="1" applyBorder="1" applyAlignment="1">
      <alignment horizontal="right" vertical="center"/>
    </xf>
    <xf numFmtId="2" fontId="5" fillId="34" borderId="15" xfId="0" applyNumberFormat="1" applyFont="1" applyFill="1" applyBorder="1" applyAlignment="1" applyProtection="1">
      <alignment horizontal="right" vertical="center"/>
      <protection/>
    </xf>
    <xf numFmtId="2" fontId="7" fillId="34" borderId="15" xfId="0" applyNumberFormat="1" applyFont="1" applyFill="1" applyBorder="1" applyAlignment="1" applyProtection="1">
      <alignment horizontal="right" vertical="center"/>
      <protection/>
    </xf>
    <xf numFmtId="2" fontId="0" fillId="0" borderId="15" xfId="0" applyNumberFormat="1" applyBorder="1" applyAlignment="1">
      <alignment horizontal="center" vertical="center"/>
    </xf>
    <xf numFmtId="4" fontId="7" fillId="0" borderId="15" xfId="0" applyNumberFormat="1" applyFont="1" applyBorder="1" applyAlignment="1">
      <alignment vertical="center"/>
    </xf>
    <xf numFmtId="164" fontId="5" fillId="34" borderId="15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2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2" fontId="5" fillId="0" borderId="15" xfId="0" applyNumberFormat="1" applyFont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4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0" fillId="35" borderId="15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9">
      <selection activeCell="B25" sqref="B25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Junio</v>
      </c>
      <c r="E8" s="4">
        <f>Datos!I24</f>
        <v>2012</v>
      </c>
      <c r="F8" s="3"/>
      <c r="G8" s="3"/>
      <c r="H8" s="3" t="str">
        <f>Datos!D24</f>
        <v>Lunes</v>
      </c>
      <c r="I8" s="5">
        <f>Datos!E24</f>
        <v>25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>
        <f>D23+'Primas HRW'!B10</f>
        <v>863</v>
      </c>
      <c r="F22" s="41">
        <f>'Primas HRW'!C10+D23</f>
        <v>853</v>
      </c>
      <c r="G22" s="35">
        <f>D23+'Primas HRW'!D10</f>
        <v>843</v>
      </c>
      <c r="H22" s="29"/>
      <c r="I22" s="36"/>
    </row>
    <row r="23" spans="1:9" ht="19.5" customHeight="1">
      <c r="A23" s="17" t="s">
        <v>18</v>
      </c>
      <c r="B23" s="42">
        <f>Datos!E4</f>
        <v>724.25</v>
      </c>
      <c r="C23" s="37">
        <f>B23+'Primas SRW'!B8</f>
        <v>779.25</v>
      </c>
      <c r="D23" s="32">
        <f>Datos!I4</f>
        <v>733</v>
      </c>
      <c r="E23" s="38">
        <f>D23+'Primas HRW'!B11</f>
        <v>863</v>
      </c>
      <c r="F23" s="43">
        <f>D23+'Primas HRW'!C11</f>
        <v>853</v>
      </c>
      <c r="G23" s="40">
        <f>D23+'Primas HRW'!D11</f>
        <v>843</v>
      </c>
      <c r="H23" s="33">
        <f>Datos!M4</f>
        <v>631</v>
      </c>
      <c r="I23" s="31">
        <f>H23+'Primas maíz'!B10</f>
        <v>716</v>
      </c>
    </row>
    <row r="24" spans="1:9" ht="19.5" customHeight="1">
      <c r="A24" s="23" t="s">
        <v>19</v>
      </c>
      <c r="B24" s="44"/>
      <c r="C24" s="25">
        <f>B25+'Primas SRW'!B9</f>
        <v>801</v>
      </c>
      <c r="D24" s="26"/>
      <c r="E24" s="45">
        <f>D25+'Primas HRW'!B12</f>
        <v>864</v>
      </c>
      <c r="F24" s="43">
        <f>D25+'Primas HRW'!C12</f>
        <v>854</v>
      </c>
      <c r="G24" s="40">
        <f>D25+'Primas HRW'!D12</f>
        <v>844</v>
      </c>
      <c r="H24" s="29"/>
      <c r="I24" s="30">
        <f>H25+'Primas maíz'!B11</f>
        <v>726.25</v>
      </c>
    </row>
    <row r="25" spans="1:9" ht="19.5" customHeight="1">
      <c r="A25" s="17" t="s">
        <v>20</v>
      </c>
      <c r="B25" s="46" t="str">
        <f>Datos!E5</f>
        <v>741</v>
      </c>
      <c r="C25" s="37">
        <f>B25+'Primas SRW'!B10</f>
        <v>806</v>
      </c>
      <c r="D25" s="32">
        <f>Datos!I5</f>
        <v>749</v>
      </c>
      <c r="E25" s="38">
        <f>D25+'Primas HRW'!B13</f>
        <v>869</v>
      </c>
      <c r="F25" s="43">
        <f>D25+'Primas HRW'!C13</f>
        <v>859</v>
      </c>
      <c r="G25" s="40">
        <f>D25+'Primas HRW'!D13</f>
        <v>849</v>
      </c>
      <c r="H25" s="33">
        <f>Datos!M5</f>
        <v>591.25</v>
      </c>
      <c r="I25" s="31">
        <f>H25+'Primas maíz'!B12</f>
        <v>674.25</v>
      </c>
    </row>
    <row r="26" spans="1:9" ht="19.5" customHeight="1">
      <c r="A26" s="23" t="s">
        <v>21</v>
      </c>
      <c r="B26" s="44"/>
      <c r="C26" s="47"/>
      <c r="D26" s="26"/>
      <c r="E26" s="24"/>
      <c r="F26" s="24"/>
      <c r="G26" s="48"/>
      <c r="H26" s="29"/>
      <c r="I26" s="30">
        <f>H28+'Primas maíz'!B13</f>
        <v>669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669</v>
      </c>
    </row>
    <row r="28" spans="1:9" ht="19.5" customHeight="1">
      <c r="A28" s="17" t="s">
        <v>23</v>
      </c>
      <c r="B28" s="42">
        <f>Datos!E6</f>
        <v>759.25</v>
      </c>
      <c r="C28" s="49"/>
      <c r="D28" s="32">
        <f>Datos!I6</f>
        <v>770.75</v>
      </c>
      <c r="E28" s="49"/>
      <c r="F28" s="50"/>
      <c r="G28" s="51"/>
      <c r="H28" s="33">
        <f>Datos!M6</f>
        <v>594</v>
      </c>
      <c r="I28" s="50"/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Datos!E7</f>
        <v>775.25</v>
      </c>
      <c r="C30" s="37"/>
      <c r="D30" s="32">
        <f>Datos!I7</f>
        <v>785</v>
      </c>
      <c r="E30" s="37"/>
      <c r="F30" s="31"/>
      <c r="G30" s="53"/>
      <c r="H30" s="54">
        <f>Datos!M7</f>
        <v>605</v>
      </c>
      <c r="I30" s="31"/>
    </row>
    <row r="31" spans="1:9" ht="19.5" customHeight="1">
      <c r="A31" s="17" t="s">
        <v>16</v>
      </c>
      <c r="B31" s="42">
        <f>Datos!E8</f>
        <v>778.5</v>
      </c>
      <c r="C31" s="37"/>
      <c r="D31" s="32">
        <f>Datos!I8</f>
        <v>788</v>
      </c>
      <c r="E31" s="37"/>
      <c r="F31" s="31"/>
      <c r="G31" s="53"/>
      <c r="H31" s="54">
        <f>Datos!M8</f>
        <v>611.75</v>
      </c>
      <c r="I31" s="31"/>
    </row>
    <row r="32" spans="1:9" ht="19.5" customHeight="1">
      <c r="A32" s="17" t="s">
        <v>18</v>
      </c>
      <c r="B32" s="42">
        <f>Datos!E9</f>
        <v>776.5</v>
      </c>
      <c r="C32" s="37"/>
      <c r="D32" s="32">
        <f>Datos!I9</f>
        <v>789</v>
      </c>
      <c r="E32" s="37"/>
      <c r="F32" s="31"/>
      <c r="G32" s="53"/>
      <c r="H32" s="54">
        <f>Datos!M9</f>
        <v>617.25</v>
      </c>
      <c r="I32" s="31"/>
    </row>
    <row r="33" spans="1:9" ht="19.5" customHeight="1">
      <c r="A33" s="17" t="s">
        <v>20</v>
      </c>
      <c r="B33" s="42" t="str">
        <f>Datos!E10</f>
        <v>784</v>
      </c>
      <c r="C33" s="37"/>
      <c r="D33" s="32">
        <f>Datos!I10</f>
        <v>798.75</v>
      </c>
      <c r="E33" s="37"/>
      <c r="F33" s="31"/>
      <c r="G33" s="53"/>
      <c r="H33" s="54">
        <f>Datos!M10</f>
        <v>585.75</v>
      </c>
      <c r="I33" s="31"/>
    </row>
    <row r="34" spans="1:9" ht="19.5" customHeight="1">
      <c r="A34" s="17" t="s">
        <v>23</v>
      </c>
      <c r="B34" s="55">
        <f>Datos!E11</f>
        <v>798.75</v>
      </c>
      <c r="C34" s="49"/>
      <c r="D34" s="32">
        <f>Datos!I11</f>
        <v>807.75</v>
      </c>
      <c r="E34" s="49"/>
      <c r="F34" s="50"/>
      <c r="G34" s="51"/>
      <c r="H34" s="54">
        <f>Datos!M11</f>
        <v>561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Datos!E12</f>
        <v>803.5</v>
      </c>
      <c r="C36" s="37"/>
      <c r="D36" s="32"/>
      <c r="E36" s="37"/>
      <c r="F36" s="37"/>
      <c r="G36" s="53"/>
      <c r="H36" s="56">
        <f>Datos!M12</f>
        <v>571</v>
      </c>
      <c r="I36" s="31"/>
    </row>
    <row r="37" spans="1:9" ht="19.5" customHeight="1">
      <c r="A37" s="17" t="s">
        <v>16</v>
      </c>
      <c r="B37" s="55" t="str">
        <f>Datos!E13</f>
        <v>806</v>
      </c>
      <c r="C37" s="37"/>
      <c r="D37" s="32"/>
      <c r="E37" s="37"/>
      <c r="F37" s="37"/>
      <c r="G37" s="53"/>
      <c r="H37" s="56">
        <f>Datos!M13</f>
        <v>577</v>
      </c>
      <c r="I37" s="31"/>
    </row>
    <row r="38" spans="1:9" ht="19.5" customHeight="1">
      <c r="A38" s="17" t="s">
        <v>18</v>
      </c>
      <c r="B38" s="55" t="str">
        <f>Datos!E14</f>
        <v>785</v>
      </c>
      <c r="C38" s="37"/>
      <c r="D38" s="32"/>
      <c r="E38" s="37"/>
      <c r="F38" s="37"/>
      <c r="G38" s="53"/>
      <c r="H38" s="54">
        <f>Datos!M14</f>
        <v>582</v>
      </c>
      <c r="I38" s="31"/>
    </row>
    <row r="39" spans="1:9" ht="19.5" customHeight="1">
      <c r="A39" s="17" t="s">
        <v>20</v>
      </c>
      <c r="B39" s="50"/>
      <c r="C39" s="37"/>
      <c r="D39" s="32"/>
      <c r="E39" s="37"/>
      <c r="F39" s="37"/>
      <c r="G39" s="53"/>
      <c r="H39" s="54">
        <f>Datos!M15</f>
        <v>548</v>
      </c>
      <c r="I39" s="31"/>
    </row>
    <row r="40" spans="1:9" ht="19.5" customHeight="1">
      <c r="A40" s="17" t="s">
        <v>23</v>
      </c>
      <c r="B40" s="50"/>
      <c r="C40" s="49"/>
      <c r="D40" s="57"/>
      <c r="E40" s="49"/>
      <c r="F40" s="49"/>
      <c r="G40" s="51"/>
      <c r="H40" s="54">
        <f>Datos!M16</f>
        <v>538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/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/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/>
      <c r="C44" s="37"/>
      <c r="D44" s="32"/>
      <c r="E44" s="37"/>
      <c r="F44" s="37"/>
      <c r="G44" s="53"/>
      <c r="H44" s="54">
        <f>Datos!M17</f>
        <v>556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Datos!M18</f>
        <v>534.25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Junio</v>
      </c>
      <c r="E9" s="3">
        <f>BUSHEL!E8</f>
        <v>2012</v>
      </c>
      <c r="F9" s="3"/>
      <c r="G9" s="3"/>
      <c r="H9" s="3" t="str">
        <f>Datos!D24</f>
        <v>Lunes</v>
      </c>
      <c r="I9" s="5">
        <f>Datos!E24</f>
        <v>25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1" t="s">
        <v>31</v>
      </c>
      <c r="B11" s="111"/>
      <c r="C11" s="111"/>
      <c r="D11" s="111"/>
      <c r="E11" s="111"/>
      <c r="F11" s="111"/>
      <c r="G11" s="111"/>
      <c r="H11" s="111"/>
      <c r="I11" s="11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>
        <f>BUSHEL!E22*TONELADA!$B$56</f>
        <v>317.10071999999997</v>
      </c>
      <c r="F22" s="71">
        <f>BUSHEL!F22*TONELADA!$B$56</f>
        <v>313.42632</v>
      </c>
      <c r="G22" s="72">
        <f>BUSHEL!G22*TONELADA!$B$56</f>
        <v>309.75192</v>
      </c>
      <c r="H22" s="29"/>
      <c r="I22" s="30"/>
    </row>
    <row r="23" spans="1:9" ht="19.5" customHeight="1">
      <c r="A23" s="17" t="s">
        <v>18</v>
      </c>
      <c r="B23" s="50">
        <f>BUSHEL!B23*TONELADA!$B$56</f>
        <v>266.11842</v>
      </c>
      <c r="C23" s="49">
        <f>BUSHEL!C23*TONELADA!$B$56</f>
        <v>286.32761999999997</v>
      </c>
      <c r="D23" s="32">
        <f>BUSHEL!D23*TONELADA!$B$56</f>
        <v>269.33351999999996</v>
      </c>
      <c r="E23" s="71">
        <f>BUSHEL!E23*TONELADA!$B$56</f>
        <v>317.10071999999997</v>
      </c>
      <c r="F23" s="71">
        <f>BUSHEL!F23*TONELADA!$B$56</f>
        <v>313.42632</v>
      </c>
      <c r="G23" s="72">
        <f>BUSHEL!G23*TONELADA!$B$56</f>
        <v>309.75192</v>
      </c>
      <c r="H23" s="33">
        <f>BUSHEL!H23*$E$56</f>
        <v>248.41207999999997</v>
      </c>
      <c r="I23" s="30">
        <f>BUSHEL!I23*TONELADA!$E$56</f>
        <v>281.87487999999996</v>
      </c>
    </row>
    <row r="24" spans="1:9" ht="19.5" customHeight="1">
      <c r="A24" s="23" t="s">
        <v>19</v>
      </c>
      <c r="B24" s="24"/>
      <c r="C24" s="49">
        <f>BUSHEL!C24*TONELADA!$B$56</f>
        <v>294.31944</v>
      </c>
      <c r="D24" s="26"/>
      <c r="E24" s="71">
        <f>BUSHEL!E24*TONELADA!$B$56</f>
        <v>317.46816</v>
      </c>
      <c r="F24" s="71">
        <f>BUSHEL!F24*TONELADA!$B$56</f>
        <v>313.79375999999996</v>
      </c>
      <c r="G24" s="72">
        <f>BUSHEL!G24*TONELADA!$B$56</f>
        <v>310.11936</v>
      </c>
      <c r="H24" s="29"/>
      <c r="I24" s="30">
        <f>BUSHEL!I24*TONELADA!$E$56</f>
        <v>285.9101</v>
      </c>
    </row>
    <row r="25" spans="1:9" ht="19.5" customHeight="1">
      <c r="A25" s="17" t="s">
        <v>20</v>
      </c>
      <c r="B25" s="50">
        <f>BUSHEL!B25*TONELADA!$B$56</f>
        <v>272.27304</v>
      </c>
      <c r="C25" s="49">
        <f>BUSHEL!C25*TONELADA!$B$56</f>
        <v>296.15664</v>
      </c>
      <c r="D25" s="32">
        <f>IF(BUSHEL!D25&gt;0,BUSHEL!D25*TONELADA!$B$56,"")</f>
        <v>275.21256</v>
      </c>
      <c r="E25" s="71">
        <f>BUSHEL!E25*TONELADA!$B$56</f>
        <v>319.30536</v>
      </c>
      <c r="F25" s="71">
        <f>BUSHEL!F25*TONELADA!$B$56</f>
        <v>315.63096</v>
      </c>
      <c r="G25" s="72">
        <f>BUSHEL!G25*TONELADA!$B$56</f>
        <v>311.95655999999997</v>
      </c>
      <c r="H25" s="33">
        <f>BUSHEL!H25*$E$56</f>
        <v>232.7633</v>
      </c>
      <c r="I25" s="30">
        <f>BUSHEL!I25*TONELADA!$E$56</f>
        <v>265.43874</v>
      </c>
    </row>
    <row r="26" spans="1:9" ht="19.5" customHeight="1">
      <c r="A26" s="23" t="s">
        <v>21</v>
      </c>
      <c r="B26" s="24"/>
      <c r="C26" s="47"/>
      <c r="D26" s="26"/>
      <c r="E26" s="24"/>
      <c r="F26" s="24"/>
      <c r="G26" s="48"/>
      <c r="H26" s="29"/>
      <c r="I26" s="30">
        <f>BUSHEL!I26*TONELADA!$E$56</f>
        <v>263.37192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263.37192</v>
      </c>
    </row>
    <row r="28" spans="1:9" ht="19.5" customHeight="1">
      <c r="A28" s="17" t="s">
        <v>23</v>
      </c>
      <c r="B28" s="50">
        <f>BUSHEL!B28*TONELADA!$B$56</f>
        <v>278.97882</v>
      </c>
      <c r="C28" s="49"/>
      <c r="D28" s="32">
        <f>IF(BUSHEL!D28&gt;0,BUSHEL!D28*TONELADA!$B$56,"")</f>
        <v>283.20438</v>
      </c>
      <c r="E28" s="49"/>
      <c r="F28" s="49"/>
      <c r="G28" s="51"/>
      <c r="H28" s="33">
        <f>BUSHEL!H28*$E$56</f>
        <v>233.84591999999998</v>
      </c>
      <c r="I28" s="50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284.85786</v>
      </c>
      <c r="C30" s="37"/>
      <c r="D30" s="32">
        <f>IF(BUSHEL!D30&gt;0,BUSHEL!D30*TONELADA!$B$56,"")</f>
        <v>288.4404</v>
      </c>
      <c r="E30" s="37"/>
      <c r="F30" s="37"/>
      <c r="G30" s="53"/>
      <c r="H30" s="33">
        <f>BUSHEL!H30*$E$56</f>
        <v>238.17639999999997</v>
      </c>
      <c r="I30" s="31"/>
    </row>
    <row r="31" spans="1:9" ht="19.5" customHeight="1">
      <c r="A31" s="17" t="s">
        <v>16</v>
      </c>
      <c r="B31" s="50">
        <f>BUSHEL!B31*TONELADA!$B$56</f>
        <v>286.05204</v>
      </c>
      <c r="C31" s="37"/>
      <c r="D31" s="32">
        <f>IF(BUSHEL!D31&gt;0,BUSHEL!D31*TONELADA!$B$56,"")</f>
        <v>289.54272</v>
      </c>
      <c r="E31" s="37"/>
      <c r="F31" s="37"/>
      <c r="G31" s="53"/>
      <c r="H31" s="33">
        <f>BUSHEL!H31*$E$56</f>
        <v>240.83373999999998</v>
      </c>
      <c r="I31" s="31"/>
    </row>
    <row r="32" spans="1:9" ht="19.5" customHeight="1">
      <c r="A32" s="17" t="s">
        <v>18</v>
      </c>
      <c r="B32" s="50">
        <f>BUSHEL!B32*TONELADA!$B$56</f>
        <v>285.31716</v>
      </c>
      <c r="C32" s="37"/>
      <c r="D32" s="32">
        <f>IF(BUSHEL!D32&gt;0,BUSHEL!D32*TONELADA!$B$56,"")</f>
        <v>289.91016</v>
      </c>
      <c r="E32" s="37"/>
      <c r="F32" s="37"/>
      <c r="G32" s="53"/>
      <c r="H32" s="33">
        <f>BUSHEL!H32*$E$56</f>
        <v>242.99898</v>
      </c>
      <c r="I32" s="31"/>
    </row>
    <row r="33" spans="1:9" ht="19.5" customHeight="1">
      <c r="A33" s="17" t="s">
        <v>20</v>
      </c>
      <c r="B33" s="50">
        <f>BUSHEL!B33*TONELADA!$B$56</f>
        <v>288.07295999999997</v>
      </c>
      <c r="C33" s="37"/>
      <c r="D33" s="32">
        <f>IF(BUSHEL!D33&gt;0,BUSHEL!D33*TONELADA!$B$56,"")</f>
        <v>293.4927</v>
      </c>
      <c r="E33" s="37"/>
      <c r="F33" s="37"/>
      <c r="G33" s="53"/>
      <c r="H33" s="33">
        <f>BUSHEL!H33*$E$56</f>
        <v>230.59805999999998</v>
      </c>
      <c r="I33" s="31"/>
    </row>
    <row r="34" spans="1:9" ht="19.5" customHeight="1">
      <c r="A34" s="17" t="s">
        <v>23</v>
      </c>
      <c r="B34" s="50">
        <f>BUSHEL!B34*TONELADA!$B$56</f>
        <v>293.4927</v>
      </c>
      <c r="C34" s="49"/>
      <c r="D34" s="32">
        <f>IF(BUSHEL!D34&gt;0,BUSHEL!D34*TONELADA!$B$56,"")</f>
        <v>296.79966</v>
      </c>
      <c r="E34" s="49"/>
      <c r="F34" s="49"/>
      <c r="G34" s="51"/>
      <c r="H34" s="33">
        <f>BUSHEL!H34*$E$56</f>
        <v>220.85448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295.23804</v>
      </c>
      <c r="C36" s="37"/>
      <c r="D36" s="32"/>
      <c r="E36" s="37"/>
      <c r="F36" s="37"/>
      <c r="G36" s="53"/>
      <c r="H36" s="33">
        <f>BUSHEL!H36*$E$56</f>
        <v>224.79127999999997</v>
      </c>
      <c r="I36" s="31"/>
    </row>
    <row r="37" spans="1:9" ht="19.5" customHeight="1">
      <c r="A37" s="17" t="s">
        <v>16</v>
      </c>
      <c r="B37" s="50">
        <f>BUSHEL!B37*TONELADA!$B$56</f>
        <v>296.15664</v>
      </c>
      <c r="C37" s="37"/>
      <c r="D37" s="32"/>
      <c r="E37" s="37"/>
      <c r="F37" s="37"/>
      <c r="G37" s="53"/>
      <c r="H37" s="33">
        <f>BUSHEL!H37*$E$56</f>
        <v>227.15336</v>
      </c>
      <c r="I37" s="31"/>
    </row>
    <row r="38" spans="1:9" ht="19.5" customHeight="1">
      <c r="A38" s="17" t="s">
        <v>18</v>
      </c>
      <c r="B38" s="50">
        <f>BUSHEL!B38*TONELADA!$B$56</f>
        <v>288.4404</v>
      </c>
      <c r="C38" s="37"/>
      <c r="D38" s="32"/>
      <c r="E38" s="37"/>
      <c r="F38" s="37"/>
      <c r="G38" s="53"/>
      <c r="H38" s="33">
        <f>BUSHEL!H38*$E$56</f>
        <v>229.12176</v>
      </c>
      <c r="I38" s="31"/>
    </row>
    <row r="39" spans="1:9" ht="19.5" customHeight="1">
      <c r="A39" s="17" t="s">
        <v>20</v>
      </c>
      <c r="B39" s="50"/>
      <c r="C39" s="37"/>
      <c r="D39" s="32"/>
      <c r="E39" s="37"/>
      <c r="F39" s="37"/>
      <c r="G39" s="53"/>
      <c r="H39" s="33">
        <f>BUSHEL!H39*$E$56</f>
        <v>215.73664</v>
      </c>
      <c r="I39" s="31"/>
    </row>
    <row r="40" spans="1:9" ht="19.5" customHeight="1">
      <c r="A40" s="17" t="s">
        <v>23</v>
      </c>
      <c r="B40" s="50"/>
      <c r="C40" s="49"/>
      <c r="D40" s="57"/>
      <c r="E40" s="49"/>
      <c r="F40" s="49"/>
      <c r="G40" s="51"/>
      <c r="H40" s="33">
        <f>BUSHEL!H40*$E$56</f>
        <v>211.79984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/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/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/>
      <c r="C44" s="37"/>
      <c r="D44" s="32"/>
      <c r="E44" s="37"/>
      <c r="F44" s="37"/>
      <c r="G44" s="53"/>
      <c r="H44" s="33">
        <f>BUSHEL!H44*$E$56</f>
        <v>218.88608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210.32353999999998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>
        <v>55</v>
      </c>
      <c r="C8" s="79" t="s">
        <v>42</v>
      </c>
    </row>
    <row r="9" spans="1:3" ht="15">
      <c r="A9" s="81" t="s">
        <v>43</v>
      </c>
      <c r="B9" s="24">
        <v>60</v>
      </c>
      <c r="C9" s="24" t="s">
        <v>44</v>
      </c>
    </row>
    <row r="10" spans="1:3" ht="15">
      <c r="A10" s="78" t="s">
        <v>45</v>
      </c>
      <c r="B10" s="82">
        <v>65</v>
      </c>
      <c r="C10" s="82" t="s">
        <v>44</v>
      </c>
    </row>
    <row r="17" ht="15">
      <c r="A17" t="s">
        <v>46</v>
      </c>
    </row>
    <row r="18" ht="15">
      <c r="A18" t="s">
        <v>47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A1" sqref="A1"/>
    </sheetView>
  </sheetViews>
  <sheetFormatPr defaultColWidth="11.5546875" defaultRowHeight="15"/>
  <cols>
    <col min="4" max="4" width="14.3359375" style="0" customWidth="1"/>
  </cols>
  <sheetData>
    <row r="1" spans="2:4" ht="15.75">
      <c r="B1" s="112"/>
      <c r="C1" s="112"/>
      <c r="D1" s="112"/>
    </row>
    <row r="2" spans="1:4" ht="15.75">
      <c r="A2" s="80"/>
      <c r="B2" s="113" t="s">
        <v>1</v>
      </c>
      <c r="C2" s="113"/>
      <c r="D2" s="113"/>
    </row>
    <row r="3" spans="1:4" ht="15.75">
      <c r="A3" s="80"/>
      <c r="B3" s="113" t="s">
        <v>51</v>
      </c>
      <c r="C3" s="113"/>
      <c r="D3" s="113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52</v>
      </c>
    </row>
    <row r="5" spans="1:5" ht="15">
      <c r="A5" s="86" t="s">
        <v>53</v>
      </c>
      <c r="B5" s="79"/>
      <c r="C5" s="79"/>
      <c r="D5" s="79"/>
      <c r="E5" s="79"/>
    </row>
    <row r="6" spans="1:5" ht="15">
      <c r="A6" s="80" t="s">
        <v>54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>
        <v>130</v>
      </c>
      <c r="C10" s="24">
        <f>B10+B24</f>
        <v>120</v>
      </c>
      <c r="D10" s="24">
        <f>B10+B23</f>
        <v>110</v>
      </c>
      <c r="E10" s="24" t="s">
        <v>42</v>
      </c>
    </row>
    <row r="11" spans="1:5" ht="15">
      <c r="A11" s="78" t="s">
        <v>41</v>
      </c>
      <c r="B11" s="82">
        <v>130</v>
      </c>
      <c r="C11" s="82">
        <f>B11+$B$24</f>
        <v>120</v>
      </c>
      <c r="D11" s="82">
        <f>B11+$B$23</f>
        <v>110</v>
      </c>
      <c r="E11" s="82" t="s">
        <v>42</v>
      </c>
    </row>
    <row r="12" spans="1:5" ht="15">
      <c r="A12" s="80" t="s">
        <v>43</v>
      </c>
      <c r="B12" s="89">
        <v>115</v>
      </c>
      <c r="C12" s="24">
        <f>B12+$B$24</f>
        <v>105</v>
      </c>
      <c r="D12" s="24">
        <f>B12+$B$23</f>
        <v>95</v>
      </c>
      <c r="E12" s="24" t="s">
        <v>44</v>
      </c>
    </row>
    <row r="13" spans="1:5" ht="15">
      <c r="A13" s="78" t="s">
        <v>45</v>
      </c>
      <c r="B13" s="82">
        <v>120</v>
      </c>
      <c r="C13" s="82">
        <f>B13+$B$24</f>
        <v>110</v>
      </c>
      <c r="D13" s="82">
        <f>B13+$B$23</f>
        <v>100</v>
      </c>
      <c r="E13" s="82" t="s">
        <v>44</v>
      </c>
    </row>
    <row r="22" spans="1:4" ht="15">
      <c r="A22" t="s">
        <v>55</v>
      </c>
      <c r="D22" t="s">
        <v>46</v>
      </c>
    </row>
    <row r="23" spans="1:4" ht="15">
      <c r="A23" s="90">
        <v>0.11</v>
      </c>
      <c r="B23">
        <v>-20</v>
      </c>
      <c r="D23" t="s">
        <v>47</v>
      </c>
    </row>
    <row r="24" spans="1:4" ht="15">
      <c r="A24" s="91">
        <v>0.115</v>
      </c>
      <c r="B24" s="92">
        <v>-10</v>
      </c>
      <c r="D24" t="s">
        <v>48</v>
      </c>
    </row>
    <row r="25" spans="1:4" ht="15">
      <c r="A25" s="93">
        <v>0.125</v>
      </c>
      <c r="B25" s="94" t="s">
        <v>56</v>
      </c>
      <c r="D25" t="s">
        <v>49</v>
      </c>
    </row>
    <row r="26" spans="1:4" ht="15">
      <c r="A26" s="90">
        <v>0.13</v>
      </c>
      <c r="B26" s="95" t="s">
        <v>57</v>
      </c>
      <c r="D26" t="s">
        <v>50</v>
      </c>
    </row>
    <row r="28" ht="15">
      <c r="A28" t="s">
        <v>46</v>
      </c>
    </row>
    <row r="29" ht="15">
      <c r="A29" t="s">
        <v>47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58</v>
      </c>
      <c r="C2" s="75" t="s">
        <v>35</v>
      </c>
    </row>
    <row r="3" spans="2:3" ht="15.75">
      <c r="B3" s="76" t="s">
        <v>59</v>
      </c>
      <c r="C3" s="77" t="s">
        <v>36</v>
      </c>
    </row>
    <row r="4" spans="1:3" ht="15">
      <c r="A4" s="86" t="s">
        <v>53</v>
      </c>
      <c r="B4" s="79"/>
      <c r="C4" s="79"/>
    </row>
    <row r="5" spans="1:3" ht="15">
      <c r="A5" s="80" t="s">
        <v>54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>
        <v>85</v>
      </c>
      <c r="C10" s="79" t="s">
        <v>42</v>
      </c>
    </row>
    <row r="11" spans="1:3" ht="15">
      <c r="A11" s="81" t="s">
        <v>43</v>
      </c>
      <c r="B11" s="96">
        <v>135</v>
      </c>
      <c r="C11" s="24" t="s">
        <v>44</v>
      </c>
    </row>
    <row r="12" spans="1:3" ht="15">
      <c r="A12" s="78" t="s">
        <v>45</v>
      </c>
      <c r="B12" s="79">
        <v>83</v>
      </c>
      <c r="C12" s="79" t="s">
        <v>44</v>
      </c>
    </row>
    <row r="13" spans="1:3" ht="15">
      <c r="A13" s="80" t="s">
        <v>60</v>
      </c>
      <c r="B13" s="24">
        <v>75</v>
      </c>
      <c r="C13" s="24" t="s">
        <v>61</v>
      </c>
    </row>
    <row r="14" spans="1:3" ht="15">
      <c r="A14" s="78" t="s">
        <v>62</v>
      </c>
      <c r="B14" s="79">
        <v>75</v>
      </c>
      <c r="C14" s="79" t="s">
        <v>61</v>
      </c>
    </row>
    <row r="15" spans="1:3" ht="15">
      <c r="A15" s="80" t="s">
        <v>63</v>
      </c>
      <c r="B15" s="24"/>
      <c r="C15" s="24"/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5" sqref="E5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64</v>
      </c>
    </row>
    <row r="2" spans="3:11" ht="15">
      <c r="C2" s="97" t="s">
        <v>65</v>
      </c>
      <c r="G2" s="97" t="s">
        <v>66</v>
      </c>
      <c r="K2" s="97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s="98">
        <v>41085</v>
      </c>
      <c r="E4" s="58">
        <v>724.25</v>
      </c>
      <c r="F4" t="s">
        <v>73</v>
      </c>
      <c r="G4" t="s">
        <v>72</v>
      </c>
      <c r="H4" s="99" t="s">
        <v>74</v>
      </c>
      <c r="I4" s="100">
        <v>733</v>
      </c>
      <c r="J4" t="s">
        <v>75</v>
      </c>
      <c r="K4" t="s">
        <v>76</v>
      </c>
      <c r="L4" s="99" t="s">
        <v>74</v>
      </c>
      <c r="M4" s="100">
        <v>631</v>
      </c>
    </row>
    <row r="5" spans="2:13" ht="15">
      <c r="B5" t="s">
        <v>77</v>
      </c>
      <c r="C5" t="s">
        <v>78</v>
      </c>
      <c r="D5" s="98">
        <v>41085</v>
      </c>
      <c r="E5" s="100" t="s">
        <v>79</v>
      </c>
      <c r="F5" t="s">
        <v>80</v>
      </c>
      <c r="G5" t="s">
        <v>78</v>
      </c>
      <c r="H5" s="99" t="s">
        <v>74</v>
      </c>
      <c r="I5" s="100">
        <v>749</v>
      </c>
      <c r="J5" t="s">
        <v>81</v>
      </c>
      <c r="K5" t="s">
        <v>82</v>
      </c>
      <c r="L5" s="99" t="s">
        <v>74</v>
      </c>
      <c r="M5" s="58">
        <v>591.25</v>
      </c>
    </row>
    <row r="6" spans="2:13" ht="15">
      <c r="B6" t="s">
        <v>83</v>
      </c>
      <c r="C6" t="s">
        <v>84</v>
      </c>
      <c r="D6" s="98">
        <v>41085</v>
      </c>
      <c r="E6" s="58">
        <v>759.25</v>
      </c>
      <c r="F6" t="s">
        <v>85</v>
      </c>
      <c r="G6" t="s">
        <v>84</v>
      </c>
      <c r="H6" s="99" t="s">
        <v>74</v>
      </c>
      <c r="I6" s="58">
        <v>770.75</v>
      </c>
      <c r="J6" t="s">
        <v>86</v>
      </c>
      <c r="K6" t="s">
        <v>87</v>
      </c>
      <c r="L6" s="99" t="s">
        <v>74</v>
      </c>
      <c r="M6" s="100">
        <v>594</v>
      </c>
    </row>
    <row r="7" spans="2:13" ht="15">
      <c r="B7" t="s">
        <v>88</v>
      </c>
      <c r="C7" t="s">
        <v>89</v>
      </c>
      <c r="D7" s="98">
        <v>41085</v>
      </c>
      <c r="E7" s="58">
        <v>775.25</v>
      </c>
      <c r="F7" t="s">
        <v>90</v>
      </c>
      <c r="G7" t="s">
        <v>89</v>
      </c>
      <c r="H7" s="99" t="s">
        <v>74</v>
      </c>
      <c r="I7" s="100">
        <v>785</v>
      </c>
      <c r="J7" t="s">
        <v>91</v>
      </c>
      <c r="K7" t="s">
        <v>92</v>
      </c>
      <c r="L7" s="99" t="s">
        <v>74</v>
      </c>
      <c r="M7" s="100">
        <v>605</v>
      </c>
    </row>
    <row r="8" spans="2:13" ht="15">
      <c r="B8" t="s">
        <v>93</v>
      </c>
      <c r="C8" t="s">
        <v>94</v>
      </c>
      <c r="D8" s="98">
        <v>41085</v>
      </c>
      <c r="E8" s="58">
        <v>778.5</v>
      </c>
      <c r="F8" t="s">
        <v>95</v>
      </c>
      <c r="G8" t="s">
        <v>94</v>
      </c>
      <c r="H8" s="99" t="s">
        <v>74</v>
      </c>
      <c r="I8" s="100">
        <v>788</v>
      </c>
      <c r="J8" t="s">
        <v>96</v>
      </c>
      <c r="K8" t="s">
        <v>97</v>
      </c>
      <c r="L8" s="99" t="s">
        <v>74</v>
      </c>
      <c r="M8" s="101">
        <v>611.75</v>
      </c>
    </row>
    <row r="9" spans="2:13" ht="15">
      <c r="B9" t="s">
        <v>98</v>
      </c>
      <c r="C9" t="s">
        <v>99</v>
      </c>
      <c r="D9" s="98">
        <v>41085</v>
      </c>
      <c r="E9" s="58">
        <v>776.5</v>
      </c>
      <c r="F9" t="s">
        <v>100</v>
      </c>
      <c r="G9" t="s">
        <v>99</v>
      </c>
      <c r="H9" s="99" t="s">
        <v>74</v>
      </c>
      <c r="I9" s="100">
        <v>789</v>
      </c>
      <c r="J9" t="s">
        <v>101</v>
      </c>
      <c r="K9" t="s">
        <v>102</v>
      </c>
      <c r="L9" s="99" t="s">
        <v>74</v>
      </c>
      <c r="M9" s="101">
        <v>617.25</v>
      </c>
    </row>
    <row r="10" spans="2:13" ht="15">
      <c r="B10" t="s">
        <v>103</v>
      </c>
      <c r="C10" t="s">
        <v>104</v>
      </c>
      <c r="D10" s="98">
        <v>41085</v>
      </c>
      <c r="E10" s="100" t="s">
        <v>105</v>
      </c>
      <c r="F10" t="s">
        <v>106</v>
      </c>
      <c r="G10" t="s">
        <v>104</v>
      </c>
      <c r="H10" s="99" t="s">
        <v>74</v>
      </c>
      <c r="I10" s="58">
        <v>798.75</v>
      </c>
      <c r="J10" t="s">
        <v>107</v>
      </c>
      <c r="K10" t="s">
        <v>108</v>
      </c>
      <c r="L10" s="99" t="s">
        <v>74</v>
      </c>
      <c r="M10" s="101">
        <v>585.75</v>
      </c>
    </row>
    <row r="11" spans="2:13" ht="15">
      <c r="B11" t="s">
        <v>109</v>
      </c>
      <c r="C11" t="s">
        <v>110</v>
      </c>
      <c r="D11" s="98">
        <v>41085</v>
      </c>
      <c r="E11" s="58">
        <v>798.75</v>
      </c>
      <c r="F11" t="s">
        <v>111</v>
      </c>
      <c r="G11" t="s">
        <v>110</v>
      </c>
      <c r="H11" s="99" t="s">
        <v>74</v>
      </c>
      <c r="I11" s="58">
        <v>807.75</v>
      </c>
      <c r="J11" t="s">
        <v>112</v>
      </c>
      <c r="K11" t="s">
        <v>113</v>
      </c>
      <c r="L11" s="99" t="s">
        <v>74</v>
      </c>
      <c r="M11" s="100">
        <v>561</v>
      </c>
    </row>
    <row r="12" spans="2:13" ht="15">
      <c r="B12" t="s">
        <v>114</v>
      </c>
      <c r="C12" t="s">
        <v>115</v>
      </c>
      <c r="D12" s="98">
        <v>41085</v>
      </c>
      <c r="E12" s="58">
        <v>803.5</v>
      </c>
      <c r="F12" t="s">
        <v>116</v>
      </c>
      <c r="G12" t="s">
        <v>115</v>
      </c>
      <c r="H12" s="99" t="s">
        <v>74</v>
      </c>
      <c r="I12" s="58">
        <v>812.75</v>
      </c>
      <c r="J12" t="s">
        <v>117</v>
      </c>
      <c r="K12" t="s">
        <v>118</v>
      </c>
      <c r="L12" s="99" t="s">
        <v>74</v>
      </c>
      <c r="M12" s="100">
        <v>571</v>
      </c>
    </row>
    <row r="13" spans="2:13" ht="15">
      <c r="B13" t="s">
        <v>119</v>
      </c>
      <c r="C13" t="s">
        <v>120</v>
      </c>
      <c r="D13" s="98">
        <v>41085</v>
      </c>
      <c r="E13" s="100" t="s">
        <v>121</v>
      </c>
      <c r="F13" t="s">
        <v>122</v>
      </c>
      <c r="G13" t="s">
        <v>120</v>
      </c>
      <c r="H13" s="99" t="s">
        <v>74</v>
      </c>
      <c r="I13" s="58">
        <v>817.75</v>
      </c>
      <c r="J13" t="s">
        <v>123</v>
      </c>
      <c r="K13" t="s">
        <v>124</v>
      </c>
      <c r="L13" s="99" t="s">
        <v>74</v>
      </c>
      <c r="M13" s="100">
        <v>577</v>
      </c>
    </row>
    <row r="14" spans="2:13" ht="15">
      <c r="B14" t="s">
        <v>125</v>
      </c>
      <c r="C14" t="s">
        <v>126</v>
      </c>
      <c r="D14" s="98">
        <v>41085</v>
      </c>
      <c r="E14" s="100" t="s">
        <v>127</v>
      </c>
      <c r="F14" t="s">
        <v>128</v>
      </c>
      <c r="G14" t="s">
        <v>126</v>
      </c>
      <c r="H14" s="99" t="s">
        <v>74</v>
      </c>
      <c r="I14" s="100">
        <v>789</v>
      </c>
      <c r="J14" t="s">
        <v>129</v>
      </c>
      <c r="K14" t="s">
        <v>130</v>
      </c>
      <c r="L14" s="99" t="s">
        <v>74</v>
      </c>
      <c r="M14" s="100">
        <v>582</v>
      </c>
    </row>
    <row r="15" spans="2:13" ht="15">
      <c r="B15"/>
      <c r="C15"/>
      <c r="D15"/>
      <c r="E15"/>
      <c r="F15"/>
      <c r="G15"/>
      <c r="H15"/>
      <c r="I15"/>
      <c r="J15" t="s">
        <v>131</v>
      </c>
      <c r="K15" t="s">
        <v>132</v>
      </c>
      <c r="L15" s="99" t="s">
        <v>74</v>
      </c>
      <c r="M15" s="100">
        <v>548</v>
      </c>
    </row>
    <row r="16" spans="2:13" ht="15">
      <c r="B16"/>
      <c r="C16"/>
      <c r="D16"/>
      <c r="E16"/>
      <c r="F16"/>
      <c r="G16"/>
      <c r="H16"/>
      <c r="I16"/>
      <c r="J16" t="s">
        <v>133</v>
      </c>
      <c r="K16" t="s">
        <v>134</v>
      </c>
      <c r="L16" s="99" t="s">
        <v>74</v>
      </c>
      <c r="M16" s="100">
        <v>538</v>
      </c>
    </row>
    <row r="17" spans="2:13" ht="15">
      <c r="B17"/>
      <c r="C17"/>
      <c r="D17"/>
      <c r="E17"/>
      <c r="F17"/>
      <c r="G17"/>
      <c r="H17"/>
      <c r="I17"/>
      <c r="J17" t="s">
        <v>135</v>
      </c>
      <c r="K17" t="s">
        <v>136</v>
      </c>
      <c r="L17" s="99" t="s">
        <v>74</v>
      </c>
      <c r="M17" s="100">
        <v>556</v>
      </c>
    </row>
    <row r="18" spans="2:13" ht="15">
      <c r="B18"/>
      <c r="C18"/>
      <c r="D18"/>
      <c r="E18"/>
      <c r="F18"/>
      <c r="G18"/>
      <c r="H18"/>
      <c r="I18"/>
      <c r="J18" t="s">
        <v>137</v>
      </c>
      <c r="K18" t="s">
        <v>138</v>
      </c>
      <c r="L18" s="99" t="s">
        <v>74</v>
      </c>
      <c r="M18" s="101">
        <v>534.25</v>
      </c>
    </row>
    <row r="19" spans="2:13" ht="15">
      <c r="B19"/>
      <c r="C19"/>
      <c r="D19"/>
      <c r="E19"/>
      <c r="F19"/>
      <c r="G19"/>
      <c r="H19"/>
      <c r="I19"/>
      <c r="J19"/>
      <c r="K19"/>
      <c r="L19" s="102"/>
      <c r="M19"/>
    </row>
    <row r="23" spans="4:5" ht="15.75">
      <c r="D23" s="103" t="s">
        <v>139</v>
      </c>
      <c r="E23" s="103" t="s">
        <v>140</v>
      </c>
    </row>
    <row r="24" spans="3:9" ht="15.75">
      <c r="C24" s="103" t="s">
        <v>141</v>
      </c>
      <c r="D24" s="80" t="s">
        <v>142</v>
      </c>
      <c r="E24" s="80">
        <v>25</v>
      </c>
      <c r="F24" s="97" t="s">
        <v>143</v>
      </c>
      <c r="G24" t="s">
        <v>40</v>
      </c>
      <c r="H24" t="s">
        <v>144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Junio</v>
      </c>
      <c r="B1">
        <f>TONELADA!E9</f>
        <v>2012</v>
      </c>
    </row>
    <row r="2" spans="1:2" ht="15">
      <c r="A2" t="str">
        <f>TONELADA!H9</f>
        <v>Lunes</v>
      </c>
      <c r="B2">
        <f>TONELADA!I9</f>
        <v>25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145</v>
      </c>
      <c r="B5">
        <f>TONELADA!B18</f>
        <v>0</v>
      </c>
      <c r="C5" s="104">
        <f>TONELADA!B19</f>
        <v>0</v>
      </c>
    </row>
    <row r="6" spans="1:3" ht="15">
      <c r="A6" t="s">
        <v>146</v>
      </c>
      <c r="B6" s="104">
        <f>TONELADA!C18</f>
        <v>0</v>
      </c>
      <c r="C6" s="104">
        <f>TONELADA!C19</f>
        <v>0</v>
      </c>
    </row>
    <row r="7" spans="1:3" ht="15">
      <c r="A7" t="s">
        <v>147</v>
      </c>
      <c r="B7" s="104">
        <f>B6-C5</f>
        <v>0</v>
      </c>
      <c r="C7" s="104">
        <f>C6-C5</f>
        <v>0</v>
      </c>
    </row>
    <row r="9" ht="15">
      <c r="A9" t="str">
        <f>TONELADA!D14</f>
        <v>HARD RED WINTER No. 2*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20" ht="15">
      <c r="A20" t="str">
        <f>TONELADA!H14</f>
        <v>YELLOW  No. 3</v>
      </c>
    </row>
    <row r="21" ht="15">
      <c r="A21" t="s">
        <v>145</v>
      </c>
    </row>
    <row r="22" ht="15">
      <c r="A22" t="s">
        <v>146</v>
      </c>
    </row>
    <row r="23" ht="15">
      <c r="A23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2012-06-26T13:35:45Z</dcterms:created>
  <dcterms:modified xsi:type="dcterms:W3CDTF">2012-06-26T13:35:45Z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