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'BUSHEL'!$A$1:$I$48</definedName>
    <definedName name="_xlnm.Print_Area" localSheetId="5">'Datos'!$A$1:$M$16</definedName>
  </definedNames>
  <calcPr fullCalcOnLoad="1"/>
</workbook>
</file>

<file path=xl/sharedStrings.xml><?xml version="1.0" encoding="utf-8"?>
<sst xmlns="http://schemas.openxmlformats.org/spreadsheetml/2006/main" count="296" uniqueCount="155">
  <si>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</si>
  <si>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</si>
  <si>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</si>
  <si>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</si>
  <si>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</si>
  <si>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</si>
  <si>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</si>
  <si>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</si>
  <si>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</si>
  <si>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</si>
  <si>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</si>
  <si>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</si>
  <si>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</si>
  <si>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</si>
  <si>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</si>
  <si>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</si>
  <si>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</si>
  <si>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</si>
  <si>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</si>
  <si>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</si>
  <si>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</si>
  <si>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</si>
  <si>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</si>
  <si>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</si>
  <si>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</si>
  <si>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</si>
  <si>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</si>
  <si>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</si>
  <si>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</si>
  <si>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</si>
  <si>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</si>
  <si>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</si>
  <si>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</si>
  <si>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</si>
  <si>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</si>
  <si>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</si>
  <si>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</si>
  <si>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</si>
  <si>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</si>
  <si>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</si>
  <si>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 xml:space="preserve"> +K</t>
  </si>
  <si>
    <t>Mayo</t>
  </si>
  <si>
    <t>Junio</t>
  </si>
  <si>
    <t xml:space="preserve"> +N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</si>
  <si>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</si>
  <si>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</si>
  <si>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</si>
  <si>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</si>
  <si>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</si>
  <si>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</si>
  <si>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</si>
  <si>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</si>
  <si>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</si>
  <si>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</si>
  <si>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</si>
  <si>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</si>
  <si>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</si>
  <si>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</si>
  <si>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 xml:space="preserve"> --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</si>
  <si>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</si>
  <si>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</si>
  <si>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</si>
  <si>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</si>
  <si>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</si>
  <si>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</si>
  <si>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</si>
  <si>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</si>
  <si>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</si>
  <si>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</si>
  <si>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</si>
  <si>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</si>
  <si>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</si>
  <si>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</si>
  <si>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</si>
  <si>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</si>
  <si>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</si>
  <si>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</si>
  <si>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</si>
  <si>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</si>
  <si>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</si>
  <si>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/WU3</t>
  </si>
  <si>
    <t xml:space="preserve">WHEAT SEP3/d    </t>
  </si>
  <si>
    <t>/KWU3</t>
  </si>
  <si>
    <t>/CU3</t>
  </si>
  <si>
    <t xml:space="preserve">CORN SEP3/d     </t>
  </si>
  <si>
    <t>/WZ3</t>
  </si>
  <si>
    <t xml:space="preserve">WHEAT DEC3/d    </t>
  </si>
  <si>
    <t>/KWZ3</t>
  </si>
  <si>
    <t>/CZ3</t>
  </si>
  <si>
    <t xml:space="preserve">CORN DEC3/d     </t>
  </si>
  <si>
    <t>/WH4</t>
  </si>
  <si>
    <t xml:space="preserve">WHEAT MAR4/d    </t>
  </si>
  <si>
    <t>/KWH4</t>
  </si>
  <si>
    <t>/CH4</t>
  </si>
  <si>
    <t xml:space="preserve">CORN MAR4/d     </t>
  </si>
  <si>
    <t>/WK4</t>
  </si>
  <si>
    <t xml:space="preserve">WHEAT MAY4/d    </t>
  </si>
  <si>
    <t>/KWK4</t>
  </si>
  <si>
    <t>/CK4</t>
  </si>
  <si>
    <t xml:space="preserve">CORN MAY4/d     </t>
  </si>
  <si>
    <t>/WN4</t>
  </si>
  <si>
    <t xml:space="preserve">WHEAT JUL4/d    </t>
  </si>
  <si>
    <t>/KWN4</t>
  </si>
  <si>
    <t>/CN4</t>
  </si>
  <si>
    <t xml:space="preserve">CORN JUL4/d     </t>
  </si>
  <si>
    <t>/WU4</t>
  </si>
  <si>
    <t xml:space="preserve">WHEAT SEP4/d    </t>
  </si>
  <si>
    <t>/KWU4</t>
  </si>
  <si>
    <t>/CU4</t>
  </si>
  <si>
    <t xml:space="preserve">CORN SEP4/d     </t>
  </si>
  <si>
    <t>/WZ4</t>
  </si>
  <si>
    <t xml:space="preserve">WHEAT DEC4/d    </t>
  </si>
  <si>
    <t>/KWZ4</t>
  </si>
  <si>
    <t>/CZ4</t>
  </si>
  <si>
    <t xml:space="preserve">CORN DEC4/d     </t>
  </si>
  <si>
    <t>/WH5</t>
  </si>
  <si>
    <t xml:space="preserve">WHEAT MAR5/d    </t>
  </si>
  <si>
    <t>/CH5</t>
  </si>
  <si>
    <t xml:space="preserve">CORN MAR5/d     </t>
  </si>
  <si>
    <t>/WK5</t>
  </si>
  <si>
    <t xml:space="preserve">WHEAT MAY5/d    </t>
  </si>
  <si>
    <t>/CK5</t>
  </si>
  <si>
    <t xml:space="preserve">CORN MAY5/d     </t>
  </si>
  <si>
    <t>/WN5</t>
  </si>
  <si>
    <t xml:space="preserve">WHEAT JUL5/d    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</si>
  <si>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</si>
  <si>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</si>
  <si>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</si>
  <si>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</si>
  <si>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</si>
  <si>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</si>
  <si>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</si>
  <si>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</si>
  <si>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</si>
  <si>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</si>
  <si>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NOMBRE DIA</t>
  </si>
  <si>
    <t>NRO</t>
  </si>
  <si>
    <t>COLOCAR FECHA</t>
  </si>
  <si>
    <t>MES</t>
  </si>
  <si>
    <t>año</t>
  </si>
  <si>
    <t>Bolsa</t>
  </si>
  <si>
    <t>Fob Golfo</t>
  </si>
  <si>
    <t>Prima</t>
  </si>
  <si>
    <t>bolsa 12%</t>
  </si>
  <si>
    <t>Bolsa 11,5%</t>
  </si>
  <si>
    <t>Bolsa 11%</t>
  </si>
  <si>
    <t>Fob golfo 12%</t>
  </si>
  <si>
    <t>Fob golfo 11,5%</t>
  </si>
  <si>
    <t>Fob golfo 11%</t>
  </si>
  <si>
    <t>Prima 12%</t>
  </si>
  <si>
    <t>Prima 11,5%</t>
  </si>
  <si>
    <t>Prima 11,%</t>
  </si>
  <si>
    <t>/KWH5</t>
  </si>
  <si>
    <t>SRW</t>
  </si>
  <si>
    <t>Jueves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</si>
</sst>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d&quot; de &quot;mmm&quot; de &quot;yy"/>
  </numFmts>
  <fonts count="50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0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7" applyNumberFormat="0" applyFont="0" applyAlignment="0" applyProtection="0"/>
    <xf numFmtId="0" fontId="2" fillId="53" borderId="8" applyNumberFormat="0" applyAlignment="0" applyProtection="0"/>
    <xf numFmtId="0" fontId="0" fillId="53" borderId="8" applyNumberFormat="0" applyAlignment="0" applyProtection="0"/>
    <xf numFmtId="9" fontId="1" fillId="0" borderId="0" applyFill="0" applyBorder="0" applyAlignment="0" applyProtection="0"/>
    <xf numFmtId="0" fontId="43" fillId="35" borderId="9" applyNumberFormat="0" applyAlignment="0" applyProtection="0"/>
    <xf numFmtId="0" fontId="13" fillId="13" borderId="10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2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3" fillId="55" borderId="27" xfId="0" applyNumberFormat="1" applyFont="1" applyFill="1" applyBorder="1" applyAlignment="1" applyProtection="1">
      <alignment horizontal="right" vertical="center"/>
      <protection/>
    </xf>
    <xf numFmtId="4" fontId="23" fillId="55" borderId="24" xfId="0" applyNumberFormat="1" applyFont="1" applyFill="1" applyBorder="1" applyAlignment="1" applyProtection="1">
      <alignment horizontal="right" vertical="center"/>
      <protection/>
    </xf>
    <xf numFmtId="4" fontId="23" fillId="55" borderId="29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3" fillId="0" borderId="27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0" borderId="0" xfId="0" applyFont="1" applyAlignment="1" applyProtection="1">
      <alignment horizontal="left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</cellXfs>
  <cellStyles count="10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2" xfId="85"/>
    <cellStyle name="Normal 2 2" xfId="86"/>
    <cellStyle name="Normal 3" xfId="87"/>
    <cellStyle name="Normal 3 2" xfId="88"/>
    <cellStyle name="Normal 4" xfId="89"/>
    <cellStyle name="Normal 5" xfId="90"/>
    <cellStyle name="Normal 6" xfId="91"/>
    <cellStyle name="Normal 7" xfId="92"/>
    <cellStyle name="Normal 8" xfId="93"/>
    <cellStyle name="Normal 9" xfId="94"/>
    <cellStyle name="Notas" xfId="95"/>
    <cellStyle name="Notas 2" xfId="96"/>
    <cellStyle name="Notas 3" xfId="97"/>
    <cellStyle name="Percent" xfId="98"/>
    <cellStyle name="Salida" xfId="99"/>
    <cellStyle name="Salida 2" xfId="100"/>
    <cellStyle name="Texto de advertencia" xfId="101"/>
    <cellStyle name="Texto de advertencia 2" xfId="102"/>
    <cellStyle name="Texto explicativo" xfId="103"/>
    <cellStyle name="Texto explicativo 2" xfId="104"/>
    <cellStyle name="Título" xfId="105"/>
    <cellStyle name="Título 1" xfId="106"/>
    <cellStyle name="Título 1 2" xfId="107"/>
    <cellStyle name="Título 2" xfId="108"/>
    <cellStyle name="Título 2 2" xfId="109"/>
    <cellStyle name="Título 3" xfId="110"/>
    <cellStyle name="Título 3 2" xfId="111"/>
    <cellStyle name="Título 4" xfId="112"/>
    <cellStyle name="Total" xfId="113"/>
    <cellStyle name="Total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zoomScale="85" zoomScaleNormal="85" zoomScalePageLayoutView="0" workbookViewId="0" topLeftCell="A1">
      <selection activeCell="H8" sqref="H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Datos!G25</f>
        <v>Marzo</v>
      </c>
      <c r="E8" s="4">
        <f>Datos!I25</f>
        <v>2013</v>
      </c>
      <c r="F8" s="3"/>
      <c r="G8" s="3"/>
      <c r="H8" s="3" t="str">
        <f>Datos!D25</f>
        <v>Jueves</v>
      </c>
      <c r="I8" s="5">
        <f>Datos!E25</f>
        <v>28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5" t="s">
        <v>1</v>
      </c>
      <c r="C13" s="95"/>
      <c r="D13" s="96" t="s">
        <v>1</v>
      </c>
      <c r="E13" s="96"/>
      <c r="F13" s="96"/>
      <c r="G13" s="96"/>
      <c r="H13" s="97" t="s">
        <v>2</v>
      </c>
      <c r="I13" s="97"/>
    </row>
    <row r="14" spans="1:9" ht="15.75">
      <c r="A14" s="9"/>
      <c r="B14" s="98" t="s">
        <v>3</v>
      </c>
      <c r="C14" s="98"/>
      <c r="D14" s="99" t="s">
        <v>4</v>
      </c>
      <c r="E14" s="99"/>
      <c r="F14" s="99"/>
      <c r="G14" s="99"/>
      <c r="H14" s="100" t="s">
        <v>5</v>
      </c>
      <c r="I14" s="100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18"/>
      <c r="C16" s="19"/>
      <c r="D16" s="20"/>
      <c r="E16" s="19"/>
      <c r="F16" s="21"/>
      <c r="G16" s="22"/>
      <c r="H16" s="23"/>
      <c r="I16" s="21"/>
    </row>
    <row r="17" spans="1:9" ht="19.5" customHeight="1">
      <c r="A17" s="24" t="s">
        <v>12</v>
      </c>
      <c r="B17" s="25"/>
      <c r="C17" s="26"/>
      <c r="D17" s="27"/>
      <c r="E17" s="28"/>
      <c r="F17" s="29"/>
      <c r="G17" s="30"/>
      <c r="H17" s="31"/>
      <c r="I17" s="32"/>
    </row>
    <row r="18" spans="1:9" ht="19.5" customHeight="1">
      <c r="A18" s="24" t="s">
        <v>13</v>
      </c>
      <c r="B18" s="25"/>
      <c r="C18" s="26"/>
      <c r="D18" s="27"/>
      <c r="E18" s="28"/>
      <c r="F18" s="29"/>
      <c r="G18" s="30"/>
      <c r="H18" s="31"/>
      <c r="I18" s="32"/>
    </row>
    <row r="19" spans="1:9" ht="19.5" customHeight="1">
      <c r="A19" s="17" t="s">
        <v>14</v>
      </c>
      <c r="B19" s="25"/>
      <c r="C19" s="26">
        <f>B21+'Primas SRW'!B6</f>
        <v>747.75</v>
      </c>
      <c r="D19" s="27"/>
      <c r="E19" s="28">
        <f>D21+'Primas HRW'!B7</f>
        <v>866.75</v>
      </c>
      <c r="F19" s="29">
        <f>D21+'Primas HRW'!C7</f>
        <v>861.75</v>
      </c>
      <c r="G19" s="30">
        <f>D21+'Primas HRW'!D7</f>
        <v>859.75</v>
      </c>
      <c r="H19" s="31"/>
      <c r="I19" s="32"/>
    </row>
    <row r="20" spans="1:9" ht="19.5" customHeight="1">
      <c r="A20" s="24" t="s">
        <v>15</v>
      </c>
      <c r="B20" s="25"/>
      <c r="C20" s="26">
        <f>B21+'Primas SRW'!B7</f>
        <v>747.75</v>
      </c>
      <c r="D20" s="27"/>
      <c r="E20" s="28">
        <f>D21+'Primas HRW'!B8</f>
        <v>866.75</v>
      </c>
      <c r="F20" s="29">
        <f>D21+'Primas HRW'!C8</f>
        <v>861.75</v>
      </c>
      <c r="G20" s="30">
        <f>D21+'Primas HRW'!D8</f>
        <v>859.75</v>
      </c>
      <c r="H20" s="31"/>
      <c r="I20" s="32">
        <f>H21+'Primas maíz'!B7</f>
        <v>764.25</v>
      </c>
    </row>
    <row r="21" spans="1:9" ht="19.5" customHeight="1">
      <c r="A21" s="17" t="s">
        <v>16</v>
      </c>
      <c r="B21" s="25">
        <f>Datos!E4</f>
        <v>687.75</v>
      </c>
      <c r="C21" s="26">
        <f>B21+'Primas SRW'!B8</f>
        <v>747.75</v>
      </c>
      <c r="D21" s="27">
        <f>Datos!I4</f>
        <v>726.75</v>
      </c>
      <c r="E21" s="28">
        <f>D21+'Primas HRW'!B9</f>
        <v>864.75</v>
      </c>
      <c r="F21" s="29">
        <f>D21+'Primas HRW'!C9</f>
        <v>859.75</v>
      </c>
      <c r="G21" s="30">
        <f>D21+'Primas HRW'!D9</f>
        <v>857.75</v>
      </c>
      <c r="H21" s="31">
        <f>Datos!M4</f>
        <v>695.25</v>
      </c>
      <c r="I21" s="32">
        <f>H21+'Primas maíz'!B8</f>
        <v>764.25</v>
      </c>
    </row>
    <row r="22" spans="1:9" ht="19.5" customHeight="1">
      <c r="A22" s="17" t="s">
        <v>17</v>
      </c>
      <c r="B22" s="25"/>
      <c r="C22" s="26">
        <f>B23+'Primas SRW'!B9</f>
        <v>741</v>
      </c>
      <c r="D22" s="27"/>
      <c r="E22" s="28">
        <f>D23+'Primas HRW'!B10</f>
        <v>857.25</v>
      </c>
      <c r="F22" s="29">
        <f>D23+'Primas HRW'!C10</f>
        <v>852.25</v>
      </c>
      <c r="G22" s="30">
        <f>D23+'Primas HRW'!D10</f>
        <v>850.25</v>
      </c>
      <c r="H22" s="31"/>
      <c r="I22" s="32">
        <f>H23+'Primas maíz'!B9</f>
        <v>751</v>
      </c>
    </row>
    <row r="23" spans="1:9" ht="19.5" customHeight="1">
      <c r="A23" s="17" t="s">
        <v>18</v>
      </c>
      <c r="B23" s="25">
        <f>Datos!E5</f>
        <v>691</v>
      </c>
      <c r="C23" s="26">
        <f>B23+'Primas SRW'!B10</f>
        <v>741</v>
      </c>
      <c r="D23" s="27">
        <f>Datos!I5</f>
        <v>732.25</v>
      </c>
      <c r="E23" s="28">
        <f>D23+'Primas HRW'!B11</f>
        <v>857.25</v>
      </c>
      <c r="F23" s="29">
        <f>D23+'Primas HRW'!C11</f>
        <v>852.25</v>
      </c>
      <c r="G23" s="30">
        <f>D23+'Primas HRW'!D11</f>
        <v>850.25</v>
      </c>
      <c r="H23" s="31">
        <f>Datos!M5</f>
        <v>676</v>
      </c>
      <c r="I23" s="32">
        <f>H23+'Primas maíz'!B10</f>
        <v>744</v>
      </c>
    </row>
    <row r="24" spans="1:9" ht="19.5" customHeight="1">
      <c r="A24" s="17" t="s">
        <v>19</v>
      </c>
      <c r="B24" s="25"/>
      <c r="C24" s="26"/>
      <c r="D24" s="27"/>
      <c r="E24" s="26"/>
      <c r="F24" s="32"/>
      <c r="G24" s="33"/>
      <c r="H24" s="31"/>
      <c r="I24" s="32"/>
    </row>
    <row r="25" spans="1:9" ht="19.5" customHeight="1">
      <c r="A25" s="17" t="s">
        <v>20</v>
      </c>
      <c r="B25" s="25">
        <f>Datos!E6</f>
        <v>699.25</v>
      </c>
      <c r="C25" s="26"/>
      <c r="D25" s="27">
        <f>Datos!I6</f>
        <v>743.75</v>
      </c>
      <c r="E25" s="26"/>
      <c r="F25" s="32"/>
      <c r="G25" s="33"/>
      <c r="H25" s="31">
        <f>Datos!M6</f>
        <v>563</v>
      </c>
      <c r="I25" s="32"/>
    </row>
    <row r="26" spans="1:9" ht="19.5" customHeight="1">
      <c r="A26" s="17" t="s">
        <v>21</v>
      </c>
      <c r="B26" s="25"/>
      <c r="C26" s="26"/>
      <c r="D26" s="27"/>
      <c r="E26" s="26"/>
      <c r="F26" s="32"/>
      <c r="G26" s="33"/>
      <c r="H26" s="31"/>
      <c r="I26" s="32"/>
    </row>
    <row r="27" spans="1:9" ht="19.5" customHeight="1">
      <c r="A27" s="17" t="s">
        <v>22</v>
      </c>
      <c r="B27" s="25"/>
      <c r="C27" s="26"/>
      <c r="D27" s="27"/>
      <c r="E27" s="26"/>
      <c r="F27" s="32"/>
      <c r="G27" s="33"/>
      <c r="H27" s="31"/>
      <c r="I27" s="32"/>
    </row>
    <row r="28" spans="1:9" ht="19.5" customHeight="1">
      <c r="A28" s="17" t="s">
        <v>23</v>
      </c>
      <c r="B28" s="34">
        <f>Datos!E7</f>
        <v>713.25</v>
      </c>
      <c r="C28" s="35"/>
      <c r="D28" s="27">
        <f>Datos!I7</f>
        <v>759.5</v>
      </c>
      <c r="E28" s="35"/>
      <c r="F28" s="36"/>
      <c r="G28" s="37"/>
      <c r="H28" s="31">
        <f>Datos!M7</f>
        <v>538.5</v>
      </c>
      <c r="I28" s="36"/>
    </row>
    <row r="29" spans="1:9" ht="19.5" customHeight="1">
      <c r="A29" s="17">
        <v>2014</v>
      </c>
      <c r="B29" s="18"/>
      <c r="C29" s="19"/>
      <c r="D29" s="20"/>
      <c r="E29" s="19"/>
      <c r="F29" s="21"/>
      <c r="G29" s="22"/>
      <c r="H29" s="23"/>
      <c r="I29" s="21"/>
    </row>
    <row r="30" spans="1:9" ht="19.5" customHeight="1">
      <c r="A30" s="17" t="s">
        <v>14</v>
      </c>
      <c r="B30" s="34">
        <f>Datos!E8</f>
        <v>726.5</v>
      </c>
      <c r="C30" s="26"/>
      <c r="D30" s="27">
        <f>Datos!I8</f>
        <v>771.75</v>
      </c>
      <c r="E30" s="26"/>
      <c r="F30" s="26"/>
      <c r="G30" s="33"/>
      <c r="H30" s="38">
        <f>Datos!M8</f>
        <v>548.25</v>
      </c>
      <c r="I30" s="32"/>
    </row>
    <row r="31" spans="1:9" ht="19.5" customHeight="1">
      <c r="A31" s="17" t="s">
        <v>16</v>
      </c>
      <c r="B31" s="34">
        <f>Datos!E9</f>
        <v>729</v>
      </c>
      <c r="C31" s="26"/>
      <c r="D31" s="27">
        <f>Datos!I9</f>
        <v>777.25</v>
      </c>
      <c r="E31" s="26"/>
      <c r="F31" s="26"/>
      <c r="G31" s="33"/>
      <c r="H31" s="38">
        <f>Datos!M9</f>
        <v>555.5</v>
      </c>
      <c r="I31" s="32"/>
    </row>
    <row r="32" spans="1:9" ht="19.5" customHeight="1">
      <c r="A32" s="17" t="s">
        <v>18</v>
      </c>
      <c r="B32" s="34">
        <f>Datos!E10</f>
        <v>721.5</v>
      </c>
      <c r="C32" s="26"/>
      <c r="D32" s="27">
        <f>Datos!I10</f>
        <v>748.25</v>
      </c>
      <c r="E32" s="26"/>
      <c r="F32" s="26"/>
      <c r="G32" s="33"/>
      <c r="H32" s="31">
        <f>Datos!M10</f>
        <v>560.75</v>
      </c>
      <c r="I32" s="32"/>
    </row>
    <row r="33" spans="1:9" ht="19.5" customHeight="1">
      <c r="A33" s="17" t="s">
        <v>20</v>
      </c>
      <c r="B33" s="36">
        <f>Datos!E11</f>
        <v>727.25</v>
      </c>
      <c r="C33" s="26"/>
      <c r="D33" s="27">
        <f>Datos!I11</f>
        <v>754</v>
      </c>
      <c r="E33" s="26"/>
      <c r="F33" s="26"/>
      <c r="G33" s="33"/>
      <c r="H33" s="31">
        <f>Datos!M11</f>
        <v>533</v>
      </c>
      <c r="I33" s="32"/>
    </row>
    <row r="34" spans="1:9" ht="19.5" customHeight="1">
      <c r="A34" s="17" t="s">
        <v>23</v>
      </c>
      <c r="B34" s="36">
        <f>Datos!E12</f>
        <v>737</v>
      </c>
      <c r="C34" s="35"/>
      <c r="D34" s="27">
        <f>Datos!I12</f>
        <v>761.25</v>
      </c>
      <c r="E34" s="35"/>
      <c r="F34" s="35"/>
      <c r="G34" s="37"/>
      <c r="H34" s="31">
        <f>Datos!M12</f>
        <v>534.5</v>
      </c>
      <c r="I34" s="36"/>
    </row>
    <row r="35" spans="1:13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  <c r="J35"/>
      <c r="K35"/>
      <c r="L35"/>
      <c r="M35"/>
    </row>
    <row r="36" spans="1:13" ht="19.5" customHeight="1">
      <c r="A36" s="17" t="s">
        <v>14</v>
      </c>
      <c r="B36" s="36">
        <f>Datos!E13</f>
        <v>741.5</v>
      </c>
      <c r="C36" s="26"/>
      <c r="D36" s="27"/>
      <c r="E36" s="26"/>
      <c r="F36" s="26"/>
      <c r="G36" s="33"/>
      <c r="H36" s="31">
        <f>Datos!M13</f>
        <v>539.75</v>
      </c>
      <c r="I36" s="32"/>
      <c r="J36"/>
      <c r="K36"/>
      <c r="L36"/>
      <c r="M36"/>
    </row>
    <row r="37" spans="1:13" ht="19.5" customHeight="1">
      <c r="A37" s="17" t="s">
        <v>16</v>
      </c>
      <c r="B37" s="36">
        <f>Datos!E14</f>
        <v>744.5</v>
      </c>
      <c r="C37" s="26"/>
      <c r="D37" s="27"/>
      <c r="E37" s="26"/>
      <c r="F37" s="26"/>
      <c r="G37" s="33"/>
      <c r="H37" s="31">
        <f>Datos!M14</f>
        <v>541.5</v>
      </c>
      <c r="I37" s="32"/>
      <c r="J37"/>
      <c r="K37"/>
      <c r="L37"/>
      <c r="M37"/>
    </row>
    <row r="38" spans="1:13" ht="19.5" customHeight="1">
      <c r="A38" s="17" t="s">
        <v>18</v>
      </c>
      <c r="B38" s="36">
        <f>Datos!E15</f>
        <v>712</v>
      </c>
      <c r="C38" s="26"/>
      <c r="D38" s="27"/>
      <c r="E38" s="26"/>
      <c r="F38" s="26"/>
      <c r="G38" s="33"/>
      <c r="H38" s="31">
        <f>Datos!M15</f>
        <v>543.75</v>
      </c>
      <c r="I38" s="32"/>
      <c r="J38"/>
      <c r="K38"/>
      <c r="L38"/>
      <c r="M38" s="39"/>
    </row>
    <row r="39" spans="1:13" ht="19.5" customHeight="1">
      <c r="A39" s="17" t="s">
        <v>20</v>
      </c>
      <c r="B39" s="36"/>
      <c r="C39" s="26"/>
      <c r="D39" s="27"/>
      <c r="E39" s="26"/>
      <c r="F39" s="26"/>
      <c r="G39" s="33"/>
      <c r="H39" s="31">
        <f>Datos!M16</f>
        <v>521.75</v>
      </c>
      <c r="I39" s="32"/>
      <c r="J39"/>
      <c r="K39"/>
      <c r="L39"/>
      <c r="M39" s="39"/>
    </row>
    <row r="40" spans="1:13" ht="19.5" customHeight="1">
      <c r="A40" s="17" t="s">
        <v>23</v>
      </c>
      <c r="B40" s="36"/>
      <c r="C40" s="35"/>
      <c r="D40" s="40"/>
      <c r="E40" s="35"/>
      <c r="F40" s="35"/>
      <c r="G40" s="37"/>
      <c r="H40" s="31">
        <f>Datos!M17</f>
        <v>515.5</v>
      </c>
      <c r="I40" s="36"/>
      <c r="J40"/>
      <c r="K40"/>
      <c r="L40"/>
      <c r="M40" s="39"/>
    </row>
    <row r="41" spans="1:13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  <c r="J41"/>
      <c r="K41"/>
      <c r="L41"/>
      <c r="M41" s="39"/>
    </row>
    <row r="42" spans="1:9" ht="19.5" customHeight="1">
      <c r="A42" s="17" t="s">
        <v>14</v>
      </c>
      <c r="B42" s="36"/>
      <c r="C42" s="26"/>
      <c r="D42" s="27"/>
      <c r="E42" s="26"/>
      <c r="F42" s="26"/>
      <c r="G42" s="33"/>
      <c r="H42" s="38"/>
      <c r="I42" s="32"/>
    </row>
    <row r="43" spans="1:9" ht="19.5" customHeight="1">
      <c r="A43" s="17" t="s">
        <v>16</v>
      </c>
      <c r="B43" s="36"/>
      <c r="C43" s="26"/>
      <c r="D43" s="27"/>
      <c r="E43" s="26"/>
      <c r="F43" s="26"/>
      <c r="G43" s="33"/>
      <c r="H43" s="38"/>
      <c r="I43" s="32"/>
    </row>
    <row r="44" spans="1:9" ht="19.5" customHeight="1">
      <c r="A44" s="17" t="s">
        <v>18</v>
      </c>
      <c r="B44" s="36"/>
      <c r="C44" s="26"/>
      <c r="D44" s="27"/>
      <c r="E44" s="26"/>
      <c r="F44" s="26"/>
      <c r="G44" s="33"/>
      <c r="H44" s="31">
        <f>Datos!M18</f>
        <v>532.75</v>
      </c>
      <c r="I44" s="32"/>
    </row>
    <row r="45" spans="1:9" ht="19.5" customHeight="1">
      <c r="A45" s="17" t="s">
        <v>20</v>
      </c>
      <c r="B45" s="36"/>
      <c r="C45" s="26"/>
      <c r="D45" s="27"/>
      <c r="E45" s="26"/>
      <c r="F45" s="26"/>
      <c r="G45" s="33"/>
      <c r="H45" s="38"/>
      <c r="I45" s="32"/>
    </row>
    <row r="46" spans="1:9" ht="15.75">
      <c r="A46" s="17" t="s">
        <v>23</v>
      </c>
      <c r="B46" s="36"/>
      <c r="C46" s="35"/>
      <c r="D46" s="40"/>
      <c r="E46" s="35"/>
      <c r="F46" s="35"/>
      <c r="G46" s="37"/>
      <c r="H46" s="31">
        <f>Datos!M19</f>
        <v>506.5</v>
      </c>
      <c r="I46" s="36"/>
    </row>
    <row r="48" spans="1:9" ht="15.75">
      <c r="A48" s="41" t="s">
        <v>24</v>
      </c>
      <c r="B48" s="42"/>
      <c r="C48" s="42"/>
      <c r="D48" s="42"/>
      <c r="E48" s="42"/>
      <c r="F48" s="42"/>
      <c r="G48" s="42"/>
      <c r="H48" s="43"/>
      <c r="I48" s="43"/>
    </row>
    <row r="49" ht="15">
      <c r="A49" s="44" t="s">
        <v>25</v>
      </c>
    </row>
    <row r="50" spans="1:8" ht="15.75">
      <c r="A50" s="44" t="s">
        <v>26</v>
      </c>
      <c r="D50" s="1" t="s">
        <v>27</v>
      </c>
      <c r="H50" s="45"/>
    </row>
    <row r="51" spans="1:8" ht="15.75">
      <c r="A51" s="43" t="s">
        <v>28</v>
      </c>
      <c r="B51" s="43"/>
      <c r="C51" s="43"/>
      <c r="D51" s="43"/>
      <c r="E51" s="43"/>
      <c r="F51" s="43"/>
      <c r="G51" s="43"/>
      <c r="H51" s="46"/>
    </row>
    <row r="52" ht="15">
      <c r="H52" s="46"/>
    </row>
    <row r="53" spans="1:8" ht="15.75">
      <c r="A53" s="47" t="s">
        <v>29</v>
      </c>
      <c r="E53" s="48" t="s">
        <v>30</v>
      </c>
      <c r="F53" s="48"/>
      <c r="G53" s="48"/>
      <c r="H53" s="49"/>
    </row>
    <row r="54" spans="5:8" ht="15">
      <c r="E54" s="50">
        <v>0.11</v>
      </c>
      <c r="F54" s="51">
        <f>'Primas HRW'!B23</f>
        <v>-7</v>
      </c>
      <c r="G54" s="51"/>
      <c r="H54" s="49"/>
    </row>
    <row r="55" spans="5:7" ht="15">
      <c r="E55" s="52">
        <v>0.115</v>
      </c>
      <c r="F55" s="51">
        <f>'Primas HRW'!B24</f>
        <v>-5</v>
      </c>
      <c r="G55" s="51"/>
    </row>
    <row r="56" spans="5:7" ht="15">
      <c r="E56" s="52">
        <v>0.125</v>
      </c>
      <c r="F56" s="51" t="str">
        <f>'Primas HRW'!B25</f>
        <v> --</v>
      </c>
      <c r="G56" s="51"/>
    </row>
    <row r="57" spans="5:7" ht="15">
      <c r="E57" s="50">
        <v>0.13</v>
      </c>
      <c r="F57" s="51" t="str">
        <f>'Primas HRW'!B26</f>
        <v>--</v>
      </c>
      <c r="G57" s="51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="80" zoomScaleNormal="80" zoomScalePageLayoutView="0" workbookViewId="0" topLeftCell="A4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94" t="str">
        <f>Datos!G25</f>
        <v>Marzo</v>
      </c>
      <c r="E9" s="3">
        <f>BUSHEL!E8</f>
        <v>2013</v>
      </c>
      <c r="F9" s="3"/>
      <c r="G9" s="3"/>
      <c r="H9" s="3" t="str">
        <f>Datos!D25</f>
        <v>Jueves</v>
      </c>
      <c r="I9" s="5">
        <f>Datos!E25</f>
        <v>28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1" t="s">
        <v>31</v>
      </c>
      <c r="B11" s="101"/>
      <c r="C11" s="101"/>
      <c r="D11" s="101"/>
      <c r="E11" s="101"/>
      <c r="F11" s="101"/>
      <c r="G11" s="101"/>
      <c r="H11" s="101"/>
      <c r="I11" s="101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5" t="s">
        <v>1</v>
      </c>
      <c r="C13" s="95"/>
      <c r="D13" s="96" t="s">
        <v>1</v>
      </c>
      <c r="E13" s="96"/>
      <c r="F13" s="96"/>
      <c r="G13" s="96"/>
      <c r="H13" s="97" t="s">
        <v>2</v>
      </c>
      <c r="I13" s="97"/>
    </row>
    <row r="14" spans="1:9" ht="15.75">
      <c r="A14" s="9"/>
      <c r="B14" s="98" t="s">
        <v>3</v>
      </c>
      <c r="C14" s="98"/>
      <c r="D14" s="99" t="s">
        <v>4</v>
      </c>
      <c r="E14" s="99"/>
      <c r="F14" s="99"/>
      <c r="G14" s="99"/>
      <c r="H14" s="100" t="s">
        <v>5</v>
      </c>
      <c r="I14" s="100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21"/>
      <c r="C16" s="19"/>
      <c r="D16" s="20"/>
      <c r="E16" s="19"/>
      <c r="F16" s="19"/>
      <c r="G16" s="22"/>
      <c r="H16" s="23"/>
      <c r="I16" s="21"/>
    </row>
    <row r="17" spans="1:9" ht="19.5" customHeight="1">
      <c r="A17" s="17" t="s">
        <v>12</v>
      </c>
      <c r="B17" s="32"/>
      <c r="C17" s="35"/>
      <c r="D17" s="27"/>
      <c r="E17" s="53"/>
      <c r="F17" s="53"/>
      <c r="G17" s="54"/>
      <c r="H17" s="31"/>
      <c r="I17" s="55"/>
    </row>
    <row r="18" spans="1:9" ht="19.5" customHeight="1">
      <c r="A18" s="17" t="s">
        <v>13</v>
      </c>
      <c r="B18" s="32"/>
      <c r="C18" s="35"/>
      <c r="D18" s="27"/>
      <c r="E18" s="53"/>
      <c r="F18" s="53"/>
      <c r="G18" s="54"/>
      <c r="H18" s="31"/>
      <c r="I18" s="55"/>
    </row>
    <row r="19" spans="1:9" ht="19.5" customHeight="1">
      <c r="A19" s="17" t="s">
        <v>14</v>
      </c>
      <c r="B19" s="36"/>
      <c r="C19" s="35">
        <f>BUSHEL!C19*TONELADA!$B$50</f>
        <v>274.75326</v>
      </c>
      <c r="D19" s="27"/>
      <c r="E19" s="53">
        <f>BUSHEL!E19*TONELADA!$B$50</f>
        <v>318.47862</v>
      </c>
      <c r="F19" s="53">
        <f>BUSHEL!F19*TONELADA!$B$50</f>
        <v>316.64142</v>
      </c>
      <c r="G19" s="54">
        <f>BUSHEL!G19*TONELADA!$B$50</f>
        <v>315.90654</v>
      </c>
      <c r="H19" s="56"/>
      <c r="I19" s="55"/>
    </row>
    <row r="20" spans="1:9" ht="19.5" customHeight="1">
      <c r="A20" s="24" t="s">
        <v>15</v>
      </c>
      <c r="B20" s="36"/>
      <c r="C20" s="35">
        <f>BUSHEL!C20*TONELADA!$B$50</f>
        <v>274.75326</v>
      </c>
      <c r="D20" s="27"/>
      <c r="E20" s="53">
        <f>BUSHEL!E20*TONELADA!$B$50</f>
        <v>318.47862</v>
      </c>
      <c r="F20" s="53">
        <f>BUSHEL!F20*TONELADA!$B$50</f>
        <v>316.64142</v>
      </c>
      <c r="G20" s="54">
        <f>BUSHEL!G20*TONELADA!$B$50</f>
        <v>315.90654</v>
      </c>
      <c r="H20" s="56"/>
      <c r="I20" s="55">
        <f>BUSHEL!I20*TONELADA!$E$50</f>
        <v>300.86994</v>
      </c>
    </row>
    <row r="21" spans="1:9" ht="19.5" customHeight="1">
      <c r="A21" s="17" t="s">
        <v>16</v>
      </c>
      <c r="B21" s="36">
        <f>BUSHEL!B21*TONELADA!$B$50</f>
        <v>252.70686</v>
      </c>
      <c r="C21" s="35">
        <f>BUSHEL!C21*TONELADA!$B$50</f>
        <v>274.75326</v>
      </c>
      <c r="D21" s="27">
        <f>IF(BUSHEL!D21&gt;0,BUSHEL!D21*TONELADA!$B$50,"")</f>
        <v>267.03702</v>
      </c>
      <c r="E21" s="53">
        <f>BUSHEL!E21*TONELADA!$B$50</f>
        <v>317.74374</v>
      </c>
      <c r="F21" s="53">
        <f>BUSHEL!F21*TONELADA!$B$50</f>
        <v>315.90654</v>
      </c>
      <c r="G21" s="54">
        <f>BUSHEL!G21*TONELADA!$B$50</f>
        <v>315.17166</v>
      </c>
      <c r="H21" s="56">
        <f>BUSHEL!H21*$E$50</f>
        <v>273.70601999999997</v>
      </c>
      <c r="I21" s="55">
        <f>BUSHEL!I21*TONELADA!$E$50</f>
        <v>300.86994</v>
      </c>
    </row>
    <row r="22" spans="1:9" ht="19.5" customHeight="1">
      <c r="A22" s="17" t="s">
        <v>17</v>
      </c>
      <c r="B22" s="36"/>
      <c r="C22" s="35">
        <f>BUSHEL!C22*TONELADA!$B$50</f>
        <v>272.27304</v>
      </c>
      <c r="D22" s="27"/>
      <c r="E22" s="53">
        <f>BUSHEL!E22*TONELADA!$B$50</f>
        <v>314.98794</v>
      </c>
      <c r="F22" s="53">
        <f>BUSHEL!F22*TONELADA!$B$50</f>
        <v>313.15074</v>
      </c>
      <c r="G22" s="54">
        <f>BUSHEL!G22*TONELADA!$B$50</f>
        <v>312.41586</v>
      </c>
      <c r="H22" s="56"/>
      <c r="I22" s="55">
        <f>BUSHEL!I22*TONELADA!$E$50</f>
        <v>295.65368</v>
      </c>
    </row>
    <row r="23" spans="1:9" ht="19.5" customHeight="1">
      <c r="A23" s="17" t="s">
        <v>18</v>
      </c>
      <c r="B23" s="36">
        <f>BUSHEL!B23*TONELADA!$B$50</f>
        <v>253.90104</v>
      </c>
      <c r="C23" s="35">
        <f>BUSHEL!C23*TONELADA!$B$50</f>
        <v>272.27304</v>
      </c>
      <c r="D23" s="27">
        <f>IF(BUSHEL!D23&gt;0,BUSHEL!D23*TONELADA!$B$50,"")</f>
        <v>269.05794</v>
      </c>
      <c r="E23" s="53">
        <f>BUSHEL!E23*TONELADA!$B$50</f>
        <v>314.98794</v>
      </c>
      <c r="F23" s="53">
        <f>BUSHEL!F23*TONELADA!$B$50</f>
        <v>313.15074</v>
      </c>
      <c r="G23" s="54">
        <f>BUSHEL!G23*TONELADA!$B$50</f>
        <v>312.41586</v>
      </c>
      <c r="H23" s="56">
        <f>BUSHEL!H23*$E$50</f>
        <v>266.12768</v>
      </c>
      <c r="I23" s="55">
        <f>BUSHEL!I23*TONELADA!$E$50</f>
        <v>292.89792</v>
      </c>
    </row>
    <row r="24" spans="1:9" ht="19.5" customHeight="1">
      <c r="A24" s="24" t="s">
        <v>19</v>
      </c>
      <c r="B24" s="57"/>
      <c r="C24" s="58"/>
      <c r="D24" s="59"/>
      <c r="E24" s="57"/>
      <c r="F24" s="57"/>
      <c r="G24" s="58"/>
      <c r="H24" s="60"/>
      <c r="I24" s="57"/>
    </row>
    <row r="25" spans="1:9" ht="19.5" customHeight="1">
      <c r="A25" s="17" t="s">
        <v>20</v>
      </c>
      <c r="B25" s="36">
        <f>BUSHEL!B25*TONELADA!$B$50</f>
        <v>256.93242</v>
      </c>
      <c r="C25" s="33"/>
      <c r="D25" s="27">
        <f>IF(BUSHEL!D25&gt;0,BUSHEL!D25*TONELADA!$B$50,"")</f>
        <v>273.2835</v>
      </c>
      <c r="E25" s="32"/>
      <c r="F25" s="32"/>
      <c r="G25" s="33"/>
      <c r="H25" s="56">
        <f>BUSHEL!H25*$E$50</f>
        <v>221.64183999999997</v>
      </c>
      <c r="I25" s="32"/>
    </row>
    <row r="26" spans="1:9" ht="19.5" customHeight="1">
      <c r="A26" s="24" t="s">
        <v>21</v>
      </c>
      <c r="B26" s="57"/>
      <c r="C26" s="58"/>
      <c r="D26" s="59"/>
      <c r="E26" s="57"/>
      <c r="F26" s="57"/>
      <c r="G26" s="58"/>
      <c r="H26" s="60"/>
      <c r="I26" s="57"/>
    </row>
    <row r="27" spans="1:9" ht="19.5" customHeight="1">
      <c r="A27" s="24" t="s">
        <v>22</v>
      </c>
      <c r="B27" s="57"/>
      <c r="C27" s="58"/>
      <c r="D27" s="59"/>
      <c r="E27" s="57"/>
      <c r="F27" s="57"/>
      <c r="G27" s="58"/>
      <c r="H27" s="60"/>
      <c r="I27" s="57"/>
    </row>
    <row r="28" spans="1:9" ht="19.5" customHeight="1">
      <c r="A28" s="17" t="s">
        <v>23</v>
      </c>
      <c r="B28" s="36">
        <f>BUSHEL!B28*TONELADA!$B$50</f>
        <v>262.07658</v>
      </c>
      <c r="C28" s="35"/>
      <c r="D28" s="27">
        <f>IF(BUSHEL!D28&gt;0,BUSHEL!D28*TONELADA!$B$50,"")</f>
        <v>279.07068</v>
      </c>
      <c r="E28" s="35"/>
      <c r="F28" s="35"/>
      <c r="G28" s="37"/>
      <c r="H28" s="56">
        <f>BUSHEL!H28*$E$50</f>
        <v>211.99668</v>
      </c>
      <c r="I28" s="36"/>
    </row>
    <row r="29" spans="1:9" ht="19.5" customHeight="1">
      <c r="A29" s="17">
        <v>2014</v>
      </c>
      <c r="B29" s="21"/>
      <c r="C29" s="19"/>
      <c r="D29" s="20"/>
      <c r="E29" s="19"/>
      <c r="F29" s="21"/>
      <c r="G29" s="22"/>
      <c r="H29" s="23"/>
      <c r="I29" s="21"/>
    </row>
    <row r="30" spans="1:9" ht="19.5" customHeight="1">
      <c r="A30" s="17" t="s">
        <v>14</v>
      </c>
      <c r="B30" s="36">
        <f>BUSHEL!B30*TONELADA!$B$50</f>
        <v>266.94516</v>
      </c>
      <c r="C30" s="26"/>
      <c r="D30" s="27">
        <f>IF(BUSHEL!D30&gt;0,BUSHEL!D30*TONELADA!$B$50,"")</f>
        <v>283.57182</v>
      </c>
      <c r="E30" s="26"/>
      <c r="F30" s="26"/>
      <c r="G30" s="33"/>
      <c r="H30" s="56">
        <f>BUSHEL!H30*$E$50</f>
        <v>215.83506</v>
      </c>
      <c r="I30" s="32"/>
    </row>
    <row r="31" spans="1:9" ht="19.5" customHeight="1">
      <c r="A31" s="17" t="s">
        <v>16</v>
      </c>
      <c r="B31" s="36">
        <f>BUSHEL!B31*TONELADA!$B$50</f>
        <v>267.86376</v>
      </c>
      <c r="C31" s="26"/>
      <c r="D31" s="27">
        <f>IF(BUSHEL!D31&gt;0,BUSHEL!D31*TONELADA!$B$50,"")</f>
        <v>285.59274</v>
      </c>
      <c r="E31" s="26"/>
      <c r="F31" s="26"/>
      <c r="G31" s="33"/>
      <c r="H31" s="56">
        <f>BUSHEL!H31*$E$50</f>
        <v>218.68923999999998</v>
      </c>
      <c r="I31" s="32"/>
    </row>
    <row r="32" spans="1:9" ht="19.5" customHeight="1">
      <c r="A32" s="17" t="s">
        <v>18</v>
      </c>
      <c r="B32" s="36">
        <f>BUSHEL!B32*TONELADA!$B$50</f>
        <v>265.10796</v>
      </c>
      <c r="C32" s="26"/>
      <c r="D32" s="27">
        <f>IF(BUSHEL!D32&gt;0,BUSHEL!D32*TONELADA!$B$50,"")</f>
        <v>274.93698</v>
      </c>
      <c r="E32" s="26"/>
      <c r="F32" s="26"/>
      <c r="G32" s="33"/>
      <c r="H32" s="56">
        <f>BUSHEL!H32*$E$50</f>
        <v>220.75606</v>
      </c>
      <c r="I32" s="32"/>
    </row>
    <row r="33" spans="1:9" ht="19.5" customHeight="1">
      <c r="A33" s="17" t="s">
        <v>20</v>
      </c>
      <c r="B33" s="36">
        <f>BUSHEL!B33*TONELADA!$B$50</f>
        <v>267.22074</v>
      </c>
      <c r="C33" s="26"/>
      <c r="D33" s="27">
        <f>IF(BUSHEL!D33&gt;0,BUSHEL!D33*TONELADA!$B$50,"")</f>
        <v>277.04976</v>
      </c>
      <c r="E33" s="26"/>
      <c r="F33" s="26"/>
      <c r="G33" s="33"/>
      <c r="H33" s="56">
        <f>BUSHEL!H33*$E$50</f>
        <v>209.83144</v>
      </c>
      <c r="I33" s="32"/>
    </row>
    <row r="34" spans="1:9" ht="19.5" customHeight="1">
      <c r="A34" s="17" t="s">
        <v>23</v>
      </c>
      <c r="B34" s="36">
        <f>BUSHEL!B34*TONELADA!$B$50</f>
        <v>270.80328</v>
      </c>
      <c r="C34" s="35"/>
      <c r="D34" s="27">
        <f>IF(BUSHEL!D34&gt;0,BUSHEL!D34*TONELADA!$B$50,"")</f>
        <v>279.7137</v>
      </c>
      <c r="E34" s="35"/>
      <c r="F34" s="35"/>
      <c r="G34" s="37"/>
      <c r="H34" s="56">
        <f>BUSHEL!H34*$E$50</f>
        <v>210.42195999999998</v>
      </c>
      <c r="I34" s="36"/>
    </row>
    <row r="35" spans="1:9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BUSHEL!B36*TONELADA!$B$50</f>
        <v>272.45676</v>
      </c>
      <c r="C36" s="26"/>
      <c r="D36" s="27"/>
      <c r="E36" s="26"/>
      <c r="F36" s="26"/>
      <c r="G36" s="33"/>
      <c r="H36" s="56">
        <f>BUSHEL!H36*$E$50</f>
        <v>212.48878</v>
      </c>
      <c r="I36" s="32"/>
    </row>
    <row r="37" spans="1:9" ht="19.5" customHeight="1">
      <c r="A37" s="17" t="s">
        <v>16</v>
      </c>
      <c r="B37" s="36">
        <f>BUSHEL!B37*TONELADA!$B$50</f>
        <v>273.55908</v>
      </c>
      <c r="C37" s="26"/>
      <c r="D37" s="27"/>
      <c r="E37" s="26"/>
      <c r="F37" s="26"/>
      <c r="G37" s="33"/>
      <c r="H37" s="56">
        <f>BUSHEL!H37*$E$50</f>
        <v>213.17772</v>
      </c>
      <c r="I37" s="32"/>
    </row>
    <row r="38" spans="1:9" ht="19.5" customHeight="1">
      <c r="A38" s="17" t="s">
        <v>18</v>
      </c>
      <c r="B38" s="36">
        <f>BUSHEL!B38*TONELADA!$B$50</f>
        <v>261.61728</v>
      </c>
      <c r="C38" s="26"/>
      <c r="D38" s="27"/>
      <c r="E38" s="26"/>
      <c r="F38" s="26"/>
      <c r="G38" s="33"/>
      <c r="H38" s="56">
        <f>BUSHEL!H38*$E$50</f>
        <v>214.06349999999998</v>
      </c>
      <c r="I38" s="32"/>
    </row>
    <row r="39" spans="1:9" ht="19.5" customHeight="1">
      <c r="A39" s="17" t="s">
        <v>20</v>
      </c>
      <c r="B39" s="36"/>
      <c r="C39" s="26"/>
      <c r="D39" s="27"/>
      <c r="E39" s="26"/>
      <c r="F39" s="26"/>
      <c r="G39" s="33"/>
      <c r="H39" s="56">
        <f>BUSHEL!H39*$E$50</f>
        <v>205.40254</v>
      </c>
      <c r="I39" s="32"/>
    </row>
    <row r="40" spans="1:9" ht="19.5" customHeight="1">
      <c r="A40" s="17" t="s">
        <v>23</v>
      </c>
      <c r="B40" s="36"/>
      <c r="C40" s="35"/>
      <c r="D40" s="40"/>
      <c r="E40" s="35"/>
      <c r="F40" s="35"/>
      <c r="G40" s="37"/>
      <c r="H40" s="56">
        <f>BUSHEL!H40*$E$50</f>
        <v>202.94204</v>
      </c>
      <c r="I40" s="36"/>
    </row>
    <row r="41" spans="1:9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</row>
    <row r="42" spans="1:9" ht="19.5" customHeight="1">
      <c r="A42" s="17" t="s">
        <v>14</v>
      </c>
      <c r="B42" s="36"/>
      <c r="C42" s="26"/>
      <c r="D42" s="27"/>
      <c r="E42" s="26"/>
      <c r="F42" s="26"/>
      <c r="G42" s="33"/>
      <c r="H42" s="31"/>
      <c r="I42" s="32"/>
    </row>
    <row r="43" spans="1:9" ht="19.5" customHeight="1">
      <c r="A43" s="17" t="s">
        <v>16</v>
      </c>
      <c r="B43" s="36"/>
      <c r="C43" s="26"/>
      <c r="D43" s="27"/>
      <c r="E43" s="26"/>
      <c r="F43" s="26"/>
      <c r="G43" s="33"/>
      <c r="H43" s="31"/>
      <c r="I43" s="32"/>
    </row>
    <row r="44" spans="1:9" ht="19.5" customHeight="1">
      <c r="A44" s="17" t="s">
        <v>18</v>
      </c>
      <c r="B44" s="36"/>
      <c r="C44" s="26"/>
      <c r="D44" s="27"/>
      <c r="E44" s="26"/>
      <c r="F44" s="26"/>
      <c r="G44" s="33"/>
      <c r="H44" s="56">
        <f>BUSHEL!H44*$E$50</f>
        <v>209.73301999999998</v>
      </c>
      <c r="I44" s="32"/>
    </row>
    <row r="45" spans="1:9" ht="19.5" customHeight="1">
      <c r="A45" s="17" t="s">
        <v>20</v>
      </c>
      <c r="B45" s="36"/>
      <c r="C45" s="26"/>
      <c r="D45" s="27"/>
      <c r="E45" s="26"/>
      <c r="F45" s="26"/>
      <c r="G45" s="33"/>
      <c r="H45" s="31"/>
      <c r="I45" s="32"/>
    </row>
    <row r="46" spans="1:9" ht="15.75">
      <c r="A46" s="17" t="s">
        <v>23</v>
      </c>
      <c r="B46" s="36"/>
      <c r="C46" s="35"/>
      <c r="D46" s="40"/>
      <c r="E46" s="35"/>
      <c r="F46" s="35"/>
      <c r="G46" s="37"/>
      <c r="H46" s="56">
        <f>BUSHEL!H46*$E$50</f>
        <v>199.39891999999998</v>
      </c>
      <c r="I46" s="36"/>
    </row>
    <row r="48" spans="1:9" ht="15.75">
      <c r="A48" s="41" t="s">
        <v>24</v>
      </c>
      <c r="B48" s="42"/>
      <c r="C48" s="42"/>
      <c r="D48" s="42"/>
      <c r="E48" s="42"/>
      <c r="F48" s="42"/>
      <c r="G48" s="42"/>
      <c r="H48" s="42"/>
      <c r="I48" s="42"/>
    </row>
    <row r="49" ht="15">
      <c r="A49" s="44" t="s">
        <v>25</v>
      </c>
    </row>
    <row r="50" spans="1:5" ht="15">
      <c r="A50" s="61" t="s">
        <v>32</v>
      </c>
      <c r="B50" s="62">
        <v>0.36744</v>
      </c>
      <c r="D50" s="61" t="s">
        <v>33</v>
      </c>
      <c r="E50" s="1">
        <v>0.39368</v>
      </c>
    </row>
    <row r="51" spans="1:9" ht="15.75">
      <c r="A51" s="43" t="s">
        <v>28</v>
      </c>
      <c r="B51" s="43"/>
      <c r="C51" s="43"/>
      <c r="D51" s="43"/>
      <c r="E51" s="43"/>
      <c r="F51" s="43"/>
      <c r="G51" s="43"/>
      <c r="H51" s="43"/>
      <c r="I51" s="43"/>
    </row>
    <row r="53" spans="1:8" ht="15.75">
      <c r="A53" s="47" t="s">
        <v>29</v>
      </c>
      <c r="E53" s="48" t="s">
        <v>30</v>
      </c>
      <c r="F53" s="48"/>
      <c r="G53" s="48"/>
      <c r="H53" s="45"/>
    </row>
    <row r="54" spans="5:8" ht="15">
      <c r="E54" s="50">
        <v>0.11</v>
      </c>
      <c r="F54" s="51">
        <f>'Primas HRW'!B23*B50</f>
        <v>-2.5720799999999997</v>
      </c>
      <c r="G54" s="51"/>
      <c r="H54" s="46"/>
    </row>
    <row r="55" spans="5:8" ht="15">
      <c r="E55" s="52">
        <v>0.115</v>
      </c>
      <c r="F55" s="51">
        <f>'Primas HRW'!B24*B50</f>
        <v>-1.8372</v>
      </c>
      <c r="G55" s="51"/>
      <c r="H55" s="46"/>
    </row>
    <row r="56" spans="5:8" ht="15">
      <c r="E56" s="52">
        <v>0.125</v>
      </c>
      <c r="F56" s="51" t="str">
        <f>'Primas HRW'!B25</f>
        <v> --</v>
      </c>
      <c r="G56" s="51"/>
      <c r="H56" s="49"/>
    </row>
    <row r="57" spans="5:8" ht="15">
      <c r="E57" s="50">
        <v>0.13</v>
      </c>
      <c r="F57" s="50" t="str">
        <f>'Primas HRW'!B26</f>
        <v>--</v>
      </c>
      <c r="G57" s="50"/>
      <c r="H57" s="49"/>
    </row>
  </sheetData>
  <sheetProtection selectLockedCells="1" selectUnlockedCells="1"/>
  <mergeCells count="7">
    <mergeCell ref="A11:I11"/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3"/>
  <sheetViews>
    <sheetView zoomScalePageLayoutView="0" workbookViewId="0" topLeftCell="A1">
      <selection activeCell="B3" sqref="B3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153</v>
      </c>
      <c r="C2" s="63" t="s">
        <v>34</v>
      </c>
    </row>
    <row r="3" spans="2:3" ht="15.75">
      <c r="B3" s="64">
        <v>0.12</v>
      </c>
      <c r="C3" s="65" t="s">
        <v>35</v>
      </c>
    </row>
    <row r="4" spans="1:3" ht="15">
      <c r="A4" s="66" t="s">
        <v>36</v>
      </c>
      <c r="B4" s="67"/>
      <c r="C4" s="67"/>
    </row>
    <row r="5" spans="1:3" ht="15">
      <c r="A5" s="68" t="s">
        <v>37</v>
      </c>
      <c r="B5" s="57"/>
      <c r="C5" s="57"/>
    </row>
    <row r="6" spans="1:3" ht="15">
      <c r="A6" s="66" t="s">
        <v>38</v>
      </c>
      <c r="B6" s="67">
        <v>60</v>
      </c>
      <c r="C6" s="67" t="s">
        <v>40</v>
      </c>
    </row>
    <row r="7" spans="1:3" ht="15">
      <c r="A7" s="69" t="s">
        <v>39</v>
      </c>
      <c r="B7" s="70">
        <v>60</v>
      </c>
      <c r="C7" s="57" t="s">
        <v>40</v>
      </c>
    </row>
    <row r="8" spans="1:3" ht="15">
      <c r="A8" s="66" t="s">
        <v>41</v>
      </c>
      <c r="B8" s="67">
        <v>60</v>
      </c>
      <c r="C8" s="67" t="s">
        <v>40</v>
      </c>
    </row>
    <row r="9" spans="1:3" ht="15">
      <c r="A9" s="71" t="s">
        <v>42</v>
      </c>
      <c r="B9" s="57">
        <v>50</v>
      </c>
      <c r="C9" s="57" t="s">
        <v>43</v>
      </c>
    </row>
    <row r="10" spans="1:3" ht="15">
      <c r="A10" s="66" t="s">
        <v>44</v>
      </c>
      <c r="B10" s="67">
        <v>50</v>
      </c>
      <c r="C10" s="72" t="s">
        <v>43</v>
      </c>
    </row>
    <row r="11" spans="1:3" ht="15">
      <c r="A11" s="71" t="s">
        <v>45</v>
      </c>
      <c r="B11" s="57"/>
      <c r="C11" s="57"/>
    </row>
    <row r="12" spans="1:3" ht="15">
      <c r="A12" s="66" t="s">
        <v>46</v>
      </c>
      <c r="B12" s="72"/>
      <c r="C12" s="67"/>
    </row>
    <row r="13" spans="1:3" ht="15">
      <c r="A13" s="71" t="s">
        <v>47</v>
      </c>
      <c r="B13" s="57"/>
      <c r="C13" s="57"/>
    </row>
    <row r="14" spans="1:3" ht="15">
      <c r="A14" s="66" t="s">
        <v>48</v>
      </c>
      <c r="B14" s="67"/>
      <c r="C14" s="67"/>
    </row>
    <row r="15" spans="1:3" ht="15">
      <c r="A15" s="68" t="s">
        <v>49</v>
      </c>
      <c r="B15" s="57"/>
      <c r="C15" s="57"/>
    </row>
    <row r="19" ht="15">
      <c r="A19" t="s">
        <v>50</v>
      </c>
    </row>
    <row r="20" ht="15">
      <c r="A20" t="s">
        <v>51</v>
      </c>
    </row>
    <row r="21" ht="15">
      <c r="A21" t="s">
        <v>52</v>
      </c>
    </row>
    <row r="22" ht="15">
      <c r="A22" t="s">
        <v>53</v>
      </c>
    </row>
    <row r="23" ht="15">
      <c r="A23" t="s">
        <v>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="80" zoomScaleNormal="80" zoomScalePageLayoutView="0" workbookViewId="0" topLeftCell="A1">
      <selection activeCell="B3" sqref="B3:D3"/>
    </sheetView>
  </sheetViews>
  <sheetFormatPr defaultColWidth="11.5546875" defaultRowHeight="15"/>
  <cols>
    <col min="4" max="4" width="14.3359375" style="0" customWidth="1"/>
    <col min="5" max="5" width="14.21484375" style="0" customWidth="1"/>
  </cols>
  <sheetData>
    <row r="1" spans="2:4" ht="15.75">
      <c r="B1" s="102"/>
      <c r="C1" s="102"/>
      <c r="D1" s="102"/>
    </row>
    <row r="2" spans="1:4" ht="15.75">
      <c r="A2" s="68"/>
      <c r="B2" s="103" t="s">
        <v>1</v>
      </c>
      <c r="C2" s="103"/>
      <c r="D2" s="103"/>
    </row>
    <row r="3" spans="1:4" ht="15.75">
      <c r="A3" s="68"/>
      <c r="B3" s="103" t="s">
        <v>55</v>
      </c>
      <c r="C3" s="103"/>
      <c r="D3" s="103"/>
    </row>
    <row r="4" spans="1:5" ht="15.75">
      <c r="A4" s="68"/>
      <c r="B4" s="73">
        <v>0.12</v>
      </c>
      <c r="C4" s="74">
        <v>0.115</v>
      </c>
      <c r="D4" s="74">
        <v>0.11</v>
      </c>
      <c r="E4" s="75" t="s">
        <v>56</v>
      </c>
    </row>
    <row r="5" spans="1:5" ht="15">
      <c r="A5" s="76" t="s">
        <v>36</v>
      </c>
      <c r="B5" s="67"/>
      <c r="C5" s="67"/>
      <c r="D5" s="67"/>
      <c r="E5" s="67"/>
    </row>
    <row r="6" spans="1:5" ht="15">
      <c r="A6" s="68" t="s">
        <v>37</v>
      </c>
      <c r="B6" s="57"/>
      <c r="C6" s="77"/>
      <c r="D6" s="57"/>
      <c r="E6" s="57"/>
    </row>
    <row r="7" spans="1:5" ht="15">
      <c r="A7" s="66" t="s">
        <v>38</v>
      </c>
      <c r="B7" s="67">
        <v>140</v>
      </c>
      <c r="C7" s="72">
        <f>B7+B24</f>
        <v>135</v>
      </c>
      <c r="D7" s="67">
        <f>B7+B23</f>
        <v>133</v>
      </c>
      <c r="E7" s="72" t="s">
        <v>40</v>
      </c>
    </row>
    <row r="8" spans="1:5" ht="15">
      <c r="A8" s="68" t="s">
        <v>39</v>
      </c>
      <c r="B8" s="57">
        <v>140</v>
      </c>
      <c r="C8" s="77">
        <f>B8+B24</f>
        <v>135</v>
      </c>
      <c r="D8" s="57">
        <f>B8+B23</f>
        <v>133</v>
      </c>
      <c r="E8" s="57" t="s">
        <v>40</v>
      </c>
    </row>
    <row r="9" spans="1:5" ht="15">
      <c r="A9" s="66" t="s">
        <v>41</v>
      </c>
      <c r="B9" s="67">
        <v>138</v>
      </c>
      <c r="C9" s="72">
        <f>B9+B24</f>
        <v>133</v>
      </c>
      <c r="D9" s="67">
        <f>B9+B23</f>
        <v>131</v>
      </c>
      <c r="E9" s="72" t="s">
        <v>40</v>
      </c>
    </row>
    <row r="10" spans="1:5" ht="15">
      <c r="A10" s="68" t="s">
        <v>42</v>
      </c>
      <c r="B10" s="57">
        <v>125</v>
      </c>
      <c r="C10" s="77">
        <f>B10+B24</f>
        <v>120</v>
      </c>
      <c r="D10" s="57">
        <f>B10+B23</f>
        <v>118</v>
      </c>
      <c r="E10" s="57" t="s">
        <v>43</v>
      </c>
    </row>
    <row r="11" spans="1:5" ht="15">
      <c r="A11" s="66" t="s">
        <v>44</v>
      </c>
      <c r="B11" s="72">
        <v>125</v>
      </c>
      <c r="C11" s="72">
        <f>B11+B24</f>
        <v>120</v>
      </c>
      <c r="D11" s="67">
        <f>B11+B23</f>
        <v>118</v>
      </c>
      <c r="E11" s="72" t="s">
        <v>43</v>
      </c>
    </row>
    <row r="12" spans="1:5" ht="15">
      <c r="A12" s="68" t="s">
        <v>45</v>
      </c>
      <c r="B12" s="78"/>
      <c r="C12" s="57"/>
      <c r="D12" s="57"/>
      <c r="E12" s="57"/>
    </row>
    <row r="13" spans="1:5" ht="15">
      <c r="A13" s="66" t="s">
        <v>46</v>
      </c>
      <c r="B13" s="72"/>
      <c r="C13" s="72"/>
      <c r="D13" s="72"/>
      <c r="E13" s="67"/>
    </row>
    <row r="14" spans="1:5" ht="15">
      <c r="A14" s="68" t="s">
        <v>47</v>
      </c>
      <c r="B14" s="57"/>
      <c r="C14" s="57"/>
      <c r="D14" s="57"/>
      <c r="E14" s="57"/>
    </row>
    <row r="15" spans="1:5" ht="15">
      <c r="A15" s="66" t="s">
        <v>48</v>
      </c>
      <c r="B15" s="67"/>
      <c r="C15" s="67"/>
      <c r="D15" s="67"/>
      <c r="E15" s="67"/>
    </row>
    <row r="16" spans="1:5" ht="15">
      <c r="A16" s="68" t="s">
        <v>49</v>
      </c>
      <c r="B16" s="57"/>
      <c r="C16" s="57"/>
      <c r="D16" s="57"/>
      <c r="E16" s="57"/>
    </row>
    <row r="22" spans="1:4" ht="15">
      <c r="A22" t="s">
        <v>57</v>
      </c>
      <c r="D22" t="s">
        <v>50</v>
      </c>
    </row>
    <row r="23" spans="1:4" ht="15">
      <c r="A23" s="79">
        <v>0.11</v>
      </c>
      <c r="B23">
        <v>-7</v>
      </c>
      <c r="D23" t="s">
        <v>51</v>
      </c>
    </row>
    <row r="24" spans="1:4" ht="15">
      <c r="A24" s="80">
        <v>0.115</v>
      </c>
      <c r="B24" s="81">
        <v>-5</v>
      </c>
      <c r="D24" t="s">
        <v>52</v>
      </c>
    </row>
    <row r="25" spans="1:4" ht="15">
      <c r="A25" s="82">
        <v>0.125</v>
      </c>
      <c r="B25" s="83" t="s">
        <v>58</v>
      </c>
      <c r="D25" t="s">
        <v>53</v>
      </c>
    </row>
    <row r="26" spans="1:4" ht="15">
      <c r="A26" s="79">
        <v>0.13</v>
      </c>
      <c r="B26" s="84" t="s">
        <v>59</v>
      </c>
      <c r="D26" t="s">
        <v>54</v>
      </c>
    </row>
    <row r="28" ht="15">
      <c r="A28" t="s">
        <v>50</v>
      </c>
    </row>
    <row r="29" ht="15">
      <c r="A29" t="s">
        <v>51</v>
      </c>
    </row>
    <row r="30" ht="15">
      <c r="A30" t="s">
        <v>52</v>
      </c>
    </row>
    <row r="31" ht="15">
      <c r="A31" t="s">
        <v>53</v>
      </c>
    </row>
    <row r="32" ht="15">
      <c r="A32" t="s">
        <v>54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3"/>
  <sheetViews>
    <sheetView zoomScale="80" zoomScaleNormal="80" zoomScalePageLayoutView="0" workbookViewId="0" topLeftCell="A1">
      <selection activeCell="B3" sqref="B3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4" t="s">
        <v>60</v>
      </c>
      <c r="C2" s="63" t="s">
        <v>34</v>
      </c>
    </row>
    <row r="3" spans="2:3" ht="15.75">
      <c r="B3" s="64" t="s">
        <v>61</v>
      </c>
      <c r="C3" s="65" t="s">
        <v>35</v>
      </c>
    </row>
    <row r="4" spans="1:3" ht="15">
      <c r="A4" s="76" t="s">
        <v>36</v>
      </c>
      <c r="B4" s="67"/>
      <c r="C4" s="67"/>
    </row>
    <row r="5" spans="1:3" ht="15">
      <c r="A5" s="85" t="s">
        <v>37</v>
      </c>
      <c r="B5" s="57"/>
      <c r="C5" s="57"/>
    </row>
    <row r="6" spans="1:3" ht="15">
      <c r="A6" s="76" t="s">
        <v>38</v>
      </c>
      <c r="B6" s="67"/>
      <c r="C6" s="67"/>
    </row>
    <row r="7" spans="1:3" ht="15">
      <c r="A7" s="71" t="s">
        <v>39</v>
      </c>
      <c r="B7" s="86">
        <v>69</v>
      </c>
      <c r="C7" s="86" t="s">
        <v>40</v>
      </c>
    </row>
    <row r="8" spans="1:3" ht="15">
      <c r="A8" s="66" t="s">
        <v>41</v>
      </c>
      <c r="B8" s="67">
        <v>69</v>
      </c>
      <c r="C8" s="67" t="s">
        <v>40</v>
      </c>
    </row>
    <row r="9" spans="1:3" ht="15">
      <c r="A9" s="68" t="s">
        <v>42</v>
      </c>
      <c r="B9" s="57">
        <v>75</v>
      </c>
      <c r="C9" s="57" t="s">
        <v>43</v>
      </c>
    </row>
    <row r="10" spans="1:3" ht="15">
      <c r="A10" s="66" t="s">
        <v>44</v>
      </c>
      <c r="B10" s="67">
        <v>68</v>
      </c>
      <c r="C10" s="67" t="s">
        <v>43</v>
      </c>
    </row>
    <row r="11" spans="1:3" ht="15">
      <c r="A11" s="71" t="s">
        <v>45</v>
      </c>
      <c r="B11" s="86"/>
      <c r="C11" s="57"/>
    </row>
    <row r="12" spans="1:3" ht="15">
      <c r="A12" s="66" t="s">
        <v>46</v>
      </c>
      <c r="B12" s="67"/>
      <c r="C12" s="67"/>
    </row>
    <row r="13" spans="1:3" ht="15">
      <c r="A13" s="68" t="s">
        <v>47</v>
      </c>
      <c r="B13" s="57"/>
      <c r="C13" s="57"/>
    </row>
    <row r="14" spans="1:3" ht="15">
      <c r="A14" s="66" t="s">
        <v>48</v>
      </c>
      <c r="B14" s="67"/>
      <c r="C14" s="67"/>
    </row>
    <row r="15" spans="1:3" ht="15">
      <c r="A15" s="68" t="s">
        <v>49</v>
      </c>
      <c r="B15" s="57"/>
      <c r="C15" s="57"/>
    </row>
    <row r="19" ht="15">
      <c r="A19" t="s">
        <v>50</v>
      </c>
    </row>
    <row r="20" ht="15">
      <c r="A20" t="s">
        <v>51</v>
      </c>
    </row>
    <row r="21" ht="15">
      <c r="A21" t="s">
        <v>52</v>
      </c>
    </row>
    <row r="22" ht="15">
      <c r="A22" t="s">
        <v>53</v>
      </c>
    </row>
    <row r="23" ht="15">
      <c r="A23" t="s">
        <v>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="80" zoomScaleNormal="80" zoomScalePageLayoutView="0" workbookViewId="0" topLeftCell="A1">
      <selection activeCell="L4" sqref="L4:L19"/>
    </sheetView>
  </sheetViews>
  <sheetFormatPr defaultColWidth="12.4453125" defaultRowHeight="15"/>
  <cols>
    <col min="1" max="1" width="12.4453125" style="87" customWidth="1"/>
    <col min="2" max="2" width="6.4453125" style="87" customWidth="1"/>
    <col min="3" max="3" width="18.10546875" style="87" customWidth="1"/>
    <col min="4" max="4" width="14.4453125" style="87" customWidth="1"/>
    <col min="5" max="5" width="6.88671875" style="87" customWidth="1"/>
    <col min="6" max="6" width="7.77734375" style="87" customWidth="1"/>
    <col min="7" max="7" width="18.10546875" style="87" customWidth="1"/>
    <col min="8" max="8" width="14.4453125" style="87" customWidth="1"/>
    <col min="9" max="9" width="6.99609375" style="87" customWidth="1"/>
    <col min="10" max="10" width="4.99609375" style="87" customWidth="1"/>
    <col min="11" max="11" width="17.21484375" style="87" customWidth="1"/>
    <col min="12" max="12" width="14.4453125" style="87" customWidth="1"/>
    <col min="13" max="13" width="6.88671875" style="87" customWidth="1"/>
    <col min="14" max="16384" width="12.4453125" style="87" customWidth="1"/>
  </cols>
  <sheetData>
    <row r="1" ht="15">
      <c r="A1" s="87" t="s">
        <v>62</v>
      </c>
    </row>
    <row r="2" spans="3:11" ht="15">
      <c r="C2" s="87" t="s">
        <v>63</v>
      </c>
      <c r="G2" s="87" t="s">
        <v>64</v>
      </c>
      <c r="K2" s="87" t="s">
        <v>65</v>
      </c>
    </row>
    <row r="3" spans="2:13" ht="15">
      <c r="B3" t="s">
        <v>66</v>
      </c>
      <c r="C3" t="s">
        <v>67</v>
      </c>
      <c r="D3" t="s">
        <v>68</v>
      </c>
      <c r="E3" t="s">
        <v>69</v>
      </c>
      <c r="F3" t="s">
        <v>66</v>
      </c>
      <c r="G3" t="s">
        <v>67</v>
      </c>
      <c r="H3" t="s">
        <v>68</v>
      </c>
      <c r="I3" t="s">
        <v>69</v>
      </c>
      <c r="J3" t="s">
        <v>66</v>
      </c>
      <c r="K3" t="s">
        <v>67</v>
      </c>
      <c r="L3" t="s">
        <v>68</v>
      </c>
      <c r="M3" t="s">
        <v>69</v>
      </c>
    </row>
    <row r="4" spans="2:13" ht="15">
      <c r="B4" t="s">
        <v>70</v>
      </c>
      <c r="C4" t="s">
        <v>71</v>
      </c>
      <c r="D4" s="88">
        <v>41361</v>
      </c>
      <c r="E4" s="89">
        <v>687.75</v>
      </c>
      <c r="F4" t="s">
        <v>72</v>
      </c>
      <c r="G4" t="s">
        <v>71</v>
      </c>
      <c r="H4" s="88">
        <v>41361</v>
      </c>
      <c r="I4" s="89">
        <v>726.75</v>
      </c>
      <c r="J4" t="s">
        <v>73</v>
      </c>
      <c r="K4" t="s">
        <v>74</v>
      </c>
      <c r="L4" s="88">
        <v>41361</v>
      </c>
      <c r="M4" s="89">
        <v>695.25</v>
      </c>
    </row>
    <row r="5" spans="2:13" ht="15">
      <c r="B5" t="s">
        <v>75</v>
      </c>
      <c r="C5" t="s">
        <v>76</v>
      </c>
      <c r="D5" s="88">
        <v>41361</v>
      </c>
      <c r="E5" s="89">
        <v>691</v>
      </c>
      <c r="F5" t="s">
        <v>77</v>
      </c>
      <c r="G5" t="s">
        <v>76</v>
      </c>
      <c r="H5" s="88">
        <v>41361</v>
      </c>
      <c r="I5" s="89">
        <v>732.25</v>
      </c>
      <c r="J5" t="s">
        <v>78</v>
      </c>
      <c r="K5" t="s">
        <v>79</v>
      </c>
      <c r="L5" s="88">
        <v>41361</v>
      </c>
      <c r="M5" s="89">
        <v>676</v>
      </c>
    </row>
    <row r="6" spans="2:13" ht="15">
      <c r="B6" t="s">
        <v>80</v>
      </c>
      <c r="C6" t="s">
        <v>81</v>
      </c>
      <c r="D6" s="88">
        <v>41361</v>
      </c>
      <c r="E6" s="89">
        <v>699.25</v>
      </c>
      <c r="F6" t="s">
        <v>82</v>
      </c>
      <c r="G6" t="s">
        <v>81</v>
      </c>
      <c r="H6" s="88">
        <v>41361</v>
      </c>
      <c r="I6" s="89">
        <v>743.75</v>
      </c>
      <c r="J6" t="s">
        <v>83</v>
      </c>
      <c r="K6" t="s">
        <v>84</v>
      </c>
      <c r="L6" s="88">
        <v>41361</v>
      </c>
      <c r="M6" s="89">
        <v>563</v>
      </c>
    </row>
    <row r="7" spans="2:13" ht="15">
      <c r="B7" t="s">
        <v>85</v>
      </c>
      <c r="C7" t="s">
        <v>86</v>
      </c>
      <c r="D7" s="88">
        <v>41361</v>
      </c>
      <c r="E7" s="89">
        <v>713.25</v>
      </c>
      <c r="F7" t="s">
        <v>87</v>
      </c>
      <c r="G7" t="s">
        <v>86</v>
      </c>
      <c r="H7" s="88">
        <v>41361</v>
      </c>
      <c r="I7" s="89">
        <v>759.5</v>
      </c>
      <c r="J7" t="s">
        <v>88</v>
      </c>
      <c r="K7" t="s">
        <v>89</v>
      </c>
      <c r="L7" s="88">
        <v>41361</v>
      </c>
      <c r="M7" s="89">
        <v>538.5</v>
      </c>
    </row>
    <row r="8" spans="2:13" ht="15">
      <c r="B8" t="s">
        <v>90</v>
      </c>
      <c r="C8" t="s">
        <v>91</v>
      </c>
      <c r="D8" s="88">
        <v>41361</v>
      </c>
      <c r="E8" s="89">
        <v>726.5</v>
      </c>
      <c r="F8" t="s">
        <v>92</v>
      </c>
      <c r="G8" t="s">
        <v>91</v>
      </c>
      <c r="H8" s="88">
        <v>41361</v>
      </c>
      <c r="I8" s="89">
        <v>771.75</v>
      </c>
      <c r="J8" t="s">
        <v>93</v>
      </c>
      <c r="K8" t="s">
        <v>94</v>
      </c>
      <c r="L8" s="88">
        <v>41361</v>
      </c>
      <c r="M8" s="89">
        <v>548.25</v>
      </c>
    </row>
    <row r="9" spans="2:13" ht="15">
      <c r="B9" t="s">
        <v>95</v>
      </c>
      <c r="C9" t="s">
        <v>96</v>
      </c>
      <c r="D9" s="88">
        <v>41361</v>
      </c>
      <c r="E9" s="89">
        <v>729</v>
      </c>
      <c r="F9" t="s">
        <v>97</v>
      </c>
      <c r="G9" t="s">
        <v>96</v>
      </c>
      <c r="H9" s="88">
        <v>41361</v>
      </c>
      <c r="I9" s="89">
        <v>777.25</v>
      </c>
      <c r="J9" t="s">
        <v>98</v>
      </c>
      <c r="K9" t="s">
        <v>99</v>
      </c>
      <c r="L9" s="88">
        <v>41361</v>
      </c>
      <c r="M9" s="89">
        <v>555.5</v>
      </c>
    </row>
    <row r="10" spans="2:13" ht="15">
      <c r="B10" t="s">
        <v>100</v>
      </c>
      <c r="C10" t="s">
        <v>101</v>
      </c>
      <c r="D10" s="88">
        <v>41361</v>
      </c>
      <c r="E10" s="89">
        <v>721.5</v>
      </c>
      <c r="F10" t="s">
        <v>102</v>
      </c>
      <c r="G10" t="s">
        <v>101</v>
      </c>
      <c r="H10" s="88">
        <v>41361</v>
      </c>
      <c r="I10" s="89">
        <v>748.25</v>
      </c>
      <c r="J10" t="s">
        <v>103</v>
      </c>
      <c r="K10" t="s">
        <v>104</v>
      </c>
      <c r="L10" s="88">
        <v>41361</v>
      </c>
      <c r="M10" s="89">
        <v>560.75</v>
      </c>
    </row>
    <row r="11" spans="2:13" ht="15">
      <c r="B11" t="s">
        <v>105</v>
      </c>
      <c r="C11" t="s">
        <v>106</v>
      </c>
      <c r="D11" s="88">
        <v>41361</v>
      </c>
      <c r="E11" s="89">
        <v>727.25</v>
      </c>
      <c r="F11" t="s">
        <v>107</v>
      </c>
      <c r="G11" t="s">
        <v>106</v>
      </c>
      <c r="H11" s="88">
        <v>41361</v>
      </c>
      <c r="I11" s="89">
        <v>754</v>
      </c>
      <c r="J11" t="s">
        <v>108</v>
      </c>
      <c r="K11" t="s">
        <v>109</v>
      </c>
      <c r="L11" s="88">
        <v>41361</v>
      </c>
      <c r="M11" s="89">
        <v>533</v>
      </c>
    </row>
    <row r="12" spans="2:13" ht="15">
      <c r="B12" t="s">
        <v>110</v>
      </c>
      <c r="C12" t="s">
        <v>111</v>
      </c>
      <c r="D12" s="88">
        <v>41361</v>
      </c>
      <c r="E12" s="89">
        <v>737</v>
      </c>
      <c r="F12" t="s">
        <v>112</v>
      </c>
      <c r="G12" t="s">
        <v>111</v>
      </c>
      <c r="H12" s="88">
        <v>41361</v>
      </c>
      <c r="I12" s="89">
        <v>761.25</v>
      </c>
      <c r="J12" t="s">
        <v>113</v>
      </c>
      <c r="K12" t="s">
        <v>114</v>
      </c>
      <c r="L12" s="88">
        <v>41361</v>
      </c>
      <c r="M12" s="89">
        <v>534.5</v>
      </c>
    </row>
    <row r="13" spans="2:13" ht="15">
      <c r="B13" t="s">
        <v>115</v>
      </c>
      <c r="C13" t="s">
        <v>116</v>
      </c>
      <c r="D13" s="88">
        <v>41361</v>
      </c>
      <c r="E13" s="89">
        <v>741.5</v>
      </c>
      <c r="F13" t="s">
        <v>152</v>
      </c>
      <c r="G13" t="s">
        <v>116</v>
      </c>
      <c r="H13" t="s">
        <v>66</v>
      </c>
      <c r="I13">
        <v>0</v>
      </c>
      <c r="J13" t="s">
        <v>117</v>
      </c>
      <c r="K13" t="s">
        <v>118</v>
      </c>
      <c r="L13" s="88">
        <v>41361</v>
      </c>
      <c r="M13" s="89">
        <v>539.75</v>
      </c>
    </row>
    <row r="14" spans="2:13" ht="15">
      <c r="B14" t="s">
        <v>119</v>
      </c>
      <c r="C14" t="s">
        <v>120</v>
      </c>
      <c r="D14" s="88">
        <v>41361</v>
      </c>
      <c r="E14" s="89">
        <v>744.5</v>
      </c>
      <c r="F14"/>
      <c r="G14"/>
      <c r="H14"/>
      <c r="I14"/>
      <c r="J14" t="s">
        <v>121</v>
      </c>
      <c r="K14" t="s">
        <v>122</v>
      </c>
      <c r="L14" s="88">
        <v>41361</v>
      </c>
      <c r="M14" s="89">
        <v>541.5</v>
      </c>
    </row>
    <row r="15" spans="2:13" ht="15">
      <c r="B15" t="s">
        <v>123</v>
      </c>
      <c r="C15" t="s">
        <v>124</v>
      </c>
      <c r="D15" s="88">
        <v>41361</v>
      </c>
      <c r="E15" s="89">
        <v>712</v>
      </c>
      <c r="F15"/>
      <c r="G15"/>
      <c r="H15"/>
      <c r="I15"/>
      <c r="J15" t="s">
        <v>125</v>
      </c>
      <c r="K15" t="s">
        <v>126</v>
      </c>
      <c r="L15" s="88">
        <v>41361</v>
      </c>
      <c r="M15" s="89">
        <v>543.75</v>
      </c>
    </row>
    <row r="16" spans="2:13" ht="15">
      <c r="B16"/>
      <c r="C16"/>
      <c r="D16" s="90"/>
      <c r="E16"/>
      <c r="F16"/>
      <c r="G16"/>
      <c r="H16"/>
      <c r="I16"/>
      <c r="J16" t="s">
        <v>127</v>
      </c>
      <c r="K16" t="s">
        <v>128</v>
      </c>
      <c r="L16" s="88">
        <v>41361</v>
      </c>
      <c r="M16" s="89">
        <v>521.75</v>
      </c>
    </row>
    <row r="17" spans="10:13" ht="15">
      <c r="J17" s="87" t="s">
        <v>129</v>
      </c>
      <c r="K17" s="87" t="s">
        <v>130</v>
      </c>
      <c r="L17" s="88">
        <v>41361</v>
      </c>
      <c r="M17" s="91">
        <v>515.5</v>
      </c>
    </row>
    <row r="18" spans="10:13" ht="15">
      <c r="J18" s="87" t="s">
        <v>131</v>
      </c>
      <c r="K18" s="87" t="s">
        <v>132</v>
      </c>
      <c r="L18" s="88">
        <v>41361</v>
      </c>
      <c r="M18" s="91">
        <v>532.75</v>
      </c>
    </row>
    <row r="19" spans="10:13" ht="15">
      <c r="J19" s="87" t="s">
        <v>133</v>
      </c>
      <c r="K19" s="87" t="s">
        <v>134</v>
      </c>
      <c r="L19" s="88">
        <v>41361</v>
      </c>
      <c r="M19" s="91">
        <v>506.5</v>
      </c>
    </row>
    <row r="24" spans="4:5" ht="15.75">
      <c r="D24" s="92" t="s">
        <v>135</v>
      </c>
      <c r="E24" s="92" t="s">
        <v>136</v>
      </c>
    </row>
    <row r="25" spans="3:9" ht="15.75">
      <c r="C25" s="92" t="s">
        <v>137</v>
      </c>
      <c r="D25" s="68" t="s">
        <v>154</v>
      </c>
      <c r="E25" s="68">
        <v>28</v>
      </c>
      <c r="F25" s="87" t="s">
        <v>138</v>
      </c>
      <c r="G25" t="s">
        <v>38</v>
      </c>
      <c r="H25" t="s">
        <v>139</v>
      </c>
      <c r="I25" s="87">
        <v>2013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0" sqref="B20"/>
    </sheetView>
  </sheetViews>
  <sheetFormatPr defaultColWidth="11.5546875" defaultRowHeight="15"/>
  <cols>
    <col min="1" max="1" width="13.6640625" style="0" customWidth="1"/>
  </cols>
  <sheetData>
    <row r="1" spans="1:2" ht="15">
      <c r="A1" t="str">
        <f>TONELADA!D9</f>
        <v>Marzo</v>
      </c>
      <c r="B1">
        <f>TONELADA!E9</f>
        <v>2013</v>
      </c>
    </row>
    <row r="2" spans="1:2" ht="15">
      <c r="A2" t="str">
        <f>TONELADA!H9</f>
        <v>Jueves</v>
      </c>
      <c r="B2">
        <f>TONELADA!I9</f>
        <v>28</v>
      </c>
    </row>
    <row r="3" ht="15">
      <c r="A3" t="str">
        <f>TONELADA!B14</f>
        <v>SOFT RED WINTER No. 2</v>
      </c>
    </row>
    <row r="4" spans="2:12" ht="15">
      <c r="B4" t="e">
        <f>TONELADA!#REF!</f>
        <v>#REF!</v>
      </c>
      <c r="C4" t="e">
        <f>TONELADA!#REF!</f>
        <v>#REF!</v>
      </c>
      <c r="D4" t="e">
        <f>TONELADA!#REF!</f>
        <v>#REF!</v>
      </c>
      <c r="E4" t="e">
        <f>TONELADA!#REF!</f>
        <v>#REF!</v>
      </c>
      <c r="F4" t="e">
        <f>TONELADA!#REF!</f>
        <v>#REF!</v>
      </c>
      <c r="G4" t="e">
        <f>TONELADA!#REF!</f>
        <v>#REF!</v>
      </c>
      <c r="H4" t="e">
        <f>TONELADA!#REF!</f>
        <v>#REF!</v>
      </c>
      <c r="I4" t="e">
        <f>TONELADA!#REF!</f>
        <v>#REF!</v>
      </c>
      <c r="J4" t="e">
        <f>TONELADA!#REF!</f>
        <v>#REF!</v>
      </c>
      <c r="K4" t="e">
        <f>TONELADA!#REF!</f>
        <v>#REF!</v>
      </c>
      <c r="L4" t="e">
        <f>TONELADA!#REF!</f>
        <v>#REF!</v>
      </c>
    </row>
    <row r="5" spans="1:3" ht="15">
      <c r="A5" t="s">
        <v>140</v>
      </c>
      <c r="B5" t="e">
        <f>TONELADA!#REF!</f>
        <v>#REF!</v>
      </c>
      <c r="C5" s="93" t="e">
        <f>TONELADA!#REF!</f>
        <v>#REF!</v>
      </c>
    </row>
    <row r="6" spans="1:3" ht="15">
      <c r="A6" t="s">
        <v>141</v>
      </c>
      <c r="B6" s="93" t="e">
        <f>TONELADA!#REF!</f>
        <v>#REF!</v>
      </c>
      <c r="C6" s="93" t="e">
        <f>TONELADA!#REF!</f>
        <v>#REF!</v>
      </c>
    </row>
    <row r="7" spans="1:3" ht="15">
      <c r="A7" t="s">
        <v>142</v>
      </c>
      <c r="B7" s="93" t="e">
        <f>B6-C5</f>
        <v>#REF!</v>
      </c>
      <c r="C7" s="93" t="e">
        <f>C6-C5</f>
        <v>#REF!</v>
      </c>
    </row>
    <row r="9" ht="15">
      <c r="A9" t="str">
        <f>TONELADA!D14</f>
        <v>HARD RED WINTER No. 2*</v>
      </c>
    </row>
    <row r="10" ht="15">
      <c r="A10" t="s">
        <v>143</v>
      </c>
    </row>
    <row r="11" ht="15">
      <c r="A11" t="s">
        <v>144</v>
      </c>
    </row>
    <row r="12" ht="15">
      <c r="A12" t="s">
        <v>145</v>
      </c>
    </row>
    <row r="13" ht="15">
      <c r="A13" t="s">
        <v>146</v>
      </c>
    </row>
    <row r="14" ht="15">
      <c r="A14" t="s">
        <v>147</v>
      </c>
    </row>
    <row r="15" ht="15">
      <c r="A15" t="s">
        <v>148</v>
      </c>
    </row>
    <row r="16" ht="15">
      <c r="A16" t="s">
        <v>149</v>
      </c>
    </row>
    <row r="17" ht="15">
      <c r="A17" t="s">
        <v>150</v>
      </c>
    </row>
    <row r="18" ht="15">
      <c r="A18" t="s">
        <v>151</v>
      </c>
    </row>
    <row r="20" ht="15">
      <c r="A20" t="str">
        <f>TONELADA!H14</f>
        <v>YELLOW  No. 3</v>
      </c>
    </row>
    <row r="21" ht="15">
      <c r="A21" t="s">
        <v>140</v>
      </c>
    </row>
    <row r="22" ht="15">
      <c r="A22" t="s">
        <v>141</v>
      </c>
    </row>
    <row r="23" ht="15">
      <c r="A23" t="s">
        <v>142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2013-04-01T14:01:40Z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