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<sst xmlns="http://schemas.openxmlformats.org/spreadsheetml/2006/main" count="272" uniqueCount="147">
  <si>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</si>
  <si>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</si>
  <si>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</si>
  <si>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</si>
  <si>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</si>
  <si>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</si>
  <si>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</si>
  <si>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</si>
  <si>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</si>
  <si>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</si>
  <si>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</si>
  <si>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</si>
  <si>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</si>
  <si>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</si>
  <si>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</si>
  <si>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</si>
  <si>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</si>
  <si>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</si>
  <si>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</si>
  <si>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</si>
  <si>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</si>
  <si>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</si>
  <si>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</si>
  <si>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</si>
  <si>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</si>
  <si>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</si>
  <si>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</si>
  <si>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</si>
  <si>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</si>
  <si>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</si>
  <si>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</si>
  <si>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</si>
  <si>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</si>
  <si>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</si>
  <si>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</si>
  <si>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</si>
  <si>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</si>
  <si>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</si>
  <si>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</si>
  <si>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</si>
  <si>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</si>
  <si>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</si>
  <si>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</si>
  <si>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</si>
  <si>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</si>
  <si>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</si>
  <si>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</si>
  <si>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</si>
  <si>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</si>
  <si>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</si>
  <si>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</si>
  <si>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</si>
  <si>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</si>
  <si>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</si>
  <si>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</si>
  <si>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</si>
  <si>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</si>
  <si>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</si>
  <si>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</si>
  <si>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</si>
  <si>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</si>
  <si>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</si>
  <si>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</si>
  <si>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</si>
  <si>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</si>
  <si>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</si>
  <si>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</si>
  <si>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</si>
  <si>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</si>
  <si>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</si>
  <si>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</si>
  <si>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</si>
  <si>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</si>
  <si>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</si>
  <si>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</si>
  <si>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</si>
  <si>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</si>
  <si>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</si>
  <si>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</si>
  <si>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</si>
  <si>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</si>
  <si>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</si>
  <si>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</si>
  <si>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</si>
  <si>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</si>
  <si>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</si>
  <si>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</si>
  <si>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</si>
  <si>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</si>
  <si>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</si>
  <si>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</si>
  <si>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</si>
  <si>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</si>
  <si>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</si>
  <si>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</si>
  <si>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</si>
  <si>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</si>
  <si>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</si>
  <si>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</si>
  <si>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</si>
  <si>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</si>
  <si>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</si>
  <si>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</si>
  <si>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</si>
  <si>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</si>
  <si>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</si>
  <si>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</si>
  <si>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</si>
  <si>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</si>
  <si>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</si>
  <si>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</si>
  <si>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</si>
  <si>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</si>
  <si>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</si>
  <si>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</si>
  <si>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</si>
  <si>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</si>
  <si>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</si>
  <si>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</si>
  <si>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</si>
  <si>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</si>
  <si>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</si>
  <si>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</si>
  <si>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</si>
  <si>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</si>
  <si>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</si>
  <si>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</si>
  <si>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</si>
  <si>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</si>
  <si>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</si>
  <si>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</si>
  <si>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</si>
  <si>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</si>
  <si>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</si>
  <si>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</si>
  <si>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</si>
  <si>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</si>
  <si>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</si>
  <si>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</si>
  <si>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</si>
  <si>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</si>
  <si>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</si>
  <si>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</si>
  <si>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</si>
  <si>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</si>
  <si>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 xml:space="preserve"> +U</t>
  </si>
  <si>
    <t>Miércoles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</si>
</sst>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C19" sqref="C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Miércoles</v>
      </c>
      <c r="I8" s="5">
        <f>Datos!E27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SRW'!B6</f>
        <v>842.25</v>
      </c>
      <c r="D19" s="26"/>
      <c r="E19" s="27">
        <f>IF(D21&gt;0,D21+'Primas HRW'!B8,0)</f>
        <v>937</v>
      </c>
      <c r="F19" s="28">
        <f>IF(D21&gt;0,D21+'Primas HRW'!C7,0)</f>
        <v>922</v>
      </c>
      <c r="G19" s="29">
        <f>IF(D21&gt;0,D21+'Primas HRW'!D7,0)</f>
        <v>917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837.25</v>
      </c>
      <c r="D20" s="26"/>
      <c r="E20" s="27">
        <f>IF(D21&gt;0,D21+'Primas HRW'!B8,0)</f>
        <v>937</v>
      </c>
      <c r="F20" s="28">
        <f>IF(D21&gt;0,D21+'Primas HRW'!C8,0)</f>
        <v>922</v>
      </c>
      <c r="G20" s="29">
        <f>IF(D21&gt;0,D21+'Primas HRW'!D8,0)</f>
        <v>917</v>
      </c>
      <c r="H20" s="30"/>
      <c r="I20" s="36">
        <f>H21+'Primas maíz'!B7</f>
        <v>728.25</v>
      </c>
    </row>
    <row r="21" spans="1:9" ht="19.5" customHeight="1">
      <c r="A21" s="17" t="s">
        <v>18</v>
      </c>
      <c r="B21" s="24">
        <f>Datos!E4</f>
        <v>727.25</v>
      </c>
      <c r="C21" s="38">
        <f>B21+'Primas SRW'!B8</f>
        <v>822.25</v>
      </c>
      <c r="D21" s="26">
        <f>Datos!I4</f>
        <v>862</v>
      </c>
      <c r="E21" s="27">
        <f>IF(D21&gt;0,D21+'Primas HRW'!B9,0)</f>
        <v>937</v>
      </c>
      <c r="F21" s="28">
        <f>IF(D21&gt;0,D21+'Primas HRW'!C9,0)</f>
        <v>922</v>
      </c>
      <c r="G21" s="29">
        <f>IF(D21&gt;0,D21+'Primas HRW'!D9,0)</f>
        <v>917</v>
      </c>
      <c r="H21" s="30">
        <f>Datos!M4</f>
        <v>663.25</v>
      </c>
      <c r="I21" s="36">
        <f>H21+'Primas maíz'!B8</f>
        <v>729.25</v>
      </c>
    </row>
    <row r="22" spans="1:9" ht="19.5" customHeight="1">
      <c r="A22" s="17" t="s">
        <v>19</v>
      </c>
      <c r="B22" s="24"/>
      <c r="C22" s="38">
        <f>B23+'Primas SRW'!B9</f>
        <v>823.25</v>
      </c>
      <c r="D22" s="26"/>
      <c r="E22" s="87">
        <f>D23+'Primas HRW'!B10</f>
        <v>942.75</v>
      </c>
      <c r="F22" s="88">
        <f>D23+'Primas HRW'!C10</f>
        <v>927.75</v>
      </c>
      <c r="G22" s="89">
        <f>D23+'Primas HRW'!D10</f>
        <v>922.75</v>
      </c>
      <c r="H22" s="30"/>
      <c r="I22" s="36">
        <f>H23+'Primas maíz'!B9</f>
        <v>739</v>
      </c>
    </row>
    <row r="23" spans="1:9" ht="19.5" customHeight="1">
      <c r="A23" s="17" t="s">
        <v>20</v>
      </c>
      <c r="B23" s="24">
        <f>Datos!E5</f>
        <v>763.25</v>
      </c>
      <c r="C23" s="38">
        <f>B23+'Primas SRW'!B10</f>
        <v>823.25</v>
      </c>
      <c r="D23" s="26">
        <f>Datos!I5</f>
        <v>872.75</v>
      </c>
      <c r="E23" s="87">
        <f>D23+'Primas HRW'!B11</f>
        <v>942.75</v>
      </c>
      <c r="F23" s="88">
        <f>D23+'Primas HRW'!C11</f>
        <v>927.75</v>
      </c>
      <c r="G23" s="89">
        <f>D23+'Primas HRW'!D11</f>
        <v>922.75</v>
      </c>
      <c r="H23" s="30">
        <f>Datos!M5</f>
        <v>671</v>
      </c>
      <c r="I23" s="36">
        <f>H23+'Primas maíz'!B10</f>
        <v>739</v>
      </c>
    </row>
    <row r="24" spans="1:9" ht="19.5" customHeight="1">
      <c r="A24" s="17" t="s">
        <v>21</v>
      </c>
      <c r="B24" s="24"/>
      <c r="C24" s="38">
        <f>B25+'Primas SRW'!B11</f>
        <v>851.25</v>
      </c>
      <c r="D24" s="26"/>
      <c r="E24" s="87">
        <f>D25+'Primas HRW'!B12</f>
        <v>952</v>
      </c>
      <c r="F24" s="88">
        <f>D25+'Primas HRW'!C12</f>
        <v>937</v>
      </c>
      <c r="G24" s="89">
        <f>D25+'Primas HRW'!D12</f>
        <v>932</v>
      </c>
      <c r="H24" s="30"/>
      <c r="I24" s="36"/>
    </row>
    <row r="25" spans="1:9" ht="19.5" customHeight="1">
      <c r="A25" s="17" t="s">
        <v>22</v>
      </c>
      <c r="B25" s="24">
        <f>Datos!E6</f>
        <v>801.25</v>
      </c>
      <c r="C25" s="38">
        <f>B25+'Primas SRW'!B12</f>
        <v>851.25</v>
      </c>
      <c r="D25" s="26">
        <f>Datos!I6</f>
        <v>887</v>
      </c>
      <c r="E25" s="87">
        <f>D25+'Primas HRW'!B13</f>
        <v>957</v>
      </c>
      <c r="F25" s="88">
        <f>D25+'Primas HRW'!C13</f>
        <v>942</v>
      </c>
      <c r="G25" s="89">
        <f>D25+'Primas HRW'!D13</f>
        <v>937</v>
      </c>
      <c r="H25" s="30">
        <f>Datos!M6</f>
        <v>625.25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828.75</v>
      </c>
      <c r="C28" s="25"/>
      <c r="D28" s="26">
        <f>Datos!I7</f>
        <v>905</v>
      </c>
      <c r="E28" s="25"/>
      <c r="F28" s="24"/>
      <c r="G28" s="40"/>
      <c r="H28" s="30">
        <f>Datos!M7</f>
        <v>595.25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848.75</v>
      </c>
      <c r="C30" s="38"/>
      <c r="D30" s="41">
        <f>Datos!I8</f>
        <v>913</v>
      </c>
      <c r="E30" s="38"/>
      <c r="F30" s="36"/>
      <c r="G30" s="39"/>
      <c r="H30" s="30">
        <f>Datos!M8</f>
        <v>605.25</v>
      </c>
      <c r="I30" s="36"/>
    </row>
    <row r="31" spans="1:9" ht="19.5" customHeight="1">
      <c r="A31" s="17" t="s">
        <v>18</v>
      </c>
      <c r="B31" s="36">
        <f>Datos!E9</f>
        <v>856.5</v>
      </c>
      <c r="C31" s="38"/>
      <c r="D31" s="41">
        <f>Datos!I9</f>
        <v>900</v>
      </c>
      <c r="E31" s="38"/>
      <c r="F31" s="36"/>
      <c r="G31" s="39"/>
      <c r="H31" s="30">
        <f>Datos!M9</f>
        <v>612.25</v>
      </c>
      <c r="I31" s="36"/>
    </row>
    <row r="32" spans="1:9" ht="19.5" customHeight="1">
      <c r="A32" s="17" t="s">
        <v>20</v>
      </c>
      <c r="B32" s="36">
        <f>Datos!E10</f>
        <v>840.25</v>
      </c>
      <c r="C32" s="38"/>
      <c r="D32" s="41">
        <f>Datos!I10</f>
        <v>870</v>
      </c>
      <c r="E32" s="38"/>
      <c r="F32" s="36"/>
      <c r="G32" s="39"/>
      <c r="H32" s="30">
        <f>Datos!M10</f>
        <v>615.75</v>
      </c>
      <c r="I32" s="36"/>
    </row>
    <row r="33" spans="1:9" ht="19.5" customHeight="1">
      <c r="A33" s="17" t="s">
        <v>22</v>
      </c>
      <c r="B33" s="36">
        <f>Datos!E11</f>
        <v>844.5</v>
      </c>
      <c r="C33" s="38"/>
      <c r="D33" s="41">
        <f>Datos!I11</f>
        <v>860</v>
      </c>
      <c r="E33" s="38"/>
      <c r="F33" s="36"/>
      <c r="G33" s="39"/>
      <c r="H33" s="30">
        <f>Datos!M11</f>
        <v>565.25</v>
      </c>
      <c r="I33" s="36"/>
    </row>
    <row r="34" spans="1:9" ht="19.5" customHeight="1">
      <c r="A34" s="17" t="s">
        <v>13</v>
      </c>
      <c r="B34" s="36">
        <f>Datos!E12</f>
        <v>849.5</v>
      </c>
      <c r="C34" s="25"/>
      <c r="D34" s="41">
        <f>Datos!I12</f>
        <v>863</v>
      </c>
      <c r="E34" s="25"/>
      <c r="F34" s="24"/>
      <c r="G34" s="40"/>
      <c r="H34" s="30">
        <f>Datos!M12</f>
        <v>551.25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858</v>
      </c>
      <c r="C36" s="38"/>
      <c r="D36" s="41"/>
      <c r="E36" s="38"/>
      <c r="F36" s="36"/>
      <c r="G36" s="39"/>
      <c r="H36" s="42">
        <f>Datos!M13</f>
        <v>559.25</v>
      </c>
      <c r="I36" s="36"/>
    </row>
    <row r="37" spans="1:9" ht="19.5" customHeight="1">
      <c r="A37" s="17" t="s">
        <v>18</v>
      </c>
      <c r="B37" s="36">
        <f>Datos!E14</f>
        <v>857.5</v>
      </c>
      <c r="C37" s="38"/>
      <c r="D37" s="41"/>
      <c r="E37" s="38"/>
      <c r="F37" s="36"/>
      <c r="G37" s="39"/>
      <c r="H37" s="42">
        <f>Datos!M14</f>
        <v>564.25</v>
      </c>
      <c r="I37" s="36"/>
    </row>
    <row r="38" spans="1:9" ht="19.5" customHeight="1">
      <c r="A38" s="17" t="s">
        <v>20</v>
      </c>
      <c r="B38" s="36">
        <f>Datos!E15</f>
        <v>826.5</v>
      </c>
      <c r="C38" s="38"/>
      <c r="D38" s="41"/>
      <c r="E38" s="38"/>
      <c r="F38" s="36"/>
      <c r="G38" s="39"/>
      <c r="H38" s="42">
        <f>Datos!M15</f>
        <v>570.25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560.25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550.25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567.25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557.25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Miércoles</v>
      </c>
      <c r="I9" s="5">
        <f>Datos!E27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>
        <f>BUSHEL!C19*TONELADA!$B$49</f>
        <v>309.47634</v>
      </c>
      <c r="D19" s="41"/>
      <c r="E19" s="27">
        <f>BUSHEL!E19*TONELADA!$B$49</f>
        <v>344.29128</v>
      </c>
      <c r="F19" s="27">
        <f>BUSHEL!F19*TONELADA!$B$49</f>
        <v>338.77968</v>
      </c>
      <c r="G19" s="55">
        <f>BUSHEL!G19*TONELADA!$B$49</f>
        <v>336.94248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307.63914</v>
      </c>
      <c r="D20" s="41"/>
      <c r="E20" s="27">
        <f>BUSHEL!E20*TONELADA!$B$49</f>
        <v>344.29128</v>
      </c>
      <c r="F20" s="27">
        <f>BUSHEL!F20*TONELADA!$B$49</f>
        <v>338.77968</v>
      </c>
      <c r="G20" s="55">
        <f>BUSHEL!G20*TONELADA!$B$49</f>
        <v>336.94248</v>
      </c>
      <c r="H20" s="30"/>
      <c r="I20" s="31">
        <f>BUSHEL!I20*TONELADA!E49</f>
        <v>286.69746</v>
      </c>
    </row>
    <row r="21" spans="1:9" ht="19.5" customHeight="1">
      <c r="A21" s="17" t="s">
        <v>18</v>
      </c>
      <c r="B21" s="24">
        <f>BUSHEL!B21*TONELADA!$B$49</f>
        <v>267.22074</v>
      </c>
      <c r="C21" s="25">
        <f>BUSHEL!C21*TONELADA!$B$49</f>
        <v>302.12754</v>
      </c>
      <c r="D21" s="41">
        <f>BUSHEL!D21*TONELADA!$B$49</f>
        <v>316.73328</v>
      </c>
      <c r="E21" s="27">
        <f>BUSHEL!E21*TONELADA!$B$49</f>
        <v>344.29128</v>
      </c>
      <c r="F21" s="27">
        <f>BUSHEL!F21*TONELADA!$B$49</f>
        <v>338.77968</v>
      </c>
      <c r="G21" s="55">
        <f>BUSHEL!G21*TONELADA!$B$49</f>
        <v>336.94248</v>
      </c>
      <c r="H21" s="30">
        <f>BUSHEL!H21*$E$49</f>
        <v>261.10826</v>
      </c>
      <c r="I21" s="31">
        <f>BUSHEL!I21*TONELADA!E49</f>
        <v>287.09114</v>
      </c>
    </row>
    <row r="22" spans="1:9" ht="19.5" customHeight="1">
      <c r="A22" s="17" t="s">
        <v>19</v>
      </c>
      <c r="B22" s="24"/>
      <c r="C22" s="25">
        <f>BUSHEL!C22*TONELADA!$B$49</f>
        <v>302.49498</v>
      </c>
      <c r="D22" s="41"/>
      <c r="E22" s="27">
        <f>BUSHEL!E22*TONELADA!$B$49</f>
        <v>346.40406</v>
      </c>
      <c r="F22" s="27">
        <f>BUSHEL!F22*TONELADA!$B$49</f>
        <v>340.89245999999997</v>
      </c>
      <c r="G22" s="55">
        <f>BUSHEL!G22*TONELADA!$B$49</f>
        <v>339.05526</v>
      </c>
      <c r="H22" s="30"/>
      <c r="I22" s="31">
        <f>BUSHEL!I22*TONELADA!$E$49</f>
        <v>290.92951999999997</v>
      </c>
    </row>
    <row r="23" spans="1:9" ht="19.5" customHeight="1">
      <c r="A23" s="17" t="s">
        <v>20</v>
      </c>
      <c r="B23" s="24">
        <f>BUSHEL!B23*TONELADA!$B$49</f>
        <v>280.44858</v>
      </c>
      <c r="C23" s="25">
        <f>BUSHEL!C23*TONELADA!$B$49</f>
        <v>302.49498</v>
      </c>
      <c r="D23" s="26">
        <f>BUSHEL!D23*TONELADA!$B$49</f>
        <v>320.68326</v>
      </c>
      <c r="E23" s="27">
        <f>BUSHEL!E23*TONELADA!$B$49</f>
        <v>346.40406</v>
      </c>
      <c r="F23" s="27">
        <f>BUSHEL!F23*TONELADA!$B$49</f>
        <v>340.89245999999997</v>
      </c>
      <c r="G23" s="55">
        <f>BUSHEL!G23*TONELADA!$B$49</f>
        <v>339.05526</v>
      </c>
      <c r="H23" s="30">
        <f>BUSHEL!H23*$E$49</f>
        <v>264.15927999999997</v>
      </c>
      <c r="I23" s="31">
        <f>BUSHEL!I23*TONELADA!$E$49</f>
        <v>290.92951999999997</v>
      </c>
    </row>
    <row r="24" spans="1:9" ht="19.5" customHeight="1">
      <c r="A24" s="17" t="s">
        <v>21</v>
      </c>
      <c r="B24" s="24"/>
      <c r="C24" s="25">
        <f>BUSHEL!C24*TONELADA!$B$49</f>
        <v>312.7833</v>
      </c>
      <c r="D24" s="26"/>
      <c r="E24" s="27">
        <f>BUSHEL!E24*TONELADA!$B$49</f>
        <v>349.80288</v>
      </c>
      <c r="F24" s="27">
        <f>BUSHEL!F24*TONELADA!$B$49</f>
        <v>344.29128</v>
      </c>
      <c r="G24" s="55">
        <f>BUSHEL!G24*TONELADA!$B$49</f>
        <v>342.45408</v>
      </c>
      <c r="H24" s="30"/>
      <c r="I24" s="36"/>
    </row>
    <row r="25" spans="1:9" ht="19.5" customHeight="1">
      <c r="A25" s="17" t="s">
        <v>22</v>
      </c>
      <c r="B25" s="24">
        <f>BUSHEL!B25*TONELADA!$B$49</f>
        <v>294.4113</v>
      </c>
      <c r="C25" s="25">
        <f>BUSHEL!C25*TONELADA!$B$49</f>
        <v>312.7833</v>
      </c>
      <c r="D25" s="41">
        <f>BUSHEL!D25*TONELADA!$B$49</f>
        <v>325.91928</v>
      </c>
      <c r="E25" s="27">
        <f>BUSHEL!E25*TONELADA!$B$49</f>
        <v>351.64008</v>
      </c>
      <c r="F25" s="27">
        <f>BUSHEL!F25*TONELADA!$B$49</f>
        <v>346.12847999999997</v>
      </c>
      <c r="G25" s="55">
        <f>BUSHEL!G25*TONELADA!$B$49</f>
        <v>344.29128</v>
      </c>
      <c r="H25" s="30">
        <f>BUSHEL!H25*$E$49</f>
        <v>246.14842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304.5159</v>
      </c>
      <c r="C28" s="25"/>
      <c r="D28" s="41">
        <f>BUSHEL!D28*TONELADA!$B$49</f>
        <v>332.53319999999997</v>
      </c>
      <c r="E28" s="25"/>
      <c r="F28" s="25"/>
      <c r="G28" s="40"/>
      <c r="H28" s="30">
        <f>BUSHEL!H28*$E$49</f>
        <v>234.33801999999997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311.86469999999997</v>
      </c>
      <c r="C30" s="38"/>
      <c r="D30" s="41">
        <f>BUSHEL!D30*TONELADA!$B$49</f>
        <v>335.47272</v>
      </c>
      <c r="E30" s="38"/>
      <c r="F30" s="38"/>
      <c r="G30" s="39"/>
      <c r="H30" s="30">
        <f>BUSHEL!H30*$E$49</f>
        <v>238.27481999999998</v>
      </c>
      <c r="I30" s="36"/>
    </row>
    <row r="31" spans="1:9" ht="19.5" customHeight="1">
      <c r="A31" s="17" t="s">
        <v>18</v>
      </c>
      <c r="B31" s="24">
        <f>BUSHEL!B31*TONELADA!$B$49</f>
        <v>314.71236</v>
      </c>
      <c r="C31" s="38"/>
      <c r="D31" s="41">
        <f>BUSHEL!D31*TONELADA!$B$49</f>
        <v>330.69599999999997</v>
      </c>
      <c r="E31" s="38"/>
      <c r="F31" s="38"/>
      <c r="G31" s="39"/>
      <c r="H31" s="30">
        <f>BUSHEL!H31*$E$49</f>
        <v>241.03058</v>
      </c>
      <c r="I31" s="36"/>
    </row>
    <row r="32" spans="1:9" ht="19.5" customHeight="1">
      <c r="A32" s="17" t="s">
        <v>20</v>
      </c>
      <c r="B32" s="24">
        <f>BUSHEL!B32*TONELADA!$B$49</f>
        <v>308.74146</v>
      </c>
      <c r="C32" s="38"/>
      <c r="D32" s="41">
        <f>BUSHEL!D32*TONELADA!$B$49</f>
        <v>319.6728</v>
      </c>
      <c r="E32" s="38"/>
      <c r="F32" s="38"/>
      <c r="G32" s="39"/>
      <c r="H32" s="30">
        <f>BUSHEL!H32*$E$49</f>
        <v>242.40846</v>
      </c>
      <c r="I32" s="36"/>
    </row>
    <row r="33" spans="1:9" ht="19.5" customHeight="1">
      <c r="A33" s="17" t="s">
        <v>22</v>
      </c>
      <c r="B33" s="24">
        <f>BUSHEL!B33*TONELADA!$B$49</f>
        <v>310.30307999999997</v>
      </c>
      <c r="C33" s="38"/>
      <c r="D33" s="41">
        <f>IF(BUSHEL!D33&gt;0,BUSHEL!D33*TONELADA!$B$49,"")</f>
        <v>315.9984</v>
      </c>
      <c r="E33" s="38"/>
      <c r="F33" s="38"/>
      <c r="G33" s="39"/>
      <c r="H33" s="30">
        <f>BUSHEL!H33*$E$49</f>
        <v>222.52761999999998</v>
      </c>
      <c r="I33" s="36"/>
    </row>
    <row r="34" spans="1:9" ht="19.5" customHeight="1">
      <c r="A34" s="17" t="s">
        <v>13</v>
      </c>
      <c r="B34" s="24">
        <f>BUSHEL!B34*TONELADA!$B$49</f>
        <v>312.14028</v>
      </c>
      <c r="C34" s="25"/>
      <c r="D34" s="41">
        <f>IF(BUSHEL!D34&gt;0,BUSHEL!D34*TONELADA!$B$49,"")</f>
        <v>317.10071999999997</v>
      </c>
      <c r="E34" s="25"/>
      <c r="F34" s="25"/>
      <c r="G34" s="40"/>
      <c r="H34" s="30">
        <f>BUSHEL!H34*$E$49</f>
        <v>217.0161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315.26351999999997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315.0798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303.68916</v>
      </c>
      <c r="C38" s="38"/>
      <c r="D38" s="41"/>
      <c r="E38" s="38"/>
      <c r="F38" s="38"/>
      <c r="G38" s="39"/>
      <c r="H38" s="30">
        <f>BUSHEL!H38*$E$49</f>
        <v>224.49602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216.62241999999998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223.31498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>
        <v>115</v>
      </c>
      <c r="C6" s="63" t="s">
        <v>41</v>
      </c>
    </row>
    <row r="7" spans="1:3" ht="15">
      <c r="A7" s="64" t="s">
        <v>40</v>
      </c>
      <c r="B7" s="33">
        <v>110</v>
      </c>
      <c r="C7" s="33" t="s">
        <v>41</v>
      </c>
    </row>
    <row r="8" spans="1:3" ht="15">
      <c r="A8" s="62" t="s">
        <v>42</v>
      </c>
      <c r="B8" s="63">
        <v>95</v>
      </c>
      <c r="C8" s="63" t="s">
        <v>41</v>
      </c>
    </row>
    <row r="9" spans="1:3" ht="15">
      <c r="A9" s="64" t="s">
        <v>43</v>
      </c>
      <c r="B9" s="33">
        <v>60</v>
      </c>
      <c r="C9" s="33" t="s">
        <v>133</v>
      </c>
    </row>
    <row r="10" spans="1:3" ht="15">
      <c r="A10" s="62" t="s">
        <v>44</v>
      </c>
      <c r="B10" s="63">
        <v>60</v>
      </c>
      <c r="C10" s="63" t="s">
        <v>133</v>
      </c>
    </row>
    <row r="11" spans="1:3" ht="15">
      <c r="A11" s="64"/>
      <c r="B11" s="33">
        <v>50</v>
      </c>
      <c r="C11" s="33" t="s">
        <v>145</v>
      </c>
    </row>
    <row r="12" spans="1:3" ht="15">
      <c r="A12" s="62" t="s">
        <v>45</v>
      </c>
      <c r="B12" s="63">
        <v>50</v>
      </c>
      <c r="C12" s="63" t="s">
        <v>145</v>
      </c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75</v>
      </c>
      <c r="C7" s="68">
        <f>B7+B24</f>
        <v>60</v>
      </c>
      <c r="D7" s="68">
        <f>B7+B23</f>
        <v>55</v>
      </c>
      <c r="E7" s="85" t="s">
        <v>41</v>
      </c>
    </row>
    <row r="8" spans="1:5" ht="15">
      <c r="A8" t="s">
        <v>40</v>
      </c>
      <c r="B8" s="33">
        <v>75</v>
      </c>
      <c r="C8" s="71">
        <f>B8+B24</f>
        <v>60</v>
      </c>
      <c r="D8" s="71">
        <f>B8+B23</f>
        <v>55</v>
      </c>
      <c r="E8" s="86" t="s">
        <v>41</v>
      </c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85" t="s">
        <v>41</v>
      </c>
    </row>
    <row r="10" spans="1:5" ht="15">
      <c r="A10" t="s">
        <v>43</v>
      </c>
      <c r="B10" s="33">
        <v>70</v>
      </c>
      <c r="C10" s="71">
        <f>B10+B24</f>
        <v>55</v>
      </c>
      <c r="D10" s="71">
        <f>B10+B23</f>
        <v>50</v>
      </c>
      <c r="E10" s="33" t="s">
        <v>133</v>
      </c>
    </row>
    <row r="11" spans="1:5" ht="15">
      <c r="A11" s="70" t="s">
        <v>44</v>
      </c>
      <c r="B11" s="63">
        <v>70</v>
      </c>
      <c r="C11" s="68">
        <f>B11+B24</f>
        <v>55</v>
      </c>
      <c r="D11" s="68">
        <f>B11+B23</f>
        <v>50</v>
      </c>
      <c r="E11" s="63" t="s">
        <v>133</v>
      </c>
    </row>
    <row r="12" spans="1:5" ht="15">
      <c r="A12" t="s">
        <v>56</v>
      </c>
      <c r="B12" s="33">
        <v>65</v>
      </c>
      <c r="C12" s="71">
        <f>B12+B24</f>
        <v>50</v>
      </c>
      <c r="D12" s="71">
        <f>B12+B23</f>
        <v>45</v>
      </c>
      <c r="E12" s="33" t="s">
        <v>145</v>
      </c>
    </row>
    <row r="13" spans="1:5" ht="15">
      <c r="A13" s="70" t="s">
        <v>45</v>
      </c>
      <c r="B13" s="63">
        <v>70</v>
      </c>
      <c r="C13" s="68">
        <f>B13+B24</f>
        <v>55</v>
      </c>
      <c r="D13" s="68">
        <f>B13+B23</f>
        <v>50</v>
      </c>
      <c r="E13" s="63" t="s">
        <v>145</v>
      </c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65</v>
      </c>
      <c r="C7" s="33" t="s">
        <v>41</v>
      </c>
    </row>
    <row r="8" spans="1:3" ht="15">
      <c r="A8" s="62" t="s">
        <v>42</v>
      </c>
      <c r="B8" s="63">
        <v>66</v>
      </c>
      <c r="C8" s="63" t="s">
        <v>41</v>
      </c>
    </row>
    <row r="9" spans="1:3" ht="15">
      <c r="A9" s="64" t="s">
        <v>43</v>
      </c>
      <c r="B9" s="33">
        <v>68</v>
      </c>
      <c r="C9" s="33" t="s">
        <v>133</v>
      </c>
    </row>
    <row r="10" spans="1:3" ht="15">
      <c r="A10" s="62" t="s">
        <v>44</v>
      </c>
      <c r="B10" s="63">
        <v>68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I5" sqref="I5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40632</v>
      </c>
      <c r="E4" s="23">
        <v>727.25</v>
      </c>
      <c r="F4" t="s">
        <v>73</v>
      </c>
      <c r="G4" t="s">
        <v>72</v>
      </c>
      <c r="H4" s="90">
        <v>40632</v>
      </c>
      <c r="I4">
        <v>862</v>
      </c>
      <c r="J4" t="s">
        <v>74</v>
      </c>
      <c r="K4" t="s">
        <v>75</v>
      </c>
      <c r="L4" s="90">
        <v>40632</v>
      </c>
      <c r="M4" s="23">
        <v>663.25</v>
      </c>
    </row>
    <row r="5" spans="2:13" ht="15">
      <c r="B5" t="s">
        <v>76</v>
      </c>
      <c r="C5" t="s">
        <v>77</v>
      </c>
      <c r="D5" s="90">
        <v>40632</v>
      </c>
      <c r="E5" s="23">
        <v>763.25</v>
      </c>
      <c r="F5" t="s">
        <v>78</v>
      </c>
      <c r="G5" t="s">
        <v>77</v>
      </c>
      <c r="H5" s="90">
        <v>40632</v>
      </c>
      <c r="I5" s="23">
        <v>872.75</v>
      </c>
      <c r="J5" t="s">
        <v>79</v>
      </c>
      <c r="K5" t="s">
        <v>80</v>
      </c>
      <c r="L5" s="90">
        <v>40632</v>
      </c>
      <c r="M5">
        <v>671</v>
      </c>
    </row>
    <row r="6" spans="2:13" ht="15">
      <c r="B6" t="s">
        <v>81</v>
      </c>
      <c r="C6" t="s">
        <v>82</v>
      </c>
      <c r="D6" s="90">
        <v>40632</v>
      </c>
      <c r="E6" s="23">
        <v>801.25</v>
      </c>
      <c r="F6" t="s">
        <v>83</v>
      </c>
      <c r="G6" t="s">
        <v>82</v>
      </c>
      <c r="H6" s="90">
        <v>40632</v>
      </c>
      <c r="I6">
        <v>887</v>
      </c>
      <c r="J6" t="s">
        <v>84</v>
      </c>
      <c r="K6" t="s">
        <v>85</v>
      </c>
      <c r="L6" s="90">
        <v>40632</v>
      </c>
      <c r="M6" s="23">
        <v>625.25</v>
      </c>
    </row>
    <row r="7" spans="2:13" ht="15">
      <c r="B7" t="s">
        <v>86</v>
      </c>
      <c r="C7" t="s">
        <v>87</v>
      </c>
      <c r="D7" s="90">
        <v>40632</v>
      </c>
      <c r="E7" s="23">
        <v>828.75</v>
      </c>
      <c r="F7" t="s">
        <v>88</v>
      </c>
      <c r="G7" t="s">
        <v>87</v>
      </c>
      <c r="H7" s="90">
        <v>40632</v>
      </c>
      <c r="I7">
        <v>905</v>
      </c>
      <c r="J7" t="s">
        <v>89</v>
      </c>
      <c r="K7" t="s">
        <v>90</v>
      </c>
      <c r="L7" s="90">
        <v>40632</v>
      </c>
      <c r="M7" s="23">
        <v>595.25</v>
      </c>
    </row>
    <row r="8" spans="2:13" ht="15">
      <c r="B8" t="s">
        <v>91</v>
      </c>
      <c r="C8" t="s">
        <v>92</v>
      </c>
      <c r="D8" s="90">
        <v>40632</v>
      </c>
      <c r="E8" s="23">
        <v>848.75</v>
      </c>
      <c r="F8" t="s">
        <v>93</v>
      </c>
      <c r="G8" t="s">
        <v>92</v>
      </c>
      <c r="H8" s="90">
        <v>40632</v>
      </c>
      <c r="I8">
        <v>913</v>
      </c>
      <c r="J8" t="s">
        <v>94</v>
      </c>
      <c r="K8" t="s">
        <v>95</v>
      </c>
      <c r="L8" s="90">
        <v>40632</v>
      </c>
      <c r="M8" s="23">
        <v>605.25</v>
      </c>
    </row>
    <row r="9" spans="2:13" ht="15">
      <c r="B9" t="s">
        <v>96</v>
      </c>
      <c r="C9" t="s">
        <v>97</v>
      </c>
      <c r="D9" s="90">
        <v>40632</v>
      </c>
      <c r="E9" s="23">
        <v>856.5</v>
      </c>
      <c r="F9" t="s">
        <v>98</v>
      </c>
      <c r="G9" t="s">
        <v>97</v>
      </c>
      <c r="H9" s="90">
        <v>40632</v>
      </c>
      <c r="I9">
        <v>900</v>
      </c>
      <c r="J9" t="s">
        <v>99</v>
      </c>
      <c r="K9" t="s">
        <v>100</v>
      </c>
      <c r="L9" s="90">
        <v>40632</v>
      </c>
      <c r="M9" s="23">
        <v>612.25</v>
      </c>
    </row>
    <row r="10" spans="2:13" ht="15">
      <c r="B10" t="s">
        <v>101</v>
      </c>
      <c r="C10" t="s">
        <v>102</v>
      </c>
      <c r="D10" s="90">
        <v>40632</v>
      </c>
      <c r="E10" s="23">
        <v>840.25</v>
      </c>
      <c r="F10" t="s">
        <v>103</v>
      </c>
      <c r="G10" t="s">
        <v>102</v>
      </c>
      <c r="H10" s="90">
        <v>40632</v>
      </c>
      <c r="I10">
        <v>870</v>
      </c>
      <c r="J10" t="s">
        <v>104</v>
      </c>
      <c r="K10" t="s">
        <v>105</v>
      </c>
      <c r="L10" s="90">
        <v>40632</v>
      </c>
      <c r="M10" s="23">
        <v>615.75</v>
      </c>
    </row>
    <row r="11" spans="2:13" ht="15">
      <c r="B11" t="s">
        <v>106</v>
      </c>
      <c r="C11" t="s">
        <v>107</v>
      </c>
      <c r="D11" s="90">
        <v>40632</v>
      </c>
      <c r="E11" s="23">
        <v>844.5</v>
      </c>
      <c r="F11" t="s">
        <v>108</v>
      </c>
      <c r="G11" t="s">
        <v>107</v>
      </c>
      <c r="H11" s="90">
        <v>40632</v>
      </c>
      <c r="I11">
        <v>860</v>
      </c>
      <c r="J11" t="s">
        <v>109</v>
      </c>
      <c r="K11" t="s">
        <v>110</v>
      </c>
      <c r="L11" s="90">
        <v>40632</v>
      </c>
      <c r="M11" s="23">
        <v>565.25</v>
      </c>
    </row>
    <row r="12" spans="2:13" ht="15">
      <c r="B12" t="s">
        <v>111</v>
      </c>
      <c r="C12" t="s">
        <v>112</v>
      </c>
      <c r="D12" s="90">
        <v>40632</v>
      </c>
      <c r="E12" s="23">
        <v>849.5</v>
      </c>
      <c r="F12" t="s">
        <v>113</v>
      </c>
      <c r="G12" t="s">
        <v>112</v>
      </c>
      <c r="H12" s="90">
        <v>40632</v>
      </c>
      <c r="I12">
        <v>863</v>
      </c>
      <c r="J12" t="s">
        <v>114</v>
      </c>
      <c r="K12" t="s">
        <v>115</v>
      </c>
      <c r="L12" s="90">
        <v>40632</v>
      </c>
      <c r="M12" s="23">
        <v>551.25</v>
      </c>
    </row>
    <row r="13" spans="2:13" ht="15">
      <c r="B13" t="s">
        <v>116</v>
      </c>
      <c r="C13" t="s">
        <v>117</v>
      </c>
      <c r="D13" s="90">
        <v>40632</v>
      </c>
      <c r="E13">
        <v>858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40632</v>
      </c>
      <c r="M13" s="23">
        <v>559.25</v>
      </c>
    </row>
    <row r="14" spans="2:13" ht="15">
      <c r="B14" t="s">
        <v>120</v>
      </c>
      <c r="C14" t="s">
        <v>121</v>
      </c>
      <c r="D14" s="90">
        <v>40632</v>
      </c>
      <c r="E14" s="23">
        <v>857.5</v>
      </c>
      <c r="F14"/>
      <c r="G14"/>
      <c r="H14"/>
      <c r="I14"/>
      <c r="J14" t="s">
        <v>139</v>
      </c>
      <c r="K14" t="s">
        <v>140</v>
      </c>
      <c r="L14" s="90">
        <v>40632</v>
      </c>
      <c r="M14" s="23">
        <v>564.25</v>
      </c>
    </row>
    <row r="15" spans="2:13" ht="15">
      <c r="B15" t="s">
        <v>124</v>
      </c>
      <c r="C15" t="s">
        <v>125</v>
      </c>
      <c r="D15" s="90">
        <v>40632</v>
      </c>
      <c r="E15" s="23">
        <v>826.5</v>
      </c>
      <c r="F15"/>
      <c r="G15"/>
      <c r="H15"/>
      <c r="I15"/>
      <c r="J15" t="s">
        <v>118</v>
      </c>
      <c r="K15" t="s">
        <v>119</v>
      </c>
      <c r="L15" s="90">
        <v>40632</v>
      </c>
      <c r="M15" s="23">
        <v>570.25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40632</v>
      </c>
      <c r="M16" s="23">
        <v>560.25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40632</v>
      </c>
      <c r="M17" s="23">
        <v>550.25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40632</v>
      </c>
      <c r="M18" s="23">
        <v>567.25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40632</v>
      </c>
      <c r="M19" s="23">
        <v>557.25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146</v>
      </c>
      <c r="E27" s="64">
        <v>30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2011-01-04T16:08:47Z</cp:lastPrinted>
  <dcterms:created xsi:type="dcterms:W3CDTF">2011-01-12T12:52:05Z</dcterms:created>
  <dcterms:modified xsi:type="dcterms:W3CDTF">2011-03-30T22:23:24Z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