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480" windowHeight="72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'Datos'!$A$1:$M$20</definedName>
  </definedNames>
  <calcPr fullCalcOnLoad="1"/>
</workbook>
</file>

<file path=xl/sharedStrings.xml><?xml version="1.0" encoding="utf-8"?>
<sst xmlns="http://schemas.openxmlformats.org/spreadsheetml/2006/main" count="282" uniqueCount="153">
  <si>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</si>
  <si>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</si>
  <si>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</si>
  <si>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</si>
  <si>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</si>
  <si>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</si>
  <si>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</si>
  <si>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</si>
  <si>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</si>
  <si>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</si>
  <si>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</si>
  <si>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</si>
  <si>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</si>
  <si>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</si>
  <si>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</si>
  <si>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</si>
  <si>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</si>
  <si>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</si>
  <si>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</si>
  <si>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</si>
  <si>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</si>
  <si>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</si>
  <si>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</si>
  <si>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</si>
  <si>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</si>
  <si>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</si>
  <si>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</si>
  <si>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</si>
  <si>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</si>
  <si>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</si>
  <si>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</si>
  <si>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</si>
  <si>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</si>
  <si>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</si>
  <si>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</si>
  <si>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</si>
  <si>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</si>
  <si>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</si>
  <si>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</si>
  <si>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</si>
  <si>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</si>
  <si>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</si>
  <si>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</si>
  <si>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</si>
  <si>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</si>
  <si>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</si>
  <si>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</si>
  <si>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</si>
  <si>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</si>
  <si>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</si>
  <si>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</si>
  <si>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</si>
  <si>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</si>
  <si>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</si>
  <si>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</si>
  <si>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</si>
  <si>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</si>
  <si>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</si>
  <si>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</si>
  <si>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</si>
  <si>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</si>
  <si>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</si>
  <si>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</si>
  <si>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</si>
  <si>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</si>
  <si>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</si>
  <si>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</si>
  <si>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</si>
  <si>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</si>
  <si>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</si>
  <si>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</si>
  <si>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</si>
  <si>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</si>
  <si>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</si>
  <si>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</si>
  <si>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</si>
  <si>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</si>
  <si>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</si>
  <si>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</si>
  <si>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</si>
  <si>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</si>
  <si>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</si>
  <si>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</si>
  <si>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</si>
  <si>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</si>
  <si>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</si>
  <si>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</si>
  <si>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</si>
  <si>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</si>
  <si>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</si>
  <si>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</si>
  <si>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</si>
  <si>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</si>
  <si>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</si>
  <si>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</si>
  <si>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</si>
  <si>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</si>
  <si>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</si>
  <si>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</si>
  <si>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</si>
  <si>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</si>
  <si>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</si>
  <si>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</si>
  <si>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</si>
  <si>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</si>
  <si>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</si>
  <si>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</si>
  <si>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</si>
  <si>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</si>
  <si>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</si>
  <si>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</si>
  <si>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</si>
  <si>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</si>
  <si>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</si>
  <si>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</si>
  <si>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</si>
  <si>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</si>
  <si>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</si>
  <si>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</si>
  <si>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</si>
  <si>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</si>
  <si>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</si>
  <si>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</si>
  <si>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</si>
  <si>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</si>
  <si>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</si>
  <si>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</si>
  <si>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</si>
  <si>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</si>
  <si>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</si>
  <si>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</si>
  <si>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</si>
  <si>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</si>
  <si>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</si>
  <si>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</si>
  <si>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</si>
  <si>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</si>
  <si>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</si>
  <si>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</si>
  <si>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</si>
  <si>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</si>
  <si>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</si>
  <si>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</si>
  <si>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</si>
  <si>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</si>
  <si>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</si>
  <si>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</si>
  <si>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</si>
  <si>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</si>
  <si>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</si>
  <si>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</si>
  <si>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</si>
  <si>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Viernes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</si>
</sst>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6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0" fillId="37" borderId="15" xfId="0" applyFill="1" applyBorder="1" applyAlignment="1">
      <alignment horizontal="center"/>
    </xf>
    <xf numFmtId="4" fontId="45" fillId="34" borderId="15" xfId="0" applyNumberFormat="1" applyFont="1" applyFill="1" applyBorder="1" applyAlignment="1" applyProtection="1">
      <alignment horizontal="right" vertical="center"/>
      <protection/>
    </xf>
    <xf numFmtId="4" fontId="45" fillId="0" borderId="15" xfId="0" applyNumberFormat="1" applyFont="1" applyBorder="1" applyAlignment="1">
      <alignment horizontal="right" vertical="center"/>
    </xf>
    <xf numFmtId="2" fontId="45" fillId="0" borderId="15" xfId="0" applyNumberFormat="1" applyFont="1" applyBorder="1" applyAlignment="1">
      <alignment horizontal="right" vertical="center"/>
    </xf>
    <xf numFmtId="2" fontId="45" fillId="34" borderId="15" xfId="0" applyNumberFormat="1" applyFont="1" applyFill="1" applyBorder="1" applyAlignment="1" applyProtection="1">
      <alignment horizontal="right" vertical="center"/>
      <protection/>
    </xf>
    <xf numFmtId="4" fontId="45" fillId="0" borderId="20" xfId="0" applyNumberFormat="1" applyFont="1" applyBorder="1" applyAlignment="1">
      <alignment vertical="center"/>
    </xf>
    <xf numFmtId="4" fontId="45" fillId="34" borderId="20" xfId="0" applyNumberFormat="1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7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Marzo</v>
      </c>
      <c r="E8" s="4">
        <f>Datos!I25</f>
        <v>2012</v>
      </c>
      <c r="F8" s="3"/>
      <c r="G8" s="3"/>
      <c r="H8" s="3" t="str">
        <f>Datos!D25</f>
        <v>Viernes</v>
      </c>
      <c r="I8" s="5">
        <f>Datos!E25</f>
        <v>30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/>
      <c r="C19" s="82"/>
      <c r="D19" s="34"/>
      <c r="E19" s="85"/>
      <c r="F19" s="85"/>
      <c r="G19" s="86"/>
      <c r="H19" s="29"/>
      <c r="I19" s="92"/>
    </row>
    <row r="20" spans="1:9" ht="19.5" customHeight="1">
      <c r="A20" s="23" t="s">
        <v>15</v>
      </c>
      <c r="B20" s="24"/>
      <c r="C20" s="82">
        <f>B21+'Primas SRW'!B5</f>
        <v>730.75</v>
      </c>
      <c r="D20" s="52"/>
      <c r="E20" s="95">
        <f>D21+'Primas HRW'!B7</f>
        <v>815.5</v>
      </c>
      <c r="F20" s="95">
        <f>D21+'Primas HRW'!C7</f>
        <v>805.5</v>
      </c>
      <c r="G20" s="103">
        <f>D21+'Primas HRW'!D7</f>
        <v>800.5</v>
      </c>
      <c r="H20" s="81"/>
      <c r="I20" s="93">
        <f>H21+'Primas maíz'!B7</f>
        <v>706</v>
      </c>
    </row>
    <row r="21" spans="1:9" ht="19.5" customHeight="1">
      <c r="A21" s="17" t="s">
        <v>16</v>
      </c>
      <c r="B21" s="30">
        <f>Datos!E4</f>
        <v>660.75</v>
      </c>
      <c r="C21" s="31">
        <f>B21+'Primas SRW'!B6</f>
        <v>735.75</v>
      </c>
      <c r="D21" s="34">
        <f>Datos!I4</f>
        <v>697.5</v>
      </c>
      <c r="E21" s="96">
        <f>D21+'Primas HRW'!B8</f>
        <v>815.5</v>
      </c>
      <c r="F21" s="96">
        <f>D21+'Primas HRW'!C8</f>
        <v>805.5</v>
      </c>
      <c r="G21" s="104">
        <f>D21+'Primas HRW'!D8</f>
        <v>800.5</v>
      </c>
      <c r="H21" s="29">
        <f>Datos!M4</f>
        <v>644</v>
      </c>
      <c r="I21" s="92">
        <f>H21+'Primas maíz'!B8</f>
        <v>704</v>
      </c>
    </row>
    <row r="22" spans="1:9" ht="19.5" customHeight="1">
      <c r="A22" s="23" t="s">
        <v>17</v>
      </c>
      <c r="B22" s="24"/>
      <c r="C22" s="82">
        <f>B23+'Primas SRW'!B7</f>
        <v>729</v>
      </c>
      <c r="D22" s="52"/>
      <c r="E22" s="100">
        <f>D23+'Primas HRW'!B9</f>
        <v>817</v>
      </c>
      <c r="F22" s="101">
        <f>'Primas HRW'!C9+D23</f>
        <v>807</v>
      </c>
      <c r="G22" s="103">
        <f>D23+'Primas HRW'!D9</f>
        <v>802</v>
      </c>
      <c r="H22" s="81"/>
      <c r="I22" s="93">
        <f>H23+'Primas maíz'!B9</f>
        <v>703.25</v>
      </c>
    </row>
    <row r="23" spans="1:9" ht="19.5" customHeight="1">
      <c r="A23" s="17" t="s">
        <v>18</v>
      </c>
      <c r="B23" s="30">
        <f>Datos!E5</f>
        <v>674</v>
      </c>
      <c r="C23" s="31">
        <f>B23+'Primas SRW'!B8</f>
        <v>732</v>
      </c>
      <c r="D23" s="34">
        <f>Datos!I5</f>
        <v>707</v>
      </c>
      <c r="E23" s="99">
        <f>D23+'Primas HRW'!B10</f>
        <v>819</v>
      </c>
      <c r="F23" s="102">
        <f>D23+'Primas HRW'!C10</f>
        <v>809</v>
      </c>
      <c r="G23" s="104">
        <f>D23+'Primas HRW'!D10</f>
        <v>804</v>
      </c>
      <c r="H23" s="29">
        <f>Datos!M5</f>
        <v>643.25</v>
      </c>
      <c r="I23" s="30">
        <f>H23+'Primas maíz'!B10</f>
        <v>705.25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Datos!E6</f>
        <v>690</v>
      </c>
      <c r="C25" s="31"/>
      <c r="D25" s="34">
        <f>Datos!I6</f>
        <v>722</v>
      </c>
      <c r="E25" s="30"/>
      <c r="F25" s="30"/>
      <c r="G25" s="35"/>
      <c r="H25" s="29">
        <f>Datos!M6</f>
        <v>563.25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Datos!E7</f>
        <v>712</v>
      </c>
      <c r="C28" s="32"/>
      <c r="D28" s="34">
        <f>Datos!I7</f>
        <v>742</v>
      </c>
      <c r="E28" s="32"/>
      <c r="F28" s="27"/>
      <c r="G28" s="36"/>
      <c r="H28" s="29">
        <f>Datos!M7</f>
        <v>540.25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Datos!E8</f>
        <v>727.75</v>
      </c>
      <c r="C30" s="31"/>
      <c r="D30" s="34">
        <f>Datos!I8</f>
        <v>754</v>
      </c>
      <c r="E30" s="31"/>
      <c r="F30" s="30"/>
      <c r="G30" s="35"/>
      <c r="H30" s="37">
        <f>Datos!M8</f>
        <v>551.75</v>
      </c>
      <c r="I30" s="30"/>
    </row>
    <row r="31" spans="1:9" ht="19.5" customHeight="1">
      <c r="A31" s="17" t="s">
        <v>16</v>
      </c>
      <c r="B31" s="30">
        <f>Datos!E9</f>
        <v>734.25</v>
      </c>
      <c r="C31" s="31"/>
      <c r="D31" s="34">
        <f>Datos!I9</f>
        <v>758</v>
      </c>
      <c r="E31" s="31"/>
      <c r="F31" s="30"/>
      <c r="G31" s="35"/>
      <c r="H31" s="37">
        <f>Datos!M9</f>
        <v>559.75</v>
      </c>
      <c r="I31" s="30"/>
    </row>
    <row r="32" spans="1:9" ht="19.5" customHeight="1">
      <c r="A32" s="17" t="s">
        <v>18</v>
      </c>
      <c r="B32" s="30">
        <f>Datos!E10</f>
        <v>731.75</v>
      </c>
      <c r="C32" s="31"/>
      <c r="D32" s="34">
        <f>Datos!I10</f>
        <v>755</v>
      </c>
      <c r="E32" s="31"/>
      <c r="F32" s="30"/>
      <c r="G32" s="35"/>
      <c r="H32" s="37">
        <f>Datos!M10</f>
        <v>564.75</v>
      </c>
      <c r="I32" s="30"/>
    </row>
    <row r="33" spans="1:9" ht="19.5" customHeight="1">
      <c r="A33" s="17" t="s">
        <v>20</v>
      </c>
      <c r="B33" s="30">
        <f>Datos!E11</f>
        <v>741.25</v>
      </c>
      <c r="C33" s="31"/>
      <c r="D33" s="34">
        <f>Datos!I11</f>
        <v>763</v>
      </c>
      <c r="E33" s="31"/>
      <c r="F33" s="30"/>
      <c r="G33" s="35"/>
      <c r="H33" s="37">
        <f>Datos!M11</f>
        <v>543.25</v>
      </c>
      <c r="I33" s="30"/>
    </row>
    <row r="34" spans="1:9" ht="19.5" customHeight="1">
      <c r="A34" s="17" t="s">
        <v>23</v>
      </c>
      <c r="B34" s="27">
        <f>Datos!E12</f>
        <v>756.25</v>
      </c>
      <c r="C34" s="32"/>
      <c r="D34" s="34">
        <f>Datos!I12</f>
        <v>773</v>
      </c>
      <c r="E34" s="32"/>
      <c r="F34" s="27"/>
      <c r="G34" s="36"/>
      <c r="H34" s="37">
        <f>Datos!M12</f>
        <v>538.75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Datos!E13</f>
        <v>762.25</v>
      </c>
      <c r="C36" s="31"/>
      <c r="D36" s="34"/>
      <c r="E36" s="31"/>
      <c r="F36" s="31"/>
      <c r="G36" s="35"/>
      <c r="H36" s="38">
        <f>Datos!M13</f>
        <v>550</v>
      </c>
      <c r="I36" s="30"/>
    </row>
    <row r="37" spans="1:9" ht="19.5" customHeight="1">
      <c r="A37" s="17" t="s">
        <v>16</v>
      </c>
      <c r="B37" s="27">
        <f>Datos!E14</f>
        <v>772.25</v>
      </c>
      <c r="C37" s="31"/>
      <c r="D37" s="34"/>
      <c r="E37" s="31"/>
      <c r="F37" s="31"/>
      <c r="G37" s="35"/>
      <c r="H37" s="38">
        <f>Datos!M14</f>
        <v>557</v>
      </c>
      <c r="I37" s="30"/>
    </row>
    <row r="38" spans="1:9" ht="19.5" customHeight="1">
      <c r="A38" s="17" t="s">
        <v>18</v>
      </c>
      <c r="B38" s="27">
        <f>Datos!E15</f>
        <v>753</v>
      </c>
      <c r="C38" s="31"/>
      <c r="D38" s="34"/>
      <c r="E38" s="31"/>
      <c r="F38" s="31"/>
      <c r="G38" s="35"/>
      <c r="H38" s="37">
        <f>Datos!M15</f>
        <v>560.5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Datos!M16</f>
        <v>537.75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Datos!M17</f>
        <v>526.75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Datos!M18</f>
        <v>547.75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Datos!M19</f>
        <v>531.25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-15</v>
      </c>
      <c r="G60" s="47"/>
      <c r="H60" s="50"/>
    </row>
    <row r="61" spans="5:7" ht="15">
      <c r="E61" s="49">
        <v>0.115</v>
      </c>
      <c r="F61" s="47">
        <f>'Primas HRW'!B24</f>
        <v>-10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Marzo</v>
      </c>
      <c r="E9" s="3">
        <f>BUSHEL!E8</f>
        <v>2012</v>
      </c>
      <c r="F9" s="3"/>
      <c r="G9" s="3"/>
      <c r="H9" s="3" t="str">
        <f>Datos!D25</f>
        <v>Viernes</v>
      </c>
      <c r="I9" s="5">
        <f>Datos!E25</f>
        <v>30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1" t="s">
        <v>31</v>
      </c>
      <c r="B11" s="111"/>
      <c r="C11" s="111"/>
      <c r="D11" s="111"/>
      <c r="E11" s="111"/>
      <c r="F11" s="111"/>
      <c r="G11" s="111"/>
      <c r="H11" s="111"/>
      <c r="I11" s="11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/>
      <c r="C19" s="32"/>
      <c r="D19" s="34"/>
      <c r="E19" s="25"/>
      <c r="F19" s="25"/>
      <c r="G19" s="33"/>
      <c r="H19" s="29"/>
      <c r="I19" s="26"/>
    </row>
    <row r="20" spans="1:9" ht="19.5" customHeight="1">
      <c r="A20" s="23" t="s">
        <v>15</v>
      </c>
      <c r="B20" s="24"/>
      <c r="C20" s="32">
        <f>BUSHEL!C20*TONELADA!$B$56</f>
        <v>268.50678</v>
      </c>
      <c r="D20" s="52"/>
      <c r="E20" s="25">
        <f>BUSHEL!E20*TONELADA!$B$56</f>
        <v>299.64732</v>
      </c>
      <c r="F20" s="25">
        <f>BUSHEL!F20*TONELADA!$B$56</f>
        <v>295.97292</v>
      </c>
      <c r="G20" s="33">
        <f>BUSHEL!G20*TONELADA!$B$56</f>
        <v>294.13572</v>
      </c>
      <c r="H20" s="81"/>
      <c r="I20" s="26">
        <f>BUSHEL!I20*TONELADA!$E$56</f>
        <v>277.93807999999996</v>
      </c>
    </row>
    <row r="21" spans="1:9" ht="19.5" customHeight="1">
      <c r="A21" s="17" t="s">
        <v>16</v>
      </c>
      <c r="B21" s="27">
        <f>BUSHEL!B21*TONELADA!$B$56</f>
        <v>242.78598</v>
      </c>
      <c r="C21" s="32">
        <f>BUSHEL!C21*TONELADA!$B$56</f>
        <v>270.34398</v>
      </c>
      <c r="D21" s="34">
        <f>BUSHEL!D21*TONELADA!$B$56</f>
        <v>256.2894</v>
      </c>
      <c r="E21" s="25">
        <f>BUSHEL!E21*TONELADA!$B$56</f>
        <v>299.64732</v>
      </c>
      <c r="F21" s="25">
        <f>BUSHEL!F21*TONELADA!$B$56</f>
        <v>295.97292</v>
      </c>
      <c r="G21" s="33">
        <f>BUSHEL!G21*TONELADA!$B$56</f>
        <v>294.13572</v>
      </c>
      <c r="H21" s="29">
        <f>BUSHEL!H21*$E$56</f>
        <v>253.52991999999998</v>
      </c>
      <c r="I21" s="26">
        <f>BUSHEL!I21*TONELADA!$E$56</f>
        <v>277.15072</v>
      </c>
    </row>
    <row r="22" spans="1:9" ht="19.5" customHeight="1">
      <c r="A22" s="23" t="s">
        <v>17</v>
      </c>
      <c r="B22" s="24"/>
      <c r="C22" s="32">
        <f>BUSHEL!C22*TONELADA!$B$56</f>
        <v>267.86376</v>
      </c>
      <c r="D22" s="52"/>
      <c r="E22" s="25">
        <f>BUSHEL!E22*TONELADA!$B$56</f>
        <v>300.19848</v>
      </c>
      <c r="F22" s="25">
        <f>BUSHEL!F22*TONELADA!$B$56</f>
        <v>296.52407999999997</v>
      </c>
      <c r="G22" s="33">
        <f>BUSHEL!G22*TONELADA!$B$56</f>
        <v>294.68688</v>
      </c>
      <c r="H22" s="81"/>
      <c r="I22" s="26">
        <f>BUSHEL!I22*TONELADA!$E$56</f>
        <v>276.85546</v>
      </c>
    </row>
    <row r="23" spans="1:9" ht="19.5" customHeight="1">
      <c r="A23" s="17" t="s">
        <v>18</v>
      </c>
      <c r="B23" s="27">
        <f>BUSHEL!B23*TONELADA!$B$56</f>
        <v>247.65456</v>
      </c>
      <c r="C23" s="32">
        <f>BUSHEL!C23*TONELADA!$B$56</f>
        <v>268.96608</v>
      </c>
      <c r="D23" s="34">
        <f>BUSHEL!D23*TONELADA!$B$56</f>
        <v>259.78008</v>
      </c>
      <c r="E23" s="25">
        <f>BUSHEL!E23*TONELADA!$B$56</f>
        <v>300.93336</v>
      </c>
      <c r="F23" s="25">
        <f>BUSHEL!F23*TONELADA!$B$56</f>
        <v>297.25896</v>
      </c>
      <c r="G23" s="33">
        <f>BUSHEL!G23*TONELADA!$B$56</f>
        <v>295.42176</v>
      </c>
      <c r="H23" s="29">
        <f>BUSHEL!H23*$E$56</f>
        <v>253.23466</v>
      </c>
      <c r="I23" s="26">
        <f>BUSHEL!I23*TONELADA!$E$56</f>
        <v>277.64282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253.53359999999998</v>
      </c>
      <c r="C25" s="31"/>
      <c r="D25" s="34">
        <f>IF(BUSHEL!D25&gt;0,BUSHEL!D25*TONELADA!$B$56,"")</f>
        <v>265.29168</v>
      </c>
      <c r="E25" s="30"/>
      <c r="F25" s="30"/>
      <c r="G25" s="35"/>
      <c r="H25" s="29">
        <f>BUSHEL!H25*$E$56</f>
        <v>221.74025999999998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261.61728</v>
      </c>
      <c r="C28" s="32"/>
      <c r="D28" s="34">
        <f>IF(BUSHEL!D28&gt;0,BUSHEL!D28*TONELADA!$B$56,"")</f>
        <v>272.64047999999997</v>
      </c>
      <c r="E28" s="32"/>
      <c r="F28" s="32"/>
      <c r="G28" s="36"/>
      <c r="H28" s="29">
        <f>BUSHEL!H28*$E$56</f>
        <v>212.68562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267.40446</v>
      </c>
      <c r="C30" s="31"/>
      <c r="D30" s="34">
        <f>IF(BUSHEL!D30&gt;0,BUSHEL!D30*TONELADA!$B$56,"")</f>
        <v>277.04976</v>
      </c>
      <c r="E30" s="31"/>
      <c r="F30" s="31"/>
      <c r="G30" s="35"/>
      <c r="H30" s="29">
        <f>BUSHEL!H30*$E$56</f>
        <v>217.21293999999997</v>
      </c>
      <c r="I30" s="30"/>
    </row>
    <row r="31" spans="1:9" ht="19.5" customHeight="1">
      <c r="A31" s="17" t="s">
        <v>16</v>
      </c>
      <c r="B31" s="27">
        <f>BUSHEL!B31*TONELADA!$B$56</f>
        <v>269.79282</v>
      </c>
      <c r="C31" s="31"/>
      <c r="D31" s="34">
        <f>IF(BUSHEL!D31&gt;0,BUSHEL!D31*TONELADA!$B$56,"")</f>
        <v>278.51952</v>
      </c>
      <c r="E31" s="31"/>
      <c r="F31" s="31"/>
      <c r="G31" s="35"/>
      <c r="H31" s="29">
        <f>BUSHEL!H31*$E$56</f>
        <v>220.36237999999997</v>
      </c>
      <c r="I31" s="30"/>
    </row>
    <row r="32" spans="1:9" ht="19.5" customHeight="1">
      <c r="A32" s="17" t="s">
        <v>18</v>
      </c>
      <c r="B32" s="27">
        <f>BUSHEL!B32*TONELADA!$B$56</f>
        <v>268.87422</v>
      </c>
      <c r="C32" s="31"/>
      <c r="D32" s="34">
        <f>IF(BUSHEL!D32&gt;0,BUSHEL!D32*TONELADA!$B$56,"")</f>
        <v>277.4172</v>
      </c>
      <c r="E32" s="31"/>
      <c r="F32" s="31"/>
      <c r="G32" s="35"/>
      <c r="H32" s="29">
        <f>BUSHEL!H32*$E$56</f>
        <v>222.33077999999998</v>
      </c>
      <c r="I32" s="30"/>
    </row>
    <row r="33" spans="1:9" ht="19.5" customHeight="1">
      <c r="A33" s="17" t="s">
        <v>20</v>
      </c>
      <c r="B33" s="27">
        <f>BUSHEL!B33*TONELADA!$B$56</f>
        <v>272.3649</v>
      </c>
      <c r="C33" s="31"/>
      <c r="D33" s="34">
        <f>IF(BUSHEL!D33&gt;0,BUSHEL!D33*TONELADA!$B$56,"")</f>
        <v>280.35672</v>
      </c>
      <c r="E33" s="31"/>
      <c r="F33" s="31"/>
      <c r="G33" s="35"/>
      <c r="H33" s="29">
        <f>BUSHEL!H33*$E$56</f>
        <v>213.86666</v>
      </c>
      <c r="I33" s="30"/>
    </row>
    <row r="34" spans="1:9" ht="19.5" customHeight="1">
      <c r="A34" s="17" t="s">
        <v>23</v>
      </c>
      <c r="B34" s="27">
        <f>BUSHEL!B34*TONELADA!$B$56</f>
        <v>277.87649999999996</v>
      </c>
      <c r="C34" s="32"/>
      <c r="D34" s="34">
        <f>IF(BUSHEL!D34&gt;0,BUSHEL!D34*TONELADA!$B$56,"")</f>
        <v>284.03112</v>
      </c>
      <c r="E34" s="32"/>
      <c r="F34" s="32"/>
      <c r="G34" s="36"/>
      <c r="H34" s="29">
        <f>BUSHEL!H34*$E$56</f>
        <v>212.09509999999997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280.08114</v>
      </c>
      <c r="C36" s="31"/>
      <c r="D36" s="34"/>
      <c r="E36" s="31"/>
      <c r="F36" s="31"/>
      <c r="G36" s="35"/>
      <c r="H36" s="29">
        <f>BUSHEL!H36*$E$56</f>
        <v>216.52399999999997</v>
      </c>
      <c r="I36" s="30"/>
    </row>
    <row r="37" spans="1:9" ht="19.5" customHeight="1">
      <c r="A37" s="17" t="s">
        <v>16</v>
      </c>
      <c r="B37" s="27">
        <f>BUSHEL!B37*TONELADA!$B$56</f>
        <v>283.75554</v>
      </c>
      <c r="C37" s="31"/>
      <c r="D37" s="34"/>
      <c r="E37" s="31"/>
      <c r="F37" s="31"/>
      <c r="G37" s="35"/>
      <c r="H37" s="29">
        <f>BUSHEL!H37*$E$56</f>
        <v>219.27975999999998</v>
      </c>
      <c r="I37" s="30"/>
    </row>
    <row r="38" spans="1:9" ht="19.5" customHeight="1">
      <c r="A38" s="17" t="s">
        <v>18</v>
      </c>
      <c r="B38" s="27">
        <f>BUSHEL!B38*TONELADA!$B$56</f>
        <v>276.68232</v>
      </c>
      <c r="C38" s="31"/>
      <c r="D38" s="34"/>
      <c r="E38" s="31"/>
      <c r="F38" s="31"/>
      <c r="G38" s="35"/>
      <c r="H38" s="29">
        <f>BUSHEL!H38*$E$56</f>
        <v>220.65764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211.70141999999998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207.37094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215.63822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209.14249999999998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-5.5116</v>
      </c>
      <c r="G60" s="47"/>
      <c r="H60" s="48"/>
    </row>
    <row r="61" spans="5:8" ht="15">
      <c r="E61" s="49">
        <v>0.115</v>
      </c>
      <c r="F61" s="47">
        <f>'Primas HRW'!B24*B56</f>
        <v>-3.6744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7" t="s">
        <v>38</v>
      </c>
      <c r="B4" s="58"/>
      <c r="C4" s="89"/>
    </row>
    <row r="5" spans="1:3" ht="15">
      <c r="A5" s="76" t="s">
        <v>39</v>
      </c>
      <c r="B5" s="24">
        <v>70</v>
      </c>
      <c r="C5" s="24" t="s">
        <v>138</v>
      </c>
    </row>
    <row r="6" spans="1:3" ht="15">
      <c r="A6" s="80" t="s">
        <v>40</v>
      </c>
      <c r="B6" s="89">
        <v>75</v>
      </c>
      <c r="C6" s="89" t="s">
        <v>138</v>
      </c>
    </row>
    <row r="7" spans="1:3" ht="15">
      <c r="A7" s="87" t="s">
        <v>41</v>
      </c>
      <c r="B7" s="24">
        <v>55</v>
      </c>
      <c r="C7" s="24" t="s">
        <v>139</v>
      </c>
    </row>
    <row r="8" spans="1:3" ht="15">
      <c r="A8" s="80" t="s">
        <v>42</v>
      </c>
      <c r="B8" s="89">
        <v>58</v>
      </c>
      <c r="C8" s="89" t="s">
        <v>139</v>
      </c>
    </row>
    <row r="9" spans="1:3" ht="15">
      <c r="A9" s="87" t="s">
        <v>50</v>
      </c>
      <c r="B9" s="24"/>
      <c r="C9" s="24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7" sqref="B7"/>
    </sheetView>
  </sheetViews>
  <sheetFormatPr defaultColWidth="11.5546875" defaultRowHeight="15"/>
  <cols>
    <col min="4" max="4" width="14.3359375" style="0" customWidth="1"/>
  </cols>
  <sheetData>
    <row r="1" spans="2:4" ht="15.75">
      <c r="B1" s="112"/>
      <c r="C1" s="112"/>
      <c r="D1" s="112"/>
    </row>
    <row r="2" spans="1:4" ht="15.75">
      <c r="A2" s="76"/>
      <c r="B2" s="113" t="s">
        <v>1</v>
      </c>
      <c r="C2" s="113"/>
      <c r="D2" s="113"/>
    </row>
    <row r="3" spans="1:4" ht="15.75">
      <c r="A3" s="76"/>
      <c r="B3" s="113" t="s">
        <v>48</v>
      </c>
      <c r="C3" s="113"/>
      <c r="D3" s="113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118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118</v>
      </c>
      <c r="C7" s="84">
        <f>B7+B24</f>
        <v>108</v>
      </c>
      <c r="D7" s="83">
        <f>B7+B23</f>
        <v>103</v>
      </c>
      <c r="E7" s="98" t="s">
        <v>138</v>
      </c>
    </row>
    <row r="8" spans="1:5" ht="15">
      <c r="A8" s="76" t="s">
        <v>39</v>
      </c>
      <c r="B8" s="24">
        <v>118</v>
      </c>
      <c r="C8" s="63">
        <f>B8+B24</f>
        <v>108</v>
      </c>
      <c r="D8" s="63">
        <f>B8+B23</f>
        <v>103</v>
      </c>
      <c r="E8" s="24" t="s">
        <v>138</v>
      </c>
    </row>
    <row r="9" spans="1:5" ht="15">
      <c r="A9" s="77" t="s">
        <v>40</v>
      </c>
      <c r="B9" s="89">
        <v>110</v>
      </c>
      <c r="C9" s="89">
        <f>B9+B24</f>
        <v>100</v>
      </c>
      <c r="D9" s="89">
        <f>B9+B23</f>
        <v>95</v>
      </c>
      <c r="E9" s="98" t="s">
        <v>138</v>
      </c>
    </row>
    <row r="10" spans="1:5" ht="15">
      <c r="A10" s="76" t="s">
        <v>41</v>
      </c>
      <c r="B10" s="24">
        <v>112</v>
      </c>
      <c r="C10" s="24">
        <f>B10+B24</f>
        <v>102</v>
      </c>
      <c r="D10" s="24">
        <f>B10+B23</f>
        <v>97</v>
      </c>
      <c r="E10" s="24" t="s">
        <v>139</v>
      </c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-15</v>
      </c>
    </row>
    <row r="24" spans="1:2" ht="15">
      <c r="A24" s="66">
        <v>0.115</v>
      </c>
      <c r="B24" s="67">
        <v>-10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118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/>
      <c r="C6" s="89"/>
    </row>
    <row r="7" spans="1:3" ht="15">
      <c r="A7" s="90" t="s">
        <v>39</v>
      </c>
      <c r="B7" s="91">
        <v>62</v>
      </c>
      <c r="C7" s="91" t="s">
        <v>138</v>
      </c>
    </row>
    <row r="8" spans="1:3" ht="15">
      <c r="A8" s="88" t="s">
        <v>40</v>
      </c>
      <c r="B8" s="89">
        <v>60</v>
      </c>
      <c r="C8" s="89" t="s">
        <v>138</v>
      </c>
    </row>
    <row r="9" spans="1:3" ht="15">
      <c r="A9" s="76" t="s">
        <v>41</v>
      </c>
      <c r="B9" s="24">
        <v>60</v>
      </c>
      <c r="C9" s="24" t="s">
        <v>139</v>
      </c>
    </row>
    <row r="10" spans="1:3" ht="15">
      <c r="A10" s="80" t="s">
        <v>42</v>
      </c>
      <c r="B10" s="89">
        <v>62</v>
      </c>
      <c r="C10" s="89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s="97">
        <v>40998</v>
      </c>
      <c r="E4" s="73">
        <v>660.75</v>
      </c>
      <c r="F4" t="s">
        <v>65</v>
      </c>
      <c r="G4" t="s">
        <v>64</v>
      </c>
      <c r="H4" s="97">
        <v>40998</v>
      </c>
      <c r="I4" s="73">
        <v>697.5</v>
      </c>
      <c r="J4" t="s">
        <v>66</v>
      </c>
      <c r="K4" t="s">
        <v>67</v>
      </c>
      <c r="L4" s="97">
        <v>40998</v>
      </c>
      <c r="M4">
        <v>644</v>
      </c>
    </row>
    <row r="5" spans="2:13" ht="15">
      <c r="B5" t="s">
        <v>68</v>
      </c>
      <c r="C5" t="s">
        <v>69</v>
      </c>
      <c r="D5" s="97">
        <v>40998</v>
      </c>
      <c r="E5">
        <v>674</v>
      </c>
      <c r="F5" t="s">
        <v>70</v>
      </c>
      <c r="G5" t="s">
        <v>69</v>
      </c>
      <c r="H5" s="97">
        <v>40998</v>
      </c>
      <c r="I5">
        <v>707</v>
      </c>
      <c r="J5" t="s">
        <v>71</v>
      </c>
      <c r="K5" t="s">
        <v>72</v>
      </c>
      <c r="L5" s="97">
        <v>40998</v>
      </c>
      <c r="M5" s="73">
        <v>643.25</v>
      </c>
    </row>
    <row r="6" spans="2:13" ht="15">
      <c r="B6" t="s">
        <v>73</v>
      </c>
      <c r="C6" t="s">
        <v>74</v>
      </c>
      <c r="D6" s="97">
        <v>40998</v>
      </c>
      <c r="E6">
        <v>690</v>
      </c>
      <c r="F6" t="s">
        <v>75</v>
      </c>
      <c r="G6" t="s">
        <v>74</v>
      </c>
      <c r="H6" s="97">
        <v>40998</v>
      </c>
      <c r="I6">
        <v>722</v>
      </c>
      <c r="J6" t="s">
        <v>76</v>
      </c>
      <c r="K6" t="s">
        <v>77</v>
      </c>
      <c r="L6" s="97">
        <v>40998</v>
      </c>
      <c r="M6" s="73">
        <v>563.25</v>
      </c>
    </row>
    <row r="7" spans="2:13" ht="15">
      <c r="B7" t="s">
        <v>78</v>
      </c>
      <c r="C7" t="s">
        <v>79</v>
      </c>
      <c r="D7" s="97">
        <v>40998</v>
      </c>
      <c r="E7">
        <v>712</v>
      </c>
      <c r="F7" t="s">
        <v>80</v>
      </c>
      <c r="G7" t="s">
        <v>79</v>
      </c>
      <c r="H7" s="97">
        <v>40998</v>
      </c>
      <c r="I7">
        <v>742</v>
      </c>
      <c r="J7" t="s">
        <v>81</v>
      </c>
      <c r="K7" t="s">
        <v>82</v>
      </c>
      <c r="L7" s="97">
        <v>40998</v>
      </c>
      <c r="M7" s="73">
        <v>540.25</v>
      </c>
    </row>
    <row r="8" spans="2:13" ht="15">
      <c r="B8" t="s">
        <v>83</v>
      </c>
      <c r="C8" t="s">
        <v>84</v>
      </c>
      <c r="D8" s="97">
        <v>40998</v>
      </c>
      <c r="E8" s="73">
        <v>727.75</v>
      </c>
      <c r="F8" t="s">
        <v>85</v>
      </c>
      <c r="G8" t="s">
        <v>84</v>
      </c>
      <c r="H8" s="97">
        <v>40998</v>
      </c>
      <c r="I8">
        <v>754</v>
      </c>
      <c r="J8" t="s">
        <v>86</v>
      </c>
      <c r="K8" t="s">
        <v>87</v>
      </c>
      <c r="L8" s="97">
        <v>40998</v>
      </c>
      <c r="M8" s="73">
        <v>551.75</v>
      </c>
    </row>
    <row r="9" spans="2:13" ht="15">
      <c r="B9" t="s">
        <v>88</v>
      </c>
      <c r="C9" t="s">
        <v>89</v>
      </c>
      <c r="D9" s="97">
        <v>40998</v>
      </c>
      <c r="E9" s="73">
        <v>734.25</v>
      </c>
      <c r="F9" t="s">
        <v>90</v>
      </c>
      <c r="G9" t="s">
        <v>89</v>
      </c>
      <c r="H9" s="97">
        <v>40998</v>
      </c>
      <c r="I9">
        <v>758</v>
      </c>
      <c r="J9" t="s">
        <v>91</v>
      </c>
      <c r="K9" t="s">
        <v>92</v>
      </c>
      <c r="L9" s="97">
        <v>40998</v>
      </c>
      <c r="M9" s="73">
        <v>559.75</v>
      </c>
    </row>
    <row r="10" spans="2:13" ht="15">
      <c r="B10" t="s">
        <v>93</v>
      </c>
      <c r="C10" t="s">
        <v>94</v>
      </c>
      <c r="D10" s="97">
        <v>40998</v>
      </c>
      <c r="E10" s="73">
        <v>731.75</v>
      </c>
      <c r="F10" t="s">
        <v>95</v>
      </c>
      <c r="G10" t="s">
        <v>94</v>
      </c>
      <c r="H10" s="97">
        <v>40998</v>
      </c>
      <c r="I10">
        <v>755</v>
      </c>
      <c r="J10" t="s">
        <v>96</v>
      </c>
      <c r="K10" t="s">
        <v>97</v>
      </c>
      <c r="L10" s="97">
        <v>40998</v>
      </c>
      <c r="M10" s="73">
        <v>564.75</v>
      </c>
    </row>
    <row r="11" spans="2:13" ht="15">
      <c r="B11" t="s">
        <v>113</v>
      </c>
      <c r="C11" t="s">
        <v>99</v>
      </c>
      <c r="D11" s="97">
        <v>40998</v>
      </c>
      <c r="E11" s="73">
        <v>741.25</v>
      </c>
      <c r="F11" t="s">
        <v>98</v>
      </c>
      <c r="G11" t="s">
        <v>99</v>
      </c>
      <c r="H11" s="97">
        <v>40998</v>
      </c>
      <c r="I11">
        <v>763</v>
      </c>
      <c r="J11" t="s">
        <v>100</v>
      </c>
      <c r="K11" t="s">
        <v>101</v>
      </c>
      <c r="L11" s="97">
        <v>40998</v>
      </c>
      <c r="M11" s="73">
        <v>543.25</v>
      </c>
    </row>
    <row r="12" spans="2:13" ht="15">
      <c r="B12" t="s">
        <v>114</v>
      </c>
      <c r="C12" t="s">
        <v>119</v>
      </c>
      <c r="D12" s="97">
        <v>40998</v>
      </c>
      <c r="E12" s="73">
        <v>756.25</v>
      </c>
      <c r="F12" t="s">
        <v>123</v>
      </c>
      <c r="G12" t="s">
        <v>119</v>
      </c>
      <c r="H12" s="97">
        <v>40998</v>
      </c>
      <c r="I12">
        <v>773</v>
      </c>
      <c r="J12" t="s">
        <v>102</v>
      </c>
      <c r="K12" t="s">
        <v>103</v>
      </c>
      <c r="L12" s="97">
        <v>40998</v>
      </c>
      <c r="M12" s="73">
        <v>538.75</v>
      </c>
    </row>
    <row r="13" spans="2:13" ht="15">
      <c r="B13" t="s">
        <v>115</v>
      </c>
      <c r="C13" t="s">
        <v>120</v>
      </c>
      <c r="D13" s="97">
        <v>40998</v>
      </c>
      <c r="E13" s="73">
        <v>762.25</v>
      </c>
      <c r="F13" t="s">
        <v>124</v>
      </c>
      <c r="G13" t="s">
        <v>120</v>
      </c>
      <c r="H13" t="s">
        <v>127</v>
      </c>
      <c r="I13">
        <v>0</v>
      </c>
      <c r="J13" t="s">
        <v>128</v>
      </c>
      <c r="K13" t="s">
        <v>129</v>
      </c>
      <c r="L13" s="97">
        <v>40998</v>
      </c>
      <c r="M13">
        <v>550</v>
      </c>
    </row>
    <row r="14" spans="2:13" ht="15">
      <c r="B14" t="s">
        <v>116</v>
      </c>
      <c r="C14" t="s">
        <v>121</v>
      </c>
      <c r="D14" s="97">
        <v>40998</v>
      </c>
      <c r="E14" s="73">
        <v>772.25</v>
      </c>
      <c r="F14" t="s">
        <v>125</v>
      </c>
      <c r="G14" t="s">
        <v>121</v>
      </c>
      <c r="H14" t="s">
        <v>127</v>
      </c>
      <c r="I14">
        <v>0</v>
      </c>
      <c r="J14" t="s">
        <v>130</v>
      </c>
      <c r="K14" t="s">
        <v>131</v>
      </c>
      <c r="L14" s="97">
        <v>40998</v>
      </c>
      <c r="M14">
        <v>557</v>
      </c>
    </row>
    <row r="15" spans="2:13" ht="15">
      <c r="B15" t="s">
        <v>117</v>
      </c>
      <c r="C15" t="s">
        <v>122</v>
      </c>
      <c r="D15" s="97">
        <v>40998</v>
      </c>
      <c r="E15">
        <v>753</v>
      </c>
      <c r="F15" t="s">
        <v>126</v>
      </c>
      <c r="G15" t="s">
        <v>122</v>
      </c>
      <c r="H15" t="s">
        <v>127</v>
      </c>
      <c r="I15">
        <v>0</v>
      </c>
      <c r="J15" t="s">
        <v>104</v>
      </c>
      <c r="K15" t="s">
        <v>105</v>
      </c>
      <c r="L15" s="97">
        <v>40998</v>
      </c>
      <c r="M15" s="73">
        <v>560.5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s="97">
        <v>40998</v>
      </c>
      <c r="M16" s="73">
        <v>537.75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107</v>
      </c>
      <c r="L17" s="97">
        <v>40998</v>
      </c>
      <c r="M17" s="73">
        <v>526.75</v>
      </c>
    </row>
    <row r="18" spans="2:13" ht="15">
      <c r="B18"/>
      <c r="C18"/>
      <c r="D18"/>
      <c r="E18"/>
      <c r="F18"/>
      <c r="G18"/>
      <c r="H18"/>
      <c r="I18"/>
      <c r="J18" t="s">
        <v>134</v>
      </c>
      <c r="K18" t="s">
        <v>135</v>
      </c>
      <c r="L18" s="97">
        <v>40998</v>
      </c>
      <c r="M18" s="73">
        <v>547.75</v>
      </c>
    </row>
    <row r="19" spans="2:13" ht="15">
      <c r="B19"/>
      <c r="C19"/>
      <c r="D19"/>
      <c r="E19"/>
      <c r="F19"/>
      <c r="G19"/>
      <c r="H19"/>
      <c r="I19"/>
      <c r="J19" t="s">
        <v>136</v>
      </c>
      <c r="K19" t="s">
        <v>137</v>
      </c>
      <c r="L19" s="97">
        <v>40998</v>
      </c>
      <c r="M19" s="73">
        <v>531.25</v>
      </c>
    </row>
    <row r="20" spans="2:13" ht="15">
      <c r="B20"/>
      <c r="C20"/>
      <c r="D20"/>
      <c r="E20"/>
      <c r="F20"/>
      <c r="G20"/>
      <c r="H20"/>
      <c r="I20"/>
      <c r="J20"/>
      <c r="K20"/>
      <c r="L20" s="97"/>
      <c r="M20"/>
    </row>
    <row r="24" spans="4:5" ht="15.75">
      <c r="D24" s="74" t="s">
        <v>108</v>
      </c>
      <c r="E24" s="74" t="s">
        <v>109</v>
      </c>
    </row>
    <row r="25" spans="3:9" ht="15.75">
      <c r="C25" s="74" t="s">
        <v>110</v>
      </c>
      <c r="D25" s="76" t="s">
        <v>152</v>
      </c>
      <c r="E25" s="59">
        <v>30</v>
      </c>
      <c r="F25" s="71" t="s">
        <v>111</v>
      </c>
      <c r="G25" t="s">
        <v>38</v>
      </c>
      <c r="H25" t="s">
        <v>112</v>
      </c>
      <c r="I25" s="71">
        <v>2012</v>
      </c>
    </row>
    <row r="27" spans="4:8" ht="15">
      <c r="D27" s="72"/>
      <c r="E27" s="75"/>
      <c r="G27" s="72"/>
      <c r="H27" s="75"/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7" ht="15">
      <c r="D38" s="72"/>
      <c r="E38" s="75"/>
      <c r="G38" s="72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2012</v>
      </c>
    </row>
    <row r="2" spans="1:2" ht="15">
      <c r="A2" t="str">
        <f>TONELADA!H9</f>
        <v>Viernes</v>
      </c>
      <c r="B2">
        <f>TONELADA!I9</f>
        <v>30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140</v>
      </c>
      <c r="B5">
        <f>TONELADA!B18</f>
        <v>0</v>
      </c>
      <c r="C5" s="94">
        <f>TONELADA!B19</f>
        <v>0</v>
      </c>
    </row>
    <row r="6" spans="1:3" ht="15">
      <c r="A6" t="s">
        <v>141</v>
      </c>
      <c r="B6" s="94">
        <f>TONELADA!C18</f>
        <v>0</v>
      </c>
      <c r="C6" s="94">
        <f>TONELADA!C19</f>
        <v>0</v>
      </c>
    </row>
    <row r="7" spans="1:3" ht="15">
      <c r="A7" t="s">
        <v>142</v>
      </c>
      <c r="B7" s="94">
        <f>B6-C5</f>
        <v>0</v>
      </c>
      <c r="C7" s="94">
        <f>C6-C5</f>
        <v>0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2012-04-02T12:28:39Z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