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<sst xmlns="http://schemas.openxmlformats.org/spreadsheetml/2006/main" count="293" uniqueCount="156">
  <si>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</si>
  <si>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</si>
  <si>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</si>
  <si>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</si>
  <si>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</si>
  <si>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</si>
  <si>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</si>
  <si>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</si>
  <si>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</si>
  <si>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</si>
  <si>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</si>
  <si>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</si>
  <si>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</si>
  <si>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</si>
  <si>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</si>
  <si>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</si>
  <si>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</si>
  <si>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</si>
  <si>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</si>
  <si>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</si>
  <si>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</si>
  <si>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</si>
  <si>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</si>
  <si>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</si>
  <si>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</si>
  <si>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</si>
  <si>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</si>
  <si>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</si>
  <si>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</si>
  <si>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</si>
  <si>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</si>
  <si>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</si>
  <si>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</si>
  <si>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</si>
  <si>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</si>
  <si>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</si>
  <si>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</si>
  <si>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</si>
  <si>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</si>
  <si>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</si>
  <si>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</si>
  <si>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</si>
  <si>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</si>
  <si>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</si>
  <si>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</si>
  <si>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</si>
  <si>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</si>
  <si>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</si>
  <si>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</si>
  <si>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</si>
  <si>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</si>
  <si>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</si>
  <si>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</si>
  <si>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</si>
  <si>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</si>
  <si>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</si>
  <si>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</si>
  <si>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</si>
  <si>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</si>
  <si>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</si>
  <si>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</si>
  <si>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</si>
  <si>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</si>
  <si>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</si>
  <si>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</si>
  <si>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</si>
  <si>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</si>
  <si>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</si>
  <si>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</si>
  <si>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</si>
  <si>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</si>
  <si>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</si>
  <si>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</si>
  <si>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</si>
  <si>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</si>
  <si>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</si>
  <si>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</si>
  <si>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</si>
  <si>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</si>
  <si>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</si>
  <si>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</si>
  <si>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</si>
  <si>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</si>
  <si>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</si>
  <si>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</si>
  <si>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</si>
  <si>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</si>
  <si>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</si>
  <si>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</si>
  <si>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</si>
  <si>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</si>
  <si>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</si>
  <si>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</si>
  <si>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</si>
  <si>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</si>
  <si>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</si>
  <si>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</si>
  <si>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</si>
  <si>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</si>
  <si>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</si>
  <si>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</si>
  <si>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</si>
  <si>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</si>
  <si>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</si>
  <si>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</si>
  <si>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</si>
  <si>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</si>
  <si>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</si>
  <si>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</si>
  <si>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</si>
  <si>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</si>
  <si>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</si>
  <si>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</si>
  <si>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</si>
  <si>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</si>
  <si>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</si>
  <si>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</si>
  <si>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</si>
  <si>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</si>
  <si>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</si>
  <si>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</si>
  <si>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</si>
  <si>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</si>
  <si>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</si>
  <si>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</si>
  <si>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</si>
  <si>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</si>
  <si>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</si>
  <si>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</si>
  <si>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</si>
  <si>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</si>
  <si>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</si>
  <si>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</si>
  <si>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</si>
  <si>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</si>
  <si>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</si>
  <si>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</si>
  <si>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</si>
  <si>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</si>
  <si>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</si>
  <si>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</si>
  <si>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</si>
  <si>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</si>
  <si>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</si>
  <si>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</si>
  <si>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</si>
  <si>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</si>
  <si>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</si>
  <si>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</si>
  <si>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</si>
  <si>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</si>
  <si>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</si>
  <si>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</si>
  <si>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</si>
  <si>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</si>
  <si>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Lunes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</si>
</sst>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24" sqref="I2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>
        <f>B25+'Primas SRW'!B8</f>
        <v>939.5</v>
      </c>
      <c r="D23" s="32"/>
      <c r="E23" s="38">
        <f>D25+'Primas HRW'!B11</f>
        <v>1022</v>
      </c>
      <c r="F23" s="43">
        <f>D25+'Primas HRW'!C11</f>
        <v>1012</v>
      </c>
      <c r="G23" s="40">
        <f>D25+'Primas HRW'!D11</f>
        <v>1002</v>
      </c>
      <c r="H23" s="33"/>
      <c r="I23" s="31"/>
    </row>
    <row r="24" spans="1:9" ht="19.5" customHeight="1">
      <c r="A24" s="23" t="s">
        <v>19</v>
      </c>
      <c r="B24" s="44"/>
      <c r="C24" s="25">
        <f>B25+'Primas SRW'!B9</f>
        <v>949.5</v>
      </c>
      <c r="D24" s="26"/>
      <c r="E24" s="45">
        <f>D25+'Primas HRW'!B12</f>
        <v>1022</v>
      </c>
      <c r="F24" s="43">
        <f>D25+'Primas HRW'!C12</f>
        <v>1012</v>
      </c>
      <c r="G24" s="40">
        <f>D25+'Primas HRW'!D12</f>
        <v>1002</v>
      </c>
      <c r="H24" s="29"/>
      <c r="I24" s="30">
        <f>H25+'Primas maíz'!B11</f>
        <v>883</v>
      </c>
    </row>
    <row r="25" spans="1:9" ht="19.5" customHeight="1">
      <c r="A25" s="17" t="s">
        <v>20</v>
      </c>
      <c r="B25" s="46">
        <f>Datos!E4</f>
        <v>914.5</v>
      </c>
      <c r="C25" s="37">
        <f>B25+'Primas SRW'!B10</f>
        <v>954.5</v>
      </c>
      <c r="D25" s="32">
        <f>Datos!I4</f>
        <v>917</v>
      </c>
      <c r="E25" s="38">
        <f>D25+'Primas HRW'!B13</f>
        <v>1027</v>
      </c>
      <c r="F25" s="43">
        <f>D25+'Primas HRW'!C13</f>
        <v>1017</v>
      </c>
      <c r="G25" s="40">
        <f>D25+'Primas HRW'!D13</f>
        <v>1007</v>
      </c>
      <c r="H25" s="33">
        <f>Datos!M4</f>
        <v>820</v>
      </c>
      <c r="I25" s="31">
        <f>H25+'Primas maíz'!B12</f>
        <v>887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884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886</v>
      </c>
    </row>
    <row r="28" spans="1:9" ht="19.5" customHeight="1">
      <c r="A28" s="17" t="s">
        <v>23</v>
      </c>
      <c r="B28" s="42">
        <f>Datos!E5</f>
        <v>927.25</v>
      </c>
      <c r="C28" s="49"/>
      <c r="D28" s="32">
        <f>Datos!I5</f>
        <v>937.5</v>
      </c>
      <c r="E28" s="49"/>
      <c r="F28" s="50"/>
      <c r="G28" s="51"/>
      <c r="H28" s="33">
        <f>Datos!M5</f>
        <v>814</v>
      </c>
      <c r="I28" s="50">
        <f>H28+'Primas maíz'!B15</f>
        <v>888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926.5</v>
      </c>
      <c r="C30" s="37"/>
      <c r="D30" s="32">
        <f>Datos!I6</f>
        <v>940.5</v>
      </c>
      <c r="E30" s="37"/>
      <c r="F30" s="31"/>
      <c r="G30" s="53"/>
      <c r="H30" s="54">
        <f>Datos!M6</f>
        <v>806.5</v>
      </c>
      <c r="I30" s="31"/>
    </row>
    <row r="31" spans="1:9" ht="19.5" customHeight="1">
      <c r="A31" s="17" t="s">
        <v>16</v>
      </c>
      <c r="B31" s="42">
        <f>Datos!E7</f>
        <v>902.75</v>
      </c>
      <c r="C31" s="37"/>
      <c r="D31" s="32">
        <f>Datos!I7</f>
        <v>933.5</v>
      </c>
      <c r="E31" s="37"/>
      <c r="F31" s="31"/>
      <c r="G31" s="53"/>
      <c r="H31" s="54">
        <f>Datos!M7</f>
        <v>797.25</v>
      </c>
      <c r="I31" s="31"/>
    </row>
    <row r="32" spans="1:9" ht="19.5" customHeight="1">
      <c r="A32" s="17" t="s">
        <v>18</v>
      </c>
      <c r="B32" s="42">
        <f>Datos!E8</f>
        <v>831.75</v>
      </c>
      <c r="C32" s="37"/>
      <c r="D32" s="32">
        <f>Datos!I8</f>
        <v>861</v>
      </c>
      <c r="E32" s="37"/>
      <c r="F32" s="31"/>
      <c r="G32" s="53"/>
      <c r="H32" s="54">
        <f>Datos!M8</f>
        <v>790.25</v>
      </c>
      <c r="I32" s="31"/>
    </row>
    <row r="33" spans="1:9" ht="19.5" customHeight="1">
      <c r="A33" s="17" t="s">
        <v>20</v>
      </c>
      <c r="B33" s="42">
        <f>Datos!E9</f>
        <v>828.75</v>
      </c>
      <c r="C33" s="37"/>
      <c r="D33" s="32">
        <f>Datos!I9</f>
        <v>855</v>
      </c>
      <c r="E33" s="37"/>
      <c r="F33" s="31"/>
      <c r="G33" s="53"/>
      <c r="H33" s="54">
        <f>Datos!M9</f>
        <v>688.25</v>
      </c>
      <c r="I33" s="31"/>
    </row>
    <row r="34" spans="1:9" ht="19.5" customHeight="1">
      <c r="A34" s="17" t="s">
        <v>23</v>
      </c>
      <c r="B34" s="55">
        <f>Datos!E10</f>
        <v>838.5</v>
      </c>
      <c r="C34" s="49"/>
      <c r="D34" s="32">
        <f>Datos!I10</f>
        <v>869</v>
      </c>
      <c r="E34" s="49"/>
      <c r="F34" s="50"/>
      <c r="G34" s="51"/>
      <c r="H34" s="54">
        <f>Datos!M10</f>
        <v>639.25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842.25</v>
      </c>
      <c r="C36" s="37"/>
      <c r="D36" s="32">
        <f>Datos!I11</f>
        <v>867</v>
      </c>
      <c r="E36" s="37"/>
      <c r="F36" s="37"/>
      <c r="G36" s="53"/>
      <c r="H36" s="56">
        <f>Datos!M11</f>
        <v>643.75</v>
      </c>
      <c r="I36" s="31"/>
    </row>
    <row r="37" spans="1:9" ht="19.5" customHeight="1">
      <c r="A37" s="17" t="s">
        <v>16</v>
      </c>
      <c r="B37" s="55">
        <f>Datos!E12</f>
        <v>828</v>
      </c>
      <c r="C37" s="37"/>
      <c r="D37" s="32">
        <f>Datos!I12</f>
        <v>852</v>
      </c>
      <c r="E37" s="37"/>
      <c r="F37" s="37"/>
      <c r="G37" s="53"/>
      <c r="H37" s="56">
        <f>Datos!M12</f>
        <v>644.5</v>
      </c>
      <c r="I37" s="31"/>
    </row>
    <row r="38" spans="1:9" ht="19.5" customHeight="1">
      <c r="A38" s="17" t="s">
        <v>18</v>
      </c>
      <c r="B38" s="55">
        <f>Datos!E13</f>
        <v>792</v>
      </c>
      <c r="C38" s="37"/>
      <c r="D38" s="32">
        <f>Datos!I13</f>
        <v>781</v>
      </c>
      <c r="E38" s="37"/>
      <c r="F38" s="37"/>
      <c r="G38" s="53"/>
      <c r="H38" s="54">
        <f>Datos!M13</f>
        <v>645</v>
      </c>
      <c r="I38" s="31"/>
    </row>
    <row r="39" spans="1:9" ht="19.5" customHeight="1">
      <c r="A39" s="17" t="s">
        <v>20</v>
      </c>
      <c r="B39" s="50">
        <f>Datos!E14</f>
        <v>792</v>
      </c>
      <c r="C39" s="37"/>
      <c r="D39" s="32"/>
      <c r="E39" s="37"/>
      <c r="F39" s="37"/>
      <c r="G39" s="53"/>
      <c r="H39" s="54">
        <f>Datos!M14</f>
        <v>606</v>
      </c>
      <c r="I39" s="31"/>
    </row>
    <row r="40" spans="1:9" ht="19.5" customHeight="1">
      <c r="A40" s="17" t="s">
        <v>23</v>
      </c>
      <c r="B40" s="50">
        <f>Datos!E15</f>
        <v>792</v>
      </c>
      <c r="C40" s="49"/>
      <c r="D40" s="57"/>
      <c r="E40" s="49"/>
      <c r="F40" s="49"/>
      <c r="G40" s="51"/>
      <c r="H40" s="54">
        <f>Datos!M15</f>
        <v>574.25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792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792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792</v>
      </c>
      <c r="C44" s="37"/>
      <c r="D44" s="32"/>
      <c r="E44" s="37"/>
      <c r="F44" s="37"/>
      <c r="G44" s="53"/>
      <c r="H44" s="54">
        <f>Datos!M16</f>
        <v>584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569.5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>
        <f>BUSHEL!C23*TONELADA!$B$56</f>
        <v>345.20988</v>
      </c>
      <c r="D23" s="32"/>
      <c r="E23" s="71">
        <f>BUSHEL!E23*TONELADA!$B$56</f>
        <v>375.52368</v>
      </c>
      <c r="F23" s="71">
        <f>BUSHEL!F23*TONELADA!$B$56</f>
        <v>371.84927999999996</v>
      </c>
      <c r="G23" s="72">
        <f>BUSHEL!G23*TONELADA!$B$56</f>
        <v>368.17488</v>
      </c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348.88428</v>
      </c>
      <c r="D24" s="26"/>
      <c r="E24" s="71">
        <f>BUSHEL!E24*TONELADA!$B$56</f>
        <v>375.52368</v>
      </c>
      <c r="F24" s="71">
        <f>BUSHEL!F24*TONELADA!$B$56</f>
        <v>371.84927999999996</v>
      </c>
      <c r="G24" s="72">
        <f>BUSHEL!G24*TONELADA!$B$56</f>
        <v>368.17488</v>
      </c>
      <c r="H24" s="29"/>
      <c r="I24" s="30">
        <f>BUSHEL!I24*TONELADA!$E$56</f>
        <v>347.61944</v>
      </c>
    </row>
    <row r="25" spans="1:9" ht="19.5" customHeight="1">
      <c r="A25" s="17" t="s">
        <v>20</v>
      </c>
      <c r="B25" s="50">
        <f>BUSHEL!B25*TONELADA!$B$56</f>
        <v>336.02387999999996</v>
      </c>
      <c r="C25" s="49">
        <f>BUSHEL!C25*TONELADA!$B$56</f>
        <v>350.72148</v>
      </c>
      <c r="D25" s="32">
        <f>IF(BUSHEL!D25&gt;0,BUSHEL!D25*TONELADA!$B$56,"")</f>
        <v>336.94248</v>
      </c>
      <c r="E25" s="71">
        <f>BUSHEL!E25*TONELADA!$B$56</f>
        <v>377.36088</v>
      </c>
      <c r="F25" s="71">
        <f>BUSHEL!F25*TONELADA!$B$56</f>
        <v>373.68647999999996</v>
      </c>
      <c r="G25" s="72">
        <f>BUSHEL!G25*TONELADA!$B$56</f>
        <v>370.01207999999997</v>
      </c>
      <c r="H25" s="33">
        <f>BUSHEL!H25*$E$56</f>
        <v>322.81759999999997</v>
      </c>
      <c r="I25" s="30">
        <f>BUSHEL!I25*TONELADA!$E$56</f>
        <v>349.19415999999995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348.01311999999996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348.80048</v>
      </c>
    </row>
    <row r="28" spans="1:9" ht="19.5" customHeight="1">
      <c r="A28" s="17" t="s">
        <v>23</v>
      </c>
      <c r="B28" s="50">
        <f>BUSHEL!B28*TONELADA!$B$56</f>
        <v>340.70874</v>
      </c>
      <c r="C28" s="49"/>
      <c r="D28" s="32">
        <f>IF(BUSHEL!D28&gt;0,BUSHEL!D28*TONELADA!$B$56,"")</f>
        <v>344.47499999999997</v>
      </c>
      <c r="E28" s="49"/>
      <c r="F28" s="49"/>
      <c r="G28" s="51"/>
      <c r="H28" s="33">
        <f>BUSHEL!H28*$E$56</f>
        <v>320.45552</v>
      </c>
      <c r="I28" s="30">
        <f>BUSHEL!I28*TONELADA!$E$56</f>
        <v>349.58783999999997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340.43316</v>
      </c>
      <c r="C30" s="37"/>
      <c r="D30" s="32">
        <f>IF(BUSHEL!D30&gt;0,BUSHEL!D30*TONELADA!$B$56,"")</f>
        <v>345.57732</v>
      </c>
      <c r="E30" s="37"/>
      <c r="F30" s="37"/>
      <c r="G30" s="53"/>
      <c r="H30" s="33">
        <f>BUSHEL!H30*$E$56</f>
        <v>317.50291999999996</v>
      </c>
      <c r="I30" s="31"/>
    </row>
    <row r="31" spans="1:9" ht="19.5" customHeight="1">
      <c r="A31" s="17" t="s">
        <v>16</v>
      </c>
      <c r="B31" s="50">
        <f>BUSHEL!B31*TONELADA!$B$56</f>
        <v>331.70646</v>
      </c>
      <c r="C31" s="37"/>
      <c r="D31" s="32">
        <f>IF(BUSHEL!D31&gt;0,BUSHEL!D31*TONELADA!$B$56,"")</f>
        <v>343.00524</v>
      </c>
      <c r="E31" s="37"/>
      <c r="F31" s="37"/>
      <c r="G31" s="53"/>
      <c r="H31" s="33">
        <f>BUSHEL!H31*$E$56</f>
        <v>313.86138</v>
      </c>
      <c r="I31" s="31"/>
    </row>
    <row r="32" spans="1:9" ht="19.5" customHeight="1">
      <c r="A32" s="17" t="s">
        <v>18</v>
      </c>
      <c r="B32" s="50">
        <f>BUSHEL!B32*TONELADA!$B$56</f>
        <v>305.61822</v>
      </c>
      <c r="C32" s="37"/>
      <c r="D32" s="32">
        <f>IF(BUSHEL!D32&gt;0,BUSHEL!D32*TONELADA!$B$56,"")</f>
        <v>316.36584</v>
      </c>
      <c r="E32" s="37"/>
      <c r="F32" s="37"/>
      <c r="G32" s="53"/>
      <c r="H32" s="33">
        <f>BUSHEL!H32*$E$56</f>
        <v>311.10562</v>
      </c>
      <c r="I32" s="31"/>
    </row>
    <row r="33" spans="1:9" ht="19.5" customHeight="1">
      <c r="A33" s="17" t="s">
        <v>20</v>
      </c>
      <c r="B33" s="50">
        <f>BUSHEL!B33*TONELADA!$B$56</f>
        <v>304.5159</v>
      </c>
      <c r="C33" s="37"/>
      <c r="D33" s="32">
        <f>IF(BUSHEL!D33&gt;0,BUSHEL!D33*TONELADA!$B$56,"")</f>
        <v>314.1612</v>
      </c>
      <c r="E33" s="37"/>
      <c r="F33" s="37"/>
      <c r="G33" s="53"/>
      <c r="H33" s="33">
        <f>BUSHEL!H33*$E$56</f>
        <v>270.95025999999996</v>
      </c>
      <c r="I33" s="31"/>
    </row>
    <row r="34" spans="1:9" ht="19.5" customHeight="1">
      <c r="A34" s="17" t="s">
        <v>23</v>
      </c>
      <c r="B34" s="50">
        <f>BUSHEL!B34*TONELADA!$B$56</f>
        <v>308.09844</v>
      </c>
      <c r="C34" s="49"/>
      <c r="D34" s="32">
        <f>IF(BUSHEL!D34&gt;0,BUSHEL!D34*TONELADA!$B$56,"")</f>
        <v>319.30536</v>
      </c>
      <c r="E34" s="49"/>
      <c r="F34" s="49"/>
      <c r="G34" s="51"/>
      <c r="H34" s="33">
        <f>BUSHEL!H34*$E$56</f>
        <v>251.65993999999998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309.47634</v>
      </c>
      <c r="C36" s="37"/>
      <c r="D36" s="32">
        <f>IF(BUSHEL!D36&gt;0,BUSHEL!D36*TONELADA!$B$56,"")</f>
        <v>318.57048</v>
      </c>
      <c r="E36" s="37"/>
      <c r="F36" s="37"/>
      <c r="G36" s="53"/>
      <c r="H36" s="33">
        <f>BUSHEL!H36*$E$56</f>
        <v>253.43149999999997</v>
      </c>
      <c r="I36" s="31"/>
    </row>
    <row r="37" spans="1:9" ht="19.5" customHeight="1">
      <c r="A37" s="17" t="s">
        <v>16</v>
      </c>
      <c r="B37" s="50">
        <f>BUSHEL!B37*TONELADA!$B$56</f>
        <v>304.24032</v>
      </c>
      <c r="C37" s="37"/>
      <c r="D37" s="32">
        <f>IF(BUSHEL!D37&gt;0,BUSHEL!D37*TONELADA!$B$56,"")</f>
        <v>313.05888</v>
      </c>
      <c r="E37" s="37"/>
      <c r="F37" s="37"/>
      <c r="G37" s="53"/>
      <c r="H37" s="33">
        <f>BUSHEL!H37*$E$56</f>
        <v>253.72675999999998</v>
      </c>
      <c r="I37" s="31"/>
    </row>
    <row r="38" spans="1:9" ht="19.5" customHeight="1">
      <c r="A38" s="17" t="s">
        <v>18</v>
      </c>
      <c r="B38" s="50">
        <f>BUSHEL!B38*TONELADA!$B$56</f>
        <v>291.01248</v>
      </c>
      <c r="C38" s="37"/>
      <c r="D38" s="32">
        <f>IF(BUSHEL!D38&gt;0,BUSHEL!D38*TONELADA!$B$56,"")</f>
        <v>286.97064</v>
      </c>
      <c r="E38" s="37"/>
      <c r="F38" s="37"/>
      <c r="G38" s="53"/>
      <c r="H38" s="33">
        <f>BUSHEL!H38*$E$56</f>
        <v>253.9236</v>
      </c>
      <c r="I38" s="31"/>
    </row>
    <row r="39" spans="1:9" ht="19.5" customHeight="1">
      <c r="A39" s="17" t="s">
        <v>20</v>
      </c>
      <c r="B39" s="50">
        <f>BUSHEL!B39*TONELADA!$B$56</f>
        <v>291.01248</v>
      </c>
      <c r="C39" s="37"/>
      <c r="D39" s="32"/>
      <c r="E39" s="37"/>
      <c r="F39" s="37"/>
      <c r="G39" s="53"/>
      <c r="H39" s="33">
        <f>BUSHEL!H39*$E$56</f>
        <v>238.57008</v>
      </c>
      <c r="I39" s="31"/>
    </row>
    <row r="40" spans="1:9" ht="19.5" customHeight="1">
      <c r="A40" s="17" t="s">
        <v>23</v>
      </c>
      <c r="B40" s="50">
        <f>BUSHEL!B40*TONELADA!$B$56</f>
        <v>291.01248</v>
      </c>
      <c r="C40" s="49"/>
      <c r="D40" s="57"/>
      <c r="E40" s="49"/>
      <c r="F40" s="49"/>
      <c r="G40" s="51"/>
      <c r="H40" s="33">
        <f>BUSHEL!H40*$E$56</f>
        <v>226.07073999999997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291.01248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291.01248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291.01248</v>
      </c>
      <c r="C44" s="37"/>
      <c r="D44" s="32"/>
      <c r="E44" s="37"/>
      <c r="F44" s="37"/>
      <c r="G44" s="53"/>
      <c r="H44" s="33">
        <f>BUSHEL!H44*$E$56</f>
        <v>229.90911999999997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224.20075999999997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25</v>
      </c>
      <c r="C8" s="82" t="s">
        <v>43</v>
      </c>
    </row>
    <row r="9" spans="1:3" ht="15">
      <c r="A9" s="81" t="s">
        <v>42</v>
      </c>
      <c r="B9" s="24">
        <v>35</v>
      </c>
      <c r="C9" s="24" t="s">
        <v>43</v>
      </c>
    </row>
    <row r="10" spans="1:3" ht="15">
      <c r="A10" s="78" t="s">
        <v>44</v>
      </c>
      <c r="B10" s="82">
        <v>40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0"/>
      <c r="C1" s="110"/>
      <c r="D1" s="110"/>
    </row>
    <row r="2" spans="1:4" ht="15.75">
      <c r="A2" s="80"/>
      <c r="B2" s="111" t="s">
        <v>1</v>
      </c>
      <c r="C2" s="111"/>
      <c r="D2" s="111"/>
    </row>
    <row r="3" spans="1:4" ht="15.75">
      <c r="A3" s="80"/>
      <c r="B3" s="111" t="s">
        <v>50</v>
      </c>
      <c r="C3" s="111"/>
      <c r="D3" s="111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105</v>
      </c>
      <c r="C11" s="82">
        <f>B11+$B$24</f>
        <v>95</v>
      </c>
      <c r="D11" s="82">
        <f>B11+$B$23</f>
        <v>85</v>
      </c>
      <c r="E11" s="82" t="s">
        <v>43</v>
      </c>
    </row>
    <row r="12" spans="1:5" ht="15">
      <c r="A12" s="80" t="s">
        <v>42</v>
      </c>
      <c r="B12" s="89">
        <v>105</v>
      </c>
      <c r="C12" s="24">
        <f>B12+$B$24</f>
        <v>95</v>
      </c>
      <c r="D12" s="24">
        <f>B12+$B$23</f>
        <v>85</v>
      </c>
      <c r="E12" s="24" t="s">
        <v>43</v>
      </c>
    </row>
    <row r="13" spans="1:5" ht="15">
      <c r="A13" s="78" t="s">
        <v>44</v>
      </c>
      <c r="B13" s="82">
        <v>110</v>
      </c>
      <c r="C13" s="82">
        <f>B13+$B$24</f>
        <v>100</v>
      </c>
      <c r="D13" s="82">
        <f>B13+$B$23</f>
        <v>90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C15" sqref="C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63</v>
      </c>
      <c r="C11" s="24" t="s">
        <v>43</v>
      </c>
    </row>
    <row r="12" spans="1:3" ht="15">
      <c r="A12" s="78" t="s">
        <v>44</v>
      </c>
      <c r="B12" s="79">
        <v>67</v>
      </c>
      <c r="C12" s="79" t="s">
        <v>43</v>
      </c>
    </row>
    <row r="13" spans="1:3" ht="15">
      <c r="A13" s="80" t="s">
        <v>59</v>
      </c>
      <c r="B13" s="24">
        <v>70</v>
      </c>
      <c r="C13" s="24" t="s">
        <v>60</v>
      </c>
    </row>
    <row r="14" spans="1:3" ht="15">
      <c r="A14" s="78" t="s">
        <v>61</v>
      </c>
      <c r="B14" s="79">
        <v>72</v>
      </c>
      <c r="C14" s="79" t="s">
        <v>60</v>
      </c>
    </row>
    <row r="15" spans="1:3" ht="15">
      <c r="A15" s="80" t="s">
        <v>62</v>
      </c>
      <c r="B15" s="24">
        <v>74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F24" sqref="F24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02">
        <v>41120</v>
      </c>
      <c r="E4" s="58">
        <v>914.5</v>
      </c>
      <c r="F4" t="s">
        <v>72</v>
      </c>
      <c r="G4" t="s">
        <v>71</v>
      </c>
      <c r="H4" s="102">
        <v>41120</v>
      </c>
      <c r="I4">
        <v>917</v>
      </c>
      <c r="J4" t="s">
        <v>73</v>
      </c>
      <c r="K4" t="s">
        <v>74</v>
      </c>
      <c r="L4" s="102">
        <v>41120</v>
      </c>
      <c r="M4">
        <v>820</v>
      </c>
    </row>
    <row r="5" spans="2:13" ht="15">
      <c r="B5" t="s">
        <v>75</v>
      </c>
      <c r="C5" t="s">
        <v>76</v>
      </c>
      <c r="D5" s="102">
        <v>41120</v>
      </c>
      <c r="E5" s="58">
        <v>927.25</v>
      </c>
      <c r="F5" t="s">
        <v>77</v>
      </c>
      <c r="G5" t="s">
        <v>76</v>
      </c>
      <c r="H5" s="102">
        <v>41120</v>
      </c>
      <c r="I5" s="58">
        <v>937.5</v>
      </c>
      <c r="J5" t="s">
        <v>78</v>
      </c>
      <c r="K5" t="s">
        <v>79</v>
      </c>
      <c r="L5" s="102">
        <v>41120</v>
      </c>
      <c r="M5">
        <v>814</v>
      </c>
    </row>
    <row r="6" spans="2:13" ht="15">
      <c r="B6" t="s">
        <v>80</v>
      </c>
      <c r="C6" t="s">
        <v>81</v>
      </c>
      <c r="D6" s="102">
        <v>41120</v>
      </c>
      <c r="E6" s="58">
        <v>926.5</v>
      </c>
      <c r="F6" t="s">
        <v>82</v>
      </c>
      <c r="G6" t="s">
        <v>81</v>
      </c>
      <c r="H6" s="102">
        <v>41120</v>
      </c>
      <c r="I6" s="58">
        <v>940.5</v>
      </c>
      <c r="J6" t="s">
        <v>83</v>
      </c>
      <c r="K6" t="s">
        <v>84</v>
      </c>
      <c r="L6" s="102">
        <v>41120</v>
      </c>
      <c r="M6" s="58">
        <v>806.5</v>
      </c>
    </row>
    <row r="7" spans="2:13" ht="15">
      <c r="B7" t="s">
        <v>85</v>
      </c>
      <c r="C7" t="s">
        <v>86</v>
      </c>
      <c r="D7" s="102">
        <v>41120</v>
      </c>
      <c r="E7" s="58">
        <v>902.75</v>
      </c>
      <c r="F7" t="s">
        <v>87</v>
      </c>
      <c r="G7" t="s">
        <v>86</v>
      </c>
      <c r="H7" s="102">
        <v>41120</v>
      </c>
      <c r="I7" s="58">
        <v>933.5</v>
      </c>
      <c r="J7" t="s">
        <v>88</v>
      </c>
      <c r="K7" t="s">
        <v>89</v>
      </c>
      <c r="L7" s="102">
        <v>41120</v>
      </c>
      <c r="M7" s="58">
        <v>797.25</v>
      </c>
    </row>
    <row r="8" spans="2:13" ht="15">
      <c r="B8" t="s">
        <v>90</v>
      </c>
      <c r="C8" t="s">
        <v>91</v>
      </c>
      <c r="D8" s="102">
        <v>41120</v>
      </c>
      <c r="E8" s="58">
        <v>831.75</v>
      </c>
      <c r="F8" t="s">
        <v>92</v>
      </c>
      <c r="G8" t="s">
        <v>91</v>
      </c>
      <c r="H8" s="102">
        <v>41120</v>
      </c>
      <c r="I8">
        <v>861</v>
      </c>
      <c r="J8" t="s">
        <v>93</v>
      </c>
      <c r="K8" t="s">
        <v>94</v>
      </c>
      <c r="L8" s="102">
        <v>41120</v>
      </c>
      <c r="M8" s="58">
        <v>790.25</v>
      </c>
    </row>
    <row r="9" spans="2:13" ht="15">
      <c r="B9" t="s">
        <v>95</v>
      </c>
      <c r="C9" t="s">
        <v>96</v>
      </c>
      <c r="D9" s="102">
        <v>41120</v>
      </c>
      <c r="E9" s="58">
        <v>828.75</v>
      </c>
      <c r="F9" t="s">
        <v>97</v>
      </c>
      <c r="G9" t="s">
        <v>96</v>
      </c>
      <c r="H9" s="102">
        <v>41120</v>
      </c>
      <c r="I9">
        <v>855</v>
      </c>
      <c r="J9" t="s">
        <v>98</v>
      </c>
      <c r="K9" t="s">
        <v>99</v>
      </c>
      <c r="L9" s="102">
        <v>41120</v>
      </c>
      <c r="M9" s="58">
        <v>688.25</v>
      </c>
    </row>
    <row r="10" spans="2:13" ht="15">
      <c r="B10" t="s">
        <v>100</v>
      </c>
      <c r="C10" t="s">
        <v>101</v>
      </c>
      <c r="D10" s="102">
        <v>41120</v>
      </c>
      <c r="E10" s="58">
        <v>838.5</v>
      </c>
      <c r="F10" t="s">
        <v>102</v>
      </c>
      <c r="G10" t="s">
        <v>101</v>
      </c>
      <c r="H10" s="102">
        <v>41120</v>
      </c>
      <c r="I10">
        <v>869</v>
      </c>
      <c r="J10" t="s">
        <v>103</v>
      </c>
      <c r="K10" t="s">
        <v>104</v>
      </c>
      <c r="L10" s="102">
        <v>41120</v>
      </c>
      <c r="M10" s="58">
        <v>639.25</v>
      </c>
    </row>
    <row r="11" spans="2:13" ht="15">
      <c r="B11" t="s">
        <v>105</v>
      </c>
      <c r="C11" t="s">
        <v>106</v>
      </c>
      <c r="D11" s="102">
        <v>41120</v>
      </c>
      <c r="E11" s="58">
        <v>842.25</v>
      </c>
      <c r="F11" t="s">
        <v>107</v>
      </c>
      <c r="G11" t="s">
        <v>106</v>
      </c>
      <c r="H11" s="102">
        <v>41120</v>
      </c>
      <c r="I11">
        <v>867</v>
      </c>
      <c r="J11" t="s">
        <v>108</v>
      </c>
      <c r="K11" t="s">
        <v>109</v>
      </c>
      <c r="L11" s="102">
        <v>41120</v>
      </c>
      <c r="M11" s="58">
        <v>643.75</v>
      </c>
    </row>
    <row r="12" spans="2:13" ht="15">
      <c r="B12" t="s">
        <v>110</v>
      </c>
      <c r="C12" t="s">
        <v>111</v>
      </c>
      <c r="D12" s="102">
        <v>41120</v>
      </c>
      <c r="E12">
        <v>828</v>
      </c>
      <c r="F12" t="s">
        <v>112</v>
      </c>
      <c r="G12" t="s">
        <v>111</v>
      </c>
      <c r="H12" s="102">
        <v>41120</v>
      </c>
      <c r="I12">
        <v>852</v>
      </c>
      <c r="J12" t="s">
        <v>113</v>
      </c>
      <c r="K12" t="s">
        <v>114</v>
      </c>
      <c r="L12" s="102">
        <v>41120</v>
      </c>
      <c r="M12" s="58">
        <v>644.5</v>
      </c>
    </row>
    <row r="13" spans="2:13" ht="15">
      <c r="B13" t="s">
        <v>115</v>
      </c>
      <c r="C13" t="s">
        <v>116</v>
      </c>
      <c r="D13" s="102">
        <v>41120</v>
      </c>
      <c r="E13">
        <v>792</v>
      </c>
      <c r="F13" t="s">
        <v>117</v>
      </c>
      <c r="G13" t="s">
        <v>116</v>
      </c>
      <c r="H13" s="102">
        <v>41120</v>
      </c>
      <c r="I13">
        <v>781</v>
      </c>
      <c r="J13" t="s">
        <v>118</v>
      </c>
      <c r="K13" t="s">
        <v>119</v>
      </c>
      <c r="L13" s="102">
        <v>41120</v>
      </c>
      <c r="M13">
        <v>645</v>
      </c>
    </row>
    <row r="14" spans="2:13" ht="15">
      <c r="B14" t="s">
        <v>145</v>
      </c>
      <c r="C14" t="s">
        <v>146</v>
      </c>
      <c r="D14" s="102">
        <v>41120</v>
      </c>
      <c r="E14">
        <v>792</v>
      </c>
      <c r="F14"/>
      <c r="G14"/>
      <c r="H14"/>
      <c r="I14"/>
      <c r="J14" t="s">
        <v>120</v>
      </c>
      <c r="K14" t="s">
        <v>121</v>
      </c>
      <c r="L14" s="102">
        <v>41120</v>
      </c>
      <c r="M14">
        <v>606</v>
      </c>
    </row>
    <row r="15" spans="2:13" ht="15">
      <c r="B15" t="s">
        <v>147</v>
      </c>
      <c r="C15" t="s">
        <v>148</v>
      </c>
      <c r="D15" s="102">
        <v>41120</v>
      </c>
      <c r="E15">
        <v>792</v>
      </c>
      <c r="F15"/>
      <c r="G15"/>
      <c r="H15"/>
      <c r="I15"/>
      <c r="J15" t="s">
        <v>122</v>
      </c>
      <c r="K15" t="s">
        <v>123</v>
      </c>
      <c r="L15" s="102">
        <v>41120</v>
      </c>
      <c r="M15" s="58">
        <v>574.25</v>
      </c>
    </row>
    <row r="16" spans="2:13" ht="15">
      <c r="B16" t="s">
        <v>149</v>
      </c>
      <c r="C16" t="s">
        <v>150</v>
      </c>
      <c r="D16" s="102">
        <v>41120</v>
      </c>
      <c r="E16">
        <v>792</v>
      </c>
      <c r="F16"/>
      <c r="G16"/>
      <c r="H16"/>
      <c r="I16"/>
      <c r="J16" t="s">
        <v>124</v>
      </c>
      <c r="K16" t="s">
        <v>125</v>
      </c>
      <c r="L16" s="102">
        <v>41120</v>
      </c>
      <c r="M16">
        <v>584</v>
      </c>
    </row>
    <row r="17" spans="2:13" ht="15">
      <c r="B17" t="s">
        <v>151</v>
      </c>
      <c r="C17" t="s">
        <v>152</v>
      </c>
      <c r="D17" s="102">
        <v>41120</v>
      </c>
      <c r="E17">
        <v>792</v>
      </c>
      <c r="F17"/>
      <c r="G17"/>
      <c r="H17"/>
      <c r="I17"/>
      <c r="J17" t="s">
        <v>126</v>
      </c>
      <c r="K17" t="s">
        <v>127</v>
      </c>
      <c r="L17" s="102">
        <v>41120</v>
      </c>
      <c r="M17" s="58">
        <v>569.5</v>
      </c>
    </row>
    <row r="18" spans="2:13" ht="15">
      <c r="B18" t="s">
        <v>153</v>
      </c>
      <c r="C18" t="s">
        <v>154</v>
      </c>
      <c r="D18" s="102">
        <v>41120</v>
      </c>
      <c r="E18">
        <v>792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155</v>
      </c>
      <c r="E24" s="80">
        <v>30</v>
      </c>
      <c r="F24" s="97" t="s">
        <v>131</v>
      </c>
      <c r="G24" t="s">
        <v>41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Lunes</v>
      </c>
      <c r="B2">
        <f>TONELADA!I9</f>
        <v>30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2012-07-31T13:57:56Z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