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1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<sst xmlns="http://schemas.openxmlformats.org/spreadsheetml/2006/main" count="273" uniqueCount="148">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</sst>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Octubre</v>
      </c>
      <c r="E8" s="4">
        <f>Datos!I22</f>
        <v>2013</v>
      </c>
      <c r="F8" s="3"/>
      <c r="G8" s="3"/>
      <c r="H8" s="3" t="str">
        <f>Datos!D22</f>
        <v>Viernes</v>
      </c>
      <c r="I8" s="5">
        <f>Datos!E22</f>
        <v>18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>
        <f>B24+'Primas SRW'!B15</f>
        <v>705.75</v>
      </c>
      <c r="D22" s="27"/>
      <c r="E22" s="91">
        <f>D24+'Primas HRW'!B16</f>
        <v>923.75</v>
      </c>
      <c r="F22" s="92">
        <f>D24+'Primas HRW'!C16</f>
        <v>918.75</v>
      </c>
      <c r="G22" s="93">
        <f>D24+'Primas HRW'!D16</f>
        <v>913.75</v>
      </c>
      <c r="H22" s="31"/>
      <c r="I22" s="32"/>
    </row>
    <row r="23" spans="1:9" ht="19.5" customHeight="1">
      <c r="A23" s="17" t="s">
        <v>22</v>
      </c>
      <c r="B23" s="25"/>
      <c r="C23" s="26">
        <f>B24+'Primas SRW'!B16</f>
        <v>820.75</v>
      </c>
      <c r="D23" s="27"/>
      <c r="E23" s="91">
        <f>D24+'Primas HRW'!B17</f>
        <v>920.75</v>
      </c>
      <c r="F23" s="92">
        <f>D24+'Primas HRW'!C17</f>
        <v>915.75</v>
      </c>
      <c r="G23" s="93">
        <f>D24+'Primas HRW'!D17</f>
        <v>910.75</v>
      </c>
      <c r="H23" s="31"/>
      <c r="I23" s="32">
        <f>H24+'Primas maíz'!B16</f>
        <v>536.5</v>
      </c>
    </row>
    <row r="24" spans="1:9" ht="19.5" customHeight="1">
      <c r="A24" s="17" t="s">
        <v>23</v>
      </c>
      <c r="B24" s="34">
        <f>Datos!E4</f>
        <v>705.75</v>
      </c>
      <c r="C24" s="35">
        <f>B24+'Primas SRW'!B17</f>
        <v>820.75</v>
      </c>
      <c r="D24" s="27">
        <f>Datos!I4</f>
        <v>768.75</v>
      </c>
      <c r="E24" s="94">
        <f>D24+'Primas HRW'!B18</f>
        <v>922.75</v>
      </c>
      <c r="F24" s="95">
        <f>D24+'Primas HRW'!C18</f>
        <v>901.75</v>
      </c>
      <c r="G24" s="96">
        <f>D24+'Primas HRW'!D18</f>
        <v>886.75</v>
      </c>
      <c r="H24" s="31">
        <f>Datos!M4</f>
        <v>441.5</v>
      </c>
      <c r="I24" s="36">
        <f>H24+'Primas maíz'!B17</f>
        <v>531.5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>
        <f>B28+'Primas SRW'!B5</f>
        <v>824.5</v>
      </c>
      <c r="D26" s="27"/>
      <c r="E26" s="28"/>
      <c r="F26" s="29"/>
      <c r="G26" s="30"/>
      <c r="H26" s="31"/>
      <c r="I26" s="32">
        <f>H28+'Primas maíz'!B5</f>
        <v>520</v>
      </c>
    </row>
    <row r="27" spans="1:9" ht="19.5" customHeight="1">
      <c r="A27" s="24" t="s">
        <v>13</v>
      </c>
      <c r="B27" s="25"/>
      <c r="C27" s="26">
        <f>B28+'Primas SRW'!B6</f>
        <v>826.5</v>
      </c>
      <c r="D27" s="27"/>
      <c r="E27" s="28"/>
      <c r="F27" s="29"/>
      <c r="G27" s="30"/>
      <c r="H27" s="31"/>
      <c r="I27" s="32">
        <f>H28+'Primas maíz'!B6</f>
        <v>520</v>
      </c>
    </row>
    <row r="28" spans="1:9" ht="19.5" customHeight="1">
      <c r="A28" s="17" t="s">
        <v>14</v>
      </c>
      <c r="B28" s="34">
        <f>Datos!E5</f>
        <v>714.5</v>
      </c>
      <c r="C28" s="26">
        <f>B28+'Primas SRW'!B7</f>
        <v>829.5</v>
      </c>
      <c r="D28" s="27">
        <f>Datos!I5</f>
        <v>766.25</v>
      </c>
      <c r="E28" s="26"/>
      <c r="F28" s="26"/>
      <c r="G28" s="33"/>
      <c r="H28" s="38">
        <f>Datos!M5</f>
        <v>454</v>
      </c>
      <c r="I28" s="32">
        <f>H28+'Primas maíz'!B7</f>
        <v>520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716.5</v>
      </c>
      <c r="C30" s="26"/>
      <c r="D30" s="27">
        <f>Datos!I6</f>
        <v>763.25</v>
      </c>
      <c r="E30" s="26"/>
      <c r="F30" s="26"/>
      <c r="G30" s="33"/>
      <c r="H30" s="38">
        <f>Datos!M6</f>
        <v>462.25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702.75</v>
      </c>
      <c r="C32" s="26"/>
      <c r="D32" s="27">
        <f>Datos!I7</f>
        <v>746.5</v>
      </c>
      <c r="E32" s="26"/>
      <c r="F32" s="26"/>
      <c r="G32" s="33"/>
      <c r="H32" s="31">
        <f>Datos!M7</f>
        <v>469.5</v>
      </c>
      <c r="I32" s="32"/>
    </row>
    <row r="33" spans="1:9" ht="19.5" customHeight="1">
      <c r="A33" s="17" t="s">
        <v>20</v>
      </c>
      <c r="B33" s="36">
        <f>Datos!E8</f>
        <v>707.75</v>
      </c>
      <c r="C33" s="26"/>
      <c r="D33" s="27">
        <f>Datos!I8</f>
        <v>751.75</v>
      </c>
      <c r="E33" s="26"/>
      <c r="F33" s="26"/>
      <c r="G33" s="33"/>
      <c r="H33" s="31">
        <f>Datos!M8</f>
        <v>475.25</v>
      </c>
      <c r="I33" s="32"/>
    </row>
    <row r="34" spans="1:9" ht="19.5" customHeight="1">
      <c r="A34" s="17" t="s">
        <v>23</v>
      </c>
      <c r="B34" s="36">
        <f>Datos!E9</f>
        <v>716.25</v>
      </c>
      <c r="C34" s="35"/>
      <c r="D34" s="27">
        <f>Datos!I9</f>
        <v>761.75</v>
      </c>
      <c r="E34" s="35"/>
      <c r="F34" s="35"/>
      <c r="G34" s="37"/>
      <c r="H34" s="31">
        <f>Datos!M9</f>
        <v>483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719.25</v>
      </c>
      <c r="C36" s="26"/>
      <c r="D36" s="27"/>
      <c r="E36" s="26"/>
      <c r="F36" s="26"/>
      <c r="G36" s="33"/>
      <c r="H36" s="31">
        <f>Datos!M10</f>
        <v>492.5</v>
      </c>
      <c r="I36" s="32"/>
    </row>
    <row r="37" spans="1:9" ht="19.5" customHeight="1">
      <c r="A37" s="17" t="s">
        <v>16</v>
      </c>
      <c r="B37" s="36">
        <f>Datos!E11</f>
        <v>718.5</v>
      </c>
      <c r="C37" s="26"/>
      <c r="D37" s="27"/>
      <c r="E37" s="26"/>
      <c r="F37" s="26"/>
      <c r="G37" s="33"/>
      <c r="H37" s="31">
        <f>Datos!M11</f>
        <v>497.75</v>
      </c>
      <c r="I37" s="32"/>
    </row>
    <row r="38" spans="1:9" ht="19.5" customHeight="1">
      <c r="A38" s="17" t="s">
        <v>18</v>
      </c>
      <c r="B38" s="36">
        <f>Datos!E12</f>
        <v>705.25</v>
      </c>
      <c r="C38" s="26"/>
      <c r="D38" s="27"/>
      <c r="E38" s="26"/>
      <c r="F38" s="26"/>
      <c r="G38" s="33"/>
      <c r="H38" s="31">
        <f>Datos!M12</f>
        <v>500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495.25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499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511.5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499.5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Octubre</v>
      </c>
      <c r="E9" s="3">
        <f>BUSHEL!E8</f>
        <v>2013</v>
      </c>
      <c r="F9" s="3"/>
      <c r="G9" s="3"/>
      <c r="H9" s="3" t="str">
        <f>Datos!D22</f>
        <v>Viernes</v>
      </c>
      <c r="I9" s="5">
        <f>Datos!E22</f>
        <v>18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18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24" t="s">
        <v>21</v>
      </c>
      <c r="B19" s="57"/>
      <c r="C19" s="35"/>
      <c r="D19" s="58"/>
      <c r="E19" s="53">
        <f>BUSHEL!E22*TONELADA!$B$50</f>
        <v>339.42269999999996</v>
      </c>
      <c r="F19" s="53">
        <f>BUSHEL!F22*TONELADA!$B$50</f>
        <v>337.58549999999997</v>
      </c>
      <c r="G19" s="54">
        <f>BUSHEL!G22*TONELADA!$B$50</f>
        <v>335.7483</v>
      </c>
      <c r="H19" s="59"/>
      <c r="I19" s="55"/>
    </row>
    <row r="20" spans="1:9" ht="19.5" customHeight="1">
      <c r="A20" s="24" t="s">
        <v>22</v>
      </c>
      <c r="B20" s="57"/>
      <c r="C20" s="35">
        <f>BUSHEL!C23*TONELADA!$B$50</f>
        <v>301.57638</v>
      </c>
      <c r="D20" s="58"/>
      <c r="E20" s="53">
        <f>BUSHEL!E23*TONELADA!$B$50</f>
        <v>338.32038</v>
      </c>
      <c r="F20" s="53">
        <f>BUSHEL!F23*TONELADA!$B$50</f>
        <v>336.48318</v>
      </c>
      <c r="G20" s="54">
        <f>BUSHEL!G23*TONELADA!$B$50</f>
        <v>334.64598</v>
      </c>
      <c r="H20" s="59"/>
      <c r="I20" s="55">
        <f>BUSHEL!I23*TONELADA!$E$50</f>
        <v>211.20932</v>
      </c>
    </row>
    <row r="21" spans="1:9" ht="19.5" customHeight="1">
      <c r="A21" s="17" t="s">
        <v>23</v>
      </c>
      <c r="B21" s="36">
        <f>BUSHEL!B24*TONELADA!$B$50</f>
        <v>259.32078</v>
      </c>
      <c r="C21" s="35">
        <f>BUSHEL!C24*TONELADA!$B$50</f>
        <v>301.57638</v>
      </c>
      <c r="D21" s="27">
        <f>IF(BUSHEL!D24&gt;0,BUSHEL!D24*TONELADA!$B$50,"")</f>
        <v>282.4695</v>
      </c>
      <c r="E21" s="53">
        <f>BUSHEL!E24*TONELADA!$B$50</f>
        <v>339.05526</v>
      </c>
      <c r="F21" s="53">
        <f>BUSHEL!F24*TONELADA!$B$50</f>
        <v>331.33902</v>
      </c>
      <c r="G21" s="54">
        <f>BUSHEL!G24*TONELADA!$B$50</f>
        <v>325.82742</v>
      </c>
      <c r="H21" s="56">
        <f>BUSHEL!H24*$E$50</f>
        <v>173.80972</v>
      </c>
      <c r="I21" s="55">
        <f>BUSHEL!I24*TONELADA!$E$50</f>
        <v>209.24092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BUSHEL!C26*TONELADA!$B$50</f>
        <v>302.95428</v>
      </c>
      <c r="D23" s="27"/>
      <c r="E23" s="53"/>
      <c r="F23" s="53"/>
      <c r="G23" s="54"/>
      <c r="H23" s="31"/>
      <c r="I23" s="55">
        <f>BUSHEL!I26*TONELADA!$E$50</f>
        <v>204.71359999999999</v>
      </c>
    </row>
    <row r="24" spans="1:9" ht="19.5" customHeight="1">
      <c r="A24" s="17" t="s">
        <v>13</v>
      </c>
      <c r="B24" s="32"/>
      <c r="C24" s="35">
        <f>BUSHEL!C27*TONELADA!$B$50</f>
        <v>303.68916</v>
      </c>
      <c r="D24" s="27"/>
      <c r="E24" s="53"/>
      <c r="F24" s="53"/>
      <c r="G24" s="54"/>
      <c r="H24" s="31"/>
      <c r="I24" s="55">
        <f>BUSHEL!I27*TONELADA!$E$50</f>
        <v>204.71359999999999</v>
      </c>
    </row>
    <row r="25" spans="1:9" ht="19.5" customHeight="1">
      <c r="A25" s="17" t="s">
        <v>14</v>
      </c>
      <c r="B25" s="36">
        <f>BUSHEL!B28*TONELADA!$B$50</f>
        <v>262.53588</v>
      </c>
      <c r="C25" s="35">
        <f>BUSHEL!C28*TONELADA!$B$50</f>
        <v>304.79148</v>
      </c>
      <c r="D25" s="27">
        <f>IF(BUSHEL!D28&gt;0,BUSHEL!D28*TONELADA!$B$50,"")</f>
        <v>281.5509</v>
      </c>
      <c r="E25" s="26"/>
      <c r="F25" s="26"/>
      <c r="G25" s="33"/>
      <c r="H25" s="56">
        <f>BUSHEL!H28*$E$50</f>
        <v>178.73072</v>
      </c>
      <c r="I25" s="55">
        <f>BUSHEL!I28*TONELADA!$E$50</f>
        <v>204.71359999999999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/>
    </row>
    <row r="27" spans="1:9" ht="19.5" customHeight="1">
      <c r="A27" s="17" t="s">
        <v>16</v>
      </c>
      <c r="B27" s="36">
        <f>BUSHEL!B30*TONELADA!$B$50</f>
        <v>263.27076</v>
      </c>
      <c r="C27" s="26"/>
      <c r="D27" s="27">
        <f>IF(BUSHEL!D30&gt;0,BUSHEL!D30*TONELADA!$B$50,"")</f>
        <v>280.44858</v>
      </c>
      <c r="E27" s="26"/>
      <c r="F27" s="26"/>
      <c r="G27" s="33"/>
      <c r="H27" s="56">
        <f>BUSHEL!H30*$E$50</f>
        <v>181.97858</v>
      </c>
      <c r="I27" s="32"/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32"/>
    </row>
    <row r="29" spans="1:9" ht="19.5" customHeight="1">
      <c r="A29" s="17" t="s">
        <v>18</v>
      </c>
      <c r="B29" s="36">
        <f>BUSHEL!B32*TONELADA!$B$50</f>
        <v>258.21846</v>
      </c>
      <c r="C29" s="26"/>
      <c r="D29" s="27">
        <f>IF(BUSHEL!D32&gt;0,BUSHEL!D32*TONELADA!$B$50,"")</f>
        <v>274.29395999999997</v>
      </c>
      <c r="E29" s="26"/>
      <c r="F29" s="26"/>
      <c r="G29" s="33"/>
      <c r="H29" s="56">
        <f>BUSHEL!H32*$E$50</f>
        <v>184.83275999999998</v>
      </c>
      <c r="I29" s="32"/>
    </row>
    <row r="30" spans="1:9" ht="19.5" customHeight="1">
      <c r="A30" s="24" t="s">
        <v>19</v>
      </c>
      <c r="B30" s="57"/>
      <c r="C30" s="35"/>
      <c r="D30" s="27">
        <f>IF(BUSHEL!D20&gt;0,BUSHEL!D20*TONELADA!$B$50,"")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BUSHEL!B33*TONELADA!$B$50</f>
        <v>260.05566</v>
      </c>
      <c r="C31" s="26"/>
      <c r="D31" s="27">
        <f>IF(BUSHEL!D33&gt;0,BUSHEL!D33*TONELADA!$B$50,"")</f>
        <v>276.22302</v>
      </c>
      <c r="E31" s="26"/>
      <c r="F31" s="26"/>
      <c r="G31" s="33"/>
      <c r="H31" s="56">
        <f>BUSHEL!H33*$E$50</f>
        <v>187.09642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263.1789</v>
      </c>
      <c r="C34" s="35"/>
      <c r="D34" s="27">
        <f>IF(BUSHEL!D34&gt;0,BUSHEL!D34*TONELADA!$B$50,"")</f>
        <v>279.89742</v>
      </c>
      <c r="E34" s="35"/>
      <c r="F34" s="35"/>
      <c r="G34" s="37"/>
      <c r="H34" s="56">
        <f>BUSHEL!H34*$E$50</f>
        <v>190.14744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264.28122</v>
      </c>
      <c r="C36" s="26"/>
      <c r="D36" s="27"/>
      <c r="E36" s="26"/>
      <c r="F36" s="26"/>
      <c r="G36" s="33"/>
      <c r="H36" s="56">
        <f>BUSHEL!H36*$E$50</f>
        <v>193.88739999999999</v>
      </c>
      <c r="I36" s="32"/>
    </row>
    <row r="37" spans="1:9" ht="19.5" customHeight="1">
      <c r="A37" s="17" t="s">
        <v>16</v>
      </c>
      <c r="B37" s="36">
        <f>BUSHEL!B37*TONELADA!$B$50</f>
        <v>264.00563999999997</v>
      </c>
      <c r="C37" s="26"/>
      <c r="D37" s="27"/>
      <c r="E37" s="26"/>
      <c r="F37" s="26"/>
      <c r="G37" s="33"/>
      <c r="H37" s="56">
        <f>BUSHEL!H37*$E$50</f>
        <v>195.95422</v>
      </c>
      <c r="I37" s="32"/>
    </row>
    <row r="38" spans="1:9" ht="19.5" customHeight="1">
      <c r="A38" s="17" t="s">
        <v>18</v>
      </c>
      <c r="B38" s="36">
        <f>BUSHEL!B38*TONELADA!$B$50</f>
        <v>259.13706</v>
      </c>
      <c r="C38" s="26"/>
      <c r="D38" s="27"/>
      <c r="E38" s="26"/>
      <c r="F38" s="26"/>
      <c r="G38" s="33"/>
      <c r="H38" s="56">
        <f>BUSHEL!H38*$E$50</f>
        <v>196.83999999999997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194.97001999999998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196.44632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201.36731999999998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196.64316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110</v>
      </c>
      <c r="C5" s="98" t="s">
        <v>143</v>
      </c>
    </row>
    <row r="6" spans="1:3" ht="15">
      <c r="A6" s="67" t="s">
        <v>37</v>
      </c>
      <c r="B6" s="57">
        <v>112</v>
      </c>
      <c r="C6" s="57" t="s">
        <v>143</v>
      </c>
    </row>
    <row r="7" spans="1:3" ht="15">
      <c r="A7" s="65" t="s">
        <v>38</v>
      </c>
      <c r="B7" s="66">
        <v>115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>
        <v>115</v>
      </c>
      <c r="C16" s="66" t="s">
        <v>116</v>
      </c>
    </row>
    <row r="17" spans="1:3" ht="15">
      <c r="A17" s="67" t="s">
        <v>47</v>
      </c>
      <c r="B17" s="57">
        <v>115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9" sqref="B19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/>
      <c r="C6" s="66"/>
      <c r="D6" s="66"/>
      <c r="E6" s="66"/>
    </row>
    <row r="7" spans="1:5" ht="15">
      <c r="A7" s="67" t="s">
        <v>37</v>
      </c>
      <c r="B7" s="57"/>
      <c r="C7" s="76"/>
      <c r="D7" s="57"/>
      <c r="E7" s="57"/>
    </row>
    <row r="8" spans="1:5" ht="15">
      <c r="A8" s="65" t="s">
        <v>38</v>
      </c>
      <c r="B8" s="66"/>
      <c r="C8" s="71"/>
      <c r="D8" s="66"/>
      <c r="E8" s="71"/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>
        <v>155</v>
      </c>
      <c r="C16" s="57">
        <f>B16+$B$26</f>
        <v>150</v>
      </c>
      <c r="D16" s="57">
        <f>B16+$B$25</f>
        <v>145</v>
      </c>
      <c r="E16" s="57" t="s">
        <v>116</v>
      </c>
    </row>
    <row r="17" spans="1:5" ht="15">
      <c r="A17" s="65" t="s">
        <v>46</v>
      </c>
      <c r="B17" s="66">
        <v>152</v>
      </c>
      <c r="C17" s="66">
        <f>B17+$B$26</f>
        <v>147</v>
      </c>
      <c r="D17" s="66">
        <f>B17+$B$25</f>
        <v>142</v>
      </c>
      <c r="E17" s="66" t="s">
        <v>116</v>
      </c>
    </row>
    <row r="18" spans="1:5" ht="15">
      <c r="A18" s="67" t="s">
        <v>47</v>
      </c>
      <c r="B18" s="57">
        <v>154</v>
      </c>
      <c r="C18" s="57">
        <v>133</v>
      </c>
      <c r="D18" s="57">
        <v>118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66</v>
      </c>
      <c r="C5" s="98" t="s">
        <v>143</v>
      </c>
    </row>
    <row r="6" spans="1:3" ht="15">
      <c r="A6" s="84" t="s">
        <v>37</v>
      </c>
      <c r="B6" s="57">
        <v>66</v>
      </c>
      <c r="C6" s="57" t="s">
        <v>143</v>
      </c>
    </row>
    <row r="7" spans="1:3" ht="15">
      <c r="A7" s="75" t="s">
        <v>38</v>
      </c>
      <c r="B7" s="66">
        <v>66</v>
      </c>
      <c r="C7" s="66" t="s">
        <v>143</v>
      </c>
    </row>
    <row r="8" spans="1:3" ht="15">
      <c r="A8" s="70" t="s">
        <v>39</v>
      </c>
      <c r="B8" s="85"/>
      <c r="C8" s="85"/>
    </row>
    <row r="9" spans="1:3" ht="15">
      <c r="A9" s="65" t="s">
        <v>40</v>
      </c>
      <c r="B9" s="66"/>
      <c r="C9" s="66"/>
    </row>
    <row r="10" spans="1:3" ht="15">
      <c r="A10" s="67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>
        <v>95</v>
      </c>
      <c r="C16" s="66" t="s">
        <v>116</v>
      </c>
    </row>
    <row r="17" spans="1:3" ht="15">
      <c r="A17" s="84" t="s">
        <v>146</v>
      </c>
      <c r="B17" s="57">
        <v>90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41565</v>
      </c>
      <c r="E4" s="39">
        <v>705.75</v>
      </c>
      <c r="F4" t="s">
        <v>69</v>
      </c>
      <c r="G4" t="s">
        <v>123</v>
      </c>
      <c r="H4" s="89">
        <v>41565</v>
      </c>
      <c r="I4">
        <v>768.75</v>
      </c>
      <c r="J4" t="s">
        <v>70</v>
      </c>
      <c r="K4" t="s">
        <v>71</v>
      </c>
      <c r="L4" s="89">
        <v>41565</v>
      </c>
      <c r="M4" s="39">
        <v>441.5</v>
      </c>
    </row>
    <row r="5" spans="2:13" ht="15">
      <c r="B5" t="s">
        <v>72</v>
      </c>
      <c r="C5" t="s">
        <v>124</v>
      </c>
      <c r="D5" s="89">
        <v>41565</v>
      </c>
      <c r="E5" s="39">
        <v>714.5</v>
      </c>
      <c r="F5" t="s">
        <v>73</v>
      </c>
      <c r="G5" t="s">
        <v>125</v>
      </c>
      <c r="H5" s="89">
        <v>41565</v>
      </c>
      <c r="I5">
        <v>766.25</v>
      </c>
      <c r="J5" t="s">
        <v>74</v>
      </c>
      <c r="K5" t="s">
        <v>75</v>
      </c>
      <c r="L5" s="89">
        <v>41565</v>
      </c>
      <c r="M5" s="39">
        <v>454</v>
      </c>
    </row>
    <row r="6" spans="2:13" ht="15">
      <c r="B6" t="s">
        <v>76</v>
      </c>
      <c r="C6" t="s">
        <v>126</v>
      </c>
      <c r="D6" s="89">
        <v>41565</v>
      </c>
      <c r="E6" s="39">
        <v>716.5</v>
      </c>
      <c r="F6" t="s">
        <v>77</v>
      </c>
      <c r="G6" t="s">
        <v>127</v>
      </c>
      <c r="H6" s="89">
        <v>41565</v>
      </c>
      <c r="I6">
        <v>763.25</v>
      </c>
      <c r="J6" t="s">
        <v>78</v>
      </c>
      <c r="K6" t="s">
        <v>79</v>
      </c>
      <c r="L6" s="89">
        <v>41565</v>
      </c>
      <c r="M6" s="39">
        <v>462.25</v>
      </c>
    </row>
    <row r="7" spans="2:13" ht="15">
      <c r="B7" t="s">
        <v>80</v>
      </c>
      <c r="C7" t="s">
        <v>128</v>
      </c>
      <c r="D7" s="89">
        <v>41565</v>
      </c>
      <c r="E7" s="39">
        <v>702.75</v>
      </c>
      <c r="F7" t="s">
        <v>81</v>
      </c>
      <c r="G7" t="s">
        <v>129</v>
      </c>
      <c r="H7" s="89">
        <v>41565</v>
      </c>
      <c r="I7">
        <v>746.5</v>
      </c>
      <c r="J7" t="s">
        <v>82</v>
      </c>
      <c r="K7" t="s">
        <v>83</v>
      </c>
      <c r="L7" s="89">
        <v>41565</v>
      </c>
      <c r="M7" s="39">
        <v>469.5</v>
      </c>
    </row>
    <row r="8" spans="2:13" ht="15">
      <c r="B8" t="s">
        <v>84</v>
      </c>
      <c r="C8" t="s">
        <v>130</v>
      </c>
      <c r="D8" s="89">
        <v>41565</v>
      </c>
      <c r="E8" s="39">
        <v>707.75</v>
      </c>
      <c r="F8" t="s">
        <v>85</v>
      </c>
      <c r="G8" t="s">
        <v>131</v>
      </c>
      <c r="H8" s="89">
        <v>41565</v>
      </c>
      <c r="I8">
        <v>751.75</v>
      </c>
      <c r="J8" t="s">
        <v>86</v>
      </c>
      <c r="K8" t="s">
        <v>87</v>
      </c>
      <c r="L8" s="89">
        <v>41565</v>
      </c>
      <c r="M8" s="39">
        <v>475.25</v>
      </c>
    </row>
    <row r="9" spans="2:13" ht="15">
      <c r="B9" t="s">
        <v>88</v>
      </c>
      <c r="C9" t="s">
        <v>132</v>
      </c>
      <c r="D9" s="89">
        <v>41565</v>
      </c>
      <c r="E9" s="39">
        <v>716.25</v>
      </c>
      <c r="F9" t="s">
        <v>89</v>
      </c>
      <c r="G9" t="s">
        <v>133</v>
      </c>
      <c r="H9" s="89">
        <v>41565</v>
      </c>
      <c r="I9">
        <v>761.75</v>
      </c>
      <c r="J9" t="s">
        <v>90</v>
      </c>
      <c r="K9" t="s">
        <v>91</v>
      </c>
      <c r="L9" s="89">
        <v>41565</v>
      </c>
      <c r="M9" s="39">
        <v>483</v>
      </c>
    </row>
    <row r="10" spans="2:13" ht="15">
      <c r="B10" t="s">
        <v>92</v>
      </c>
      <c r="C10" t="s">
        <v>134</v>
      </c>
      <c r="D10" s="89">
        <v>41565</v>
      </c>
      <c r="E10" s="39">
        <v>719.25</v>
      </c>
      <c r="F10" t="s">
        <v>114</v>
      </c>
      <c r="G10" t="s">
        <v>135</v>
      </c>
      <c r="H10" s="89">
        <v>41565</v>
      </c>
      <c r="I10">
        <v>767.25</v>
      </c>
      <c r="J10" t="s">
        <v>93</v>
      </c>
      <c r="K10" t="s">
        <v>94</v>
      </c>
      <c r="L10" s="89">
        <v>41565</v>
      </c>
      <c r="M10" s="39">
        <v>492.5</v>
      </c>
    </row>
    <row r="11" spans="2:13" ht="15">
      <c r="B11" t="s">
        <v>95</v>
      </c>
      <c r="C11" t="s">
        <v>136</v>
      </c>
      <c r="D11" s="89">
        <v>41565</v>
      </c>
      <c r="E11" s="39">
        <v>718.5</v>
      </c>
      <c r="F11"/>
      <c r="G11"/>
      <c r="H11"/>
      <c r="I11"/>
      <c r="J11" t="s">
        <v>96</v>
      </c>
      <c r="K11" t="s">
        <v>97</v>
      </c>
      <c r="L11" s="89">
        <v>41565</v>
      </c>
      <c r="M11" s="39">
        <v>497.75</v>
      </c>
    </row>
    <row r="12" spans="2:13" ht="15">
      <c r="B12" t="s">
        <v>98</v>
      </c>
      <c r="C12" t="s">
        <v>137</v>
      </c>
      <c r="D12" s="89">
        <v>41565</v>
      </c>
      <c r="E12" s="39">
        <v>705.25</v>
      </c>
      <c r="F12"/>
      <c r="G12"/>
      <c r="H12"/>
      <c r="I12"/>
      <c r="J12" t="s">
        <v>99</v>
      </c>
      <c r="K12" t="s">
        <v>100</v>
      </c>
      <c r="L12" s="89">
        <v>41565</v>
      </c>
      <c r="M12" s="39">
        <v>500</v>
      </c>
    </row>
    <row r="13" spans="2:13" ht="15">
      <c r="B13" t="s">
        <v>117</v>
      </c>
      <c r="C13" t="s">
        <v>138</v>
      </c>
      <c r="D13" s="89">
        <v>41565</v>
      </c>
      <c r="E13" s="39">
        <v>710</v>
      </c>
      <c r="F13"/>
      <c r="G13"/>
      <c r="H13"/>
      <c r="I13"/>
      <c r="J13" t="s">
        <v>101</v>
      </c>
      <c r="K13" t="s">
        <v>102</v>
      </c>
      <c r="L13" s="89">
        <v>41565</v>
      </c>
      <c r="M13" s="39">
        <v>495.25</v>
      </c>
    </row>
    <row r="14" spans="2:13" ht="15">
      <c r="B14" t="s">
        <v>118</v>
      </c>
      <c r="C14" t="s">
        <v>139</v>
      </c>
      <c r="D14" s="89">
        <v>41565</v>
      </c>
      <c r="E14" s="39">
        <v>719.25</v>
      </c>
      <c r="F14"/>
      <c r="G14"/>
      <c r="H14"/>
      <c r="I14"/>
      <c r="J14" t="s">
        <v>103</v>
      </c>
      <c r="K14" t="s">
        <v>104</v>
      </c>
      <c r="L14" s="89">
        <v>41565</v>
      </c>
      <c r="M14" s="39">
        <v>499</v>
      </c>
    </row>
    <row r="15" spans="2:13" ht="15">
      <c r="B15" t="s">
        <v>119</v>
      </c>
      <c r="C15" t="s">
        <v>140</v>
      </c>
      <c r="D15" s="89">
        <v>41565</v>
      </c>
      <c r="E15" s="39">
        <v>720.75</v>
      </c>
      <c r="F15"/>
      <c r="G15"/>
      <c r="H15"/>
      <c r="I15"/>
      <c r="J15" t="s">
        <v>105</v>
      </c>
      <c r="K15" t="s">
        <v>106</v>
      </c>
      <c r="L15" s="89">
        <v>41565</v>
      </c>
      <c r="M15" s="39">
        <v>511.5</v>
      </c>
    </row>
    <row r="16" spans="2:13" ht="15">
      <c r="B16" t="s">
        <v>120</v>
      </c>
      <c r="C16" t="s">
        <v>141</v>
      </c>
      <c r="D16" s="89">
        <v>41565</v>
      </c>
      <c r="E16" s="39">
        <v>720.75</v>
      </c>
      <c r="F16"/>
      <c r="G16"/>
      <c r="H16"/>
      <c r="I16"/>
      <c r="J16" t="s">
        <v>107</v>
      </c>
      <c r="K16" t="s">
        <v>108</v>
      </c>
      <c r="L16" s="89">
        <v>41565</v>
      </c>
      <c r="M16" s="39">
        <v>499.5</v>
      </c>
    </row>
    <row r="17" spans="2:13" ht="15">
      <c r="B17" t="s">
        <v>121</v>
      </c>
      <c r="C17" t="s">
        <v>142</v>
      </c>
      <c r="D17" s="89">
        <v>41565</v>
      </c>
      <c r="E17" s="39">
        <v>714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147</v>
      </c>
      <c r="E22" s="67">
        <v>18</v>
      </c>
      <c r="F22" s="86" t="s">
        <v>112</v>
      </c>
      <c r="G22" t="s">
        <v>45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2013-10-21T12:35:40Z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