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6380" windowHeight="712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'Datos'!$A$1:$M$13</definedName>
    <definedName name="_xlnm.Print_Area" localSheetId="1">'TONELADA'!$A$1:$J$58</definedName>
  </definedNames>
  <calcPr fullCalcOnLoad="1"/>
</workbook>
</file>

<file path=xl/sharedStrings.xml><?xml version="1.0" encoding="utf-8"?>
<sst xmlns="http://schemas.openxmlformats.org/spreadsheetml/2006/main" count="273" uniqueCount="148">
  <si>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</si>
  <si>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</si>
  <si>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</si>
  <si>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</si>
  <si>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</si>
  <si>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</si>
  <si>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</si>
  <si>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</si>
  <si>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</si>
  <si>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</si>
  <si>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</si>
  <si>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</si>
  <si>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</si>
  <si>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</si>
  <si>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</si>
  <si>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</si>
  <si>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</si>
  <si>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</si>
  <si>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</si>
  <si>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</si>
  <si>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</si>
  <si>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</si>
  <si>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</si>
  <si>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</si>
  <si>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</si>
  <si>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</si>
  <si>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</si>
  <si>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</si>
  <si>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</si>
  <si>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</si>
  <si>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</si>
  <si>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</si>
  <si>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</si>
  <si>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</si>
  <si>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</si>
  <si>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</si>
  <si>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</si>
  <si>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</si>
  <si>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</si>
  <si>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</si>
  <si>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</si>
  <si>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</si>
  <si>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</si>
  <si>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</si>
  <si>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</si>
  <si>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</si>
  <si>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</si>
  <si>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</si>
  <si>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</si>
  <si>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</si>
  <si>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</si>
  <si>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</si>
  <si>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</si>
  <si>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</si>
  <si>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</si>
  <si>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</si>
  <si>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</si>
  <si>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</si>
  <si>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</si>
  <si>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</si>
  <si>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</si>
  <si>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</si>
  <si>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</si>
  <si>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</si>
  <si>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</si>
  <si>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</si>
  <si>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</si>
  <si>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</si>
  <si>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/WZ3</t>
  </si>
  <si>
    <t>/KWZ3</t>
  </si>
  <si>
    <t>/CZ3</t>
  </si>
  <si>
    <t xml:space="preserve">CORN DEC3/d     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</si>
  <si>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</si>
  <si>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</si>
  <si>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</si>
  <si>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</si>
  <si>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</si>
  <si>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</si>
  <si>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</si>
  <si>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</si>
  <si>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</si>
  <si>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</si>
  <si>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</si>
  <si>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</si>
  <si>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</si>
  <si>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</si>
  <si>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</si>
  <si>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</si>
  <si>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</si>
  <si>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</si>
  <si>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</si>
  <si>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</si>
  <si>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</si>
  <si>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</si>
  <si>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</si>
  <si>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</si>
  <si>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</si>
  <si>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</si>
  <si>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</si>
  <si>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</si>
  <si>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</si>
  <si>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</si>
  <si>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</si>
  <si>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</si>
  <si>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</si>
  <si>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</si>
  <si>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</si>
  <si>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</si>
  <si>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</si>
  <si>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</si>
  <si>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</si>
  <si>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</si>
  <si>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</si>
  <si>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</si>
  <si>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</si>
  <si>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</si>
  <si>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 xml:space="preserve"> +Z</t>
  </si>
  <si>
    <t>/WU5</t>
  </si>
  <si>
    <t>/WZ5</t>
  </si>
  <si>
    <t>/WH6</t>
  </si>
  <si>
    <t>/WK6</t>
  </si>
  <si>
    <t>/WN6</t>
  </si>
  <si>
    <t>WHEAT SRW DEC3/d</t>
  </si>
  <si>
    <t>WHEAT HRW DEC3/d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</si>
  <si>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</si>
  <si>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</si>
  <si>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</si>
  <si>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</si>
  <si>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</si>
  <si>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</si>
  <si>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</si>
  <si>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</si>
  <si>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</si>
  <si>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</si>
  <si>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</si>
  <si>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</si>
  <si>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</si>
  <si>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</si>
  <si>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</si>
  <si>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</si>
  <si>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</si>
  <si>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</si>
  <si>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</si>
  <si>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 xml:space="preserve"> +H</t>
  </si>
  <si>
    <t>Octubre 2013</t>
  </si>
  <si>
    <t>Noviembre 2013</t>
  </si>
  <si>
    <t>Diciembre 2013</t>
  </si>
  <si>
    <t>Jueves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</si>
</sst>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4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27" xfId="0" applyFont="1" applyFill="1" applyBorder="1" applyAlignment="1">
      <alignment horizontal="center"/>
    </xf>
    <xf numFmtId="0" fontId="50" fillId="0" borderId="33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I23" sqref="I23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Datos!G22</f>
        <v>Octubre</v>
      </c>
      <c r="E8" s="4">
        <f>Datos!I22</f>
        <v>2013</v>
      </c>
      <c r="F8" s="3"/>
      <c r="G8" s="3"/>
      <c r="H8" s="3" t="str">
        <f>Datos!D22</f>
        <v>Jueves</v>
      </c>
      <c r="I8" s="5">
        <f>Datos!E22</f>
        <v>24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16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17" t="s">
        <v>17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18</v>
      </c>
      <c r="B19" s="25"/>
      <c r="C19" s="26"/>
      <c r="D19" s="27"/>
      <c r="E19" s="91"/>
      <c r="F19" s="29"/>
      <c r="G19" s="30"/>
      <c r="H19" s="31"/>
      <c r="I19" s="32"/>
    </row>
    <row r="20" spans="1:9" ht="19.5" customHeight="1">
      <c r="A20" s="17" t="s">
        <v>19</v>
      </c>
      <c r="B20" s="25"/>
      <c r="C20" s="26"/>
      <c r="D20" s="27"/>
      <c r="E20" s="91"/>
      <c r="F20" s="92"/>
      <c r="G20" s="93"/>
      <c r="H20" s="31"/>
      <c r="I20" s="32"/>
    </row>
    <row r="21" spans="1:9" ht="19.5" customHeight="1">
      <c r="A21" s="17" t="s">
        <v>20</v>
      </c>
      <c r="B21" s="25"/>
      <c r="C21" s="26"/>
      <c r="D21" s="27"/>
      <c r="E21" s="91"/>
      <c r="F21" s="92"/>
      <c r="G21" s="93"/>
      <c r="H21" s="31"/>
      <c r="I21" s="32"/>
    </row>
    <row r="22" spans="1:9" ht="19.5" customHeight="1">
      <c r="A22" s="17" t="s">
        <v>21</v>
      </c>
      <c r="B22" s="25"/>
      <c r="C22" s="26">
        <f>B24+'Primas SRW'!B15</f>
        <v>696.5</v>
      </c>
      <c r="D22" s="27"/>
      <c r="E22" s="91">
        <f>D24+'Primas HRW'!B16</f>
        <v>924.25</v>
      </c>
      <c r="F22" s="92">
        <f>D24+'Primas HRW'!C16</f>
        <v>919.25</v>
      </c>
      <c r="G22" s="93">
        <f>D24+'Primas HRW'!D16</f>
        <v>914.25</v>
      </c>
      <c r="H22" s="31"/>
      <c r="I22" s="32"/>
    </row>
    <row r="23" spans="1:9" ht="19.5" customHeight="1">
      <c r="A23" s="17" t="s">
        <v>22</v>
      </c>
      <c r="B23" s="25"/>
      <c r="C23" s="26">
        <f>B24+'Primas SRW'!B16</f>
        <v>811.5</v>
      </c>
      <c r="D23" s="27"/>
      <c r="E23" s="91">
        <f>D24+'Primas HRW'!B17</f>
        <v>919.25</v>
      </c>
      <c r="F23" s="92">
        <f>D24+'Primas HRW'!C17</f>
        <v>914.25</v>
      </c>
      <c r="G23" s="93">
        <f>D24+'Primas HRW'!D17</f>
        <v>909.25</v>
      </c>
      <c r="H23" s="31"/>
      <c r="I23" s="32"/>
    </row>
    <row r="24" spans="1:9" ht="19.5" customHeight="1">
      <c r="A24" s="17" t="s">
        <v>23</v>
      </c>
      <c r="B24" s="34">
        <f>Datos!E4</f>
        <v>696.5</v>
      </c>
      <c r="C24" s="35">
        <f>B24+'Primas SRW'!B17</f>
        <v>811.5</v>
      </c>
      <c r="D24" s="27">
        <f>Datos!I4</f>
        <v>764.25</v>
      </c>
      <c r="E24" s="94">
        <f>D24+'Primas HRW'!B18</f>
        <v>919.25</v>
      </c>
      <c r="F24" s="95">
        <f>D24+'Primas HRW'!C18</f>
        <v>897.25</v>
      </c>
      <c r="G24" s="96">
        <f>D24+'Primas HRW'!D18</f>
        <v>882.25</v>
      </c>
      <c r="H24" s="31">
        <f>Datos!M4</f>
        <v>440.25</v>
      </c>
      <c r="I24" s="36">
        <f>H24+'Primas maíz'!B17</f>
        <v>545.25</v>
      </c>
    </row>
    <row r="25" spans="1:9" ht="19.5" customHeight="1">
      <c r="A25" s="17">
        <v>2014</v>
      </c>
      <c r="B25" s="18"/>
      <c r="C25" s="19"/>
      <c r="D25" s="20"/>
      <c r="E25" s="19"/>
      <c r="F25" s="21"/>
      <c r="G25" s="22"/>
      <c r="H25" s="23"/>
      <c r="I25" s="21"/>
    </row>
    <row r="26" spans="1:9" ht="19.5" customHeight="1">
      <c r="A26" s="24" t="s">
        <v>12</v>
      </c>
      <c r="B26" s="25"/>
      <c r="C26" s="26">
        <f>B28+'Primas SRW'!B5</f>
        <v>817</v>
      </c>
      <c r="D26" s="27"/>
      <c r="E26" s="28"/>
      <c r="F26" s="29"/>
      <c r="G26" s="30"/>
      <c r="H26" s="31"/>
      <c r="I26" s="32">
        <f>H28+'Primas maíz'!B5</f>
        <v>524.5</v>
      </c>
    </row>
    <row r="27" spans="1:9" ht="19.5" customHeight="1">
      <c r="A27" s="24" t="s">
        <v>13</v>
      </c>
      <c r="B27" s="25"/>
      <c r="C27" s="26">
        <f>B28+'Primas SRW'!B6</f>
        <v>819</v>
      </c>
      <c r="D27" s="27"/>
      <c r="E27" s="28"/>
      <c r="F27" s="29"/>
      <c r="G27" s="30"/>
      <c r="H27" s="31"/>
      <c r="I27" s="32">
        <f>H28+'Primas maíz'!B6</f>
        <v>522.5</v>
      </c>
    </row>
    <row r="28" spans="1:9" ht="19.5" customHeight="1">
      <c r="A28" s="17" t="s">
        <v>14</v>
      </c>
      <c r="B28" s="34">
        <f>Datos!E5</f>
        <v>707</v>
      </c>
      <c r="C28" s="26">
        <f>B28+'Primas SRW'!B7</f>
        <v>822</v>
      </c>
      <c r="D28" s="27">
        <f>Datos!I5</f>
        <v>763.5</v>
      </c>
      <c r="E28" s="26"/>
      <c r="F28" s="26"/>
      <c r="G28" s="33"/>
      <c r="H28" s="38">
        <f>Datos!M5</f>
        <v>452.5</v>
      </c>
      <c r="I28" s="32">
        <f>H28+'Primas maíz'!B7</f>
        <v>520.5</v>
      </c>
    </row>
    <row r="29" spans="1:9" ht="19.5" customHeight="1">
      <c r="A29" s="24" t="s">
        <v>15</v>
      </c>
      <c r="B29" s="25"/>
      <c r="C29" s="26"/>
      <c r="D29" s="27"/>
      <c r="E29" s="28"/>
      <c r="F29" s="29"/>
      <c r="G29" s="30"/>
      <c r="H29" s="31"/>
      <c r="I29" s="32"/>
    </row>
    <row r="30" spans="1:9" ht="19.5" customHeight="1">
      <c r="A30" s="17" t="s">
        <v>16</v>
      </c>
      <c r="B30" s="34">
        <f>Datos!E6</f>
        <v>712.25</v>
      </c>
      <c r="C30" s="26"/>
      <c r="D30" s="27">
        <f>Datos!I6</f>
        <v>759.75</v>
      </c>
      <c r="E30" s="26"/>
      <c r="F30" s="26"/>
      <c r="G30" s="33"/>
      <c r="H30" s="38">
        <f>Datos!M6</f>
        <v>461</v>
      </c>
      <c r="I30" s="32"/>
    </row>
    <row r="31" spans="1:9" ht="19.5" customHeight="1">
      <c r="A31" s="17" t="s">
        <v>17</v>
      </c>
      <c r="B31" s="34"/>
      <c r="C31" s="26"/>
      <c r="D31" s="27"/>
      <c r="E31" s="26"/>
      <c r="F31" s="26"/>
      <c r="G31" s="33"/>
      <c r="H31" s="90"/>
      <c r="I31" s="32"/>
    </row>
    <row r="32" spans="1:9" ht="19.5" customHeight="1">
      <c r="A32" s="17" t="s">
        <v>18</v>
      </c>
      <c r="B32" s="34">
        <f>Datos!E7</f>
        <v>704</v>
      </c>
      <c r="C32" s="26"/>
      <c r="D32" s="27">
        <f>Datos!I7</f>
        <v>743.75</v>
      </c>
      <c r="E32" s="26"/>
      <c r="F32" s="26"/>
      <c r="G32" s="33"/>
      <c r="H32" s="31">
        <f>Datos!M7</f>
        <v>468.75</v>
      </c>
      <c r="I32" s="32"/>
    </row>
    <row r="33" spans="1:9" ht="19.5" customHeight="1">
      <c r="A33" s="17" t="s">
        <v>20</v>
      </c>
      <c r="B33" s="36">
        <f>Datos!E8</f>
        <v>709.5</v>
      </c>
      <c r="C33" s="26"/>
      <c r="D33" s="27">
        <f>Datos!I8</f>
        <v>747.75</v>
      </c>
      <c r="E33" s="26"/>
      <c r="F33" s="26"/>
      <c r="G33" s="33"/>
      <c r="H33" s="31">
        <f>Datos!M8</f>
        <v>475.25</v>
      </c>
      <c r="I33" s="32"/>
    </row>
    <row r="34" spans="1:9" ht="19.5" customHeight="1">
      <c r="A34" s="17" t="s">
        <v>23</v>
      </c>
      <c r="B34" s="36">
        <f>Datos!E9</f>
        <v>719.25</v>
      </c>
      <c r="C34" s="35"/>
      <c r="D34" s="27">
        <f>Datos!I9</f>
        <v>757.75</v>
      </c>
      <c r="E34" s="35"/>
      <c r="F34" s="35"/>
      <c r="G34" s="37"/>
      <c r="H34" s="31">
        <f>Datos!M9</f>
        <v>483.5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Datos!E10</f>
        <v>724.25</v>
      </c>
      <c r="C36" s="26"/>
      <c r="D36" s="27"/>
      <c r="E36" s="26"/>
      <c r="F36" s="26"/>
      <c r="G36" s="33"/>
      <c r="H36" s="31">
        <f>Datos!M10</f>
        <v>493.25</v>
      </c>
      <c r="I36" s="32"/>
    </row>
    <row r="37" spans="1:9" ht="19.5" customHeight="1">
      <c r="A37" s="17" t="s">
        <v>16</v>
      </c>
      <c r="B37" s="36">
        <f>Datos!E11</f>
        <v>723.75</v>
      </c>
      <c r="C37" s="26"/>
      <c r="D37" s="27"/>
      <c r="E37" s="26"/>
      <c r="F37" s="26"/>
      <c r="G37" s="33"/>
      <c r="H37" s="31">
        <f>Datos!M11</f>
        <v>498</v>
      </c>
      <c r="I37" s="32"/>
    </row>
    <row r="38" spans="1:9" ht="19.5" customHeight="1">
      <c r="A38" s="17" t="s">
        <v>18</v>
      </c>
      <c r="B38" s="36">
        <f>Datos!E12</f>
        <v>715.75</v>
      </c>
      <c r="C38" s="26"/>
      <c r="D38" s="27"/>
      <c r="E38" s="26"/>
      <c r="F38" s="26"/>
      <c r="G38" s="33"/>
      <c r="H38" s="31">
        <f>Datos!M12</f>
        <v>499.75</v>
      </c>
      <c r="I38" s="32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Datos!M13</f>
        <v>494</v>
      </c>
      <c r="I39" s="32"/>
      <c r="J39"/>
      <c r="K39"/>
      <c r="L39"/>
      <c r="M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Datos!M14</f>
        <v>496.5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Datos!M15</f>
        <v>510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Datos!M16</f>
        <v>494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HRW'!B25</f>
        <v>-10</v>
      </c>
      <c r="G54" s="51"/>
      <c r="H54" s="49"/>
    </row>
    <row r="55" spans="5:7" ht="15">
      <c r="E55" s="52">
        <v>0.115</v>
      </c>
      <c r="F55" s="51">
        <f>'Primas HRW'!B26</f>
        <v>-5</v>
      </c>
      <c r="G55" s="51"/>
    </row>
    <row r="56" spans="5:7" ht="15">
      <c r="E56" s="52">
        <v>0.125</v>
      </c>
      <c r="F56" s="51" t="str">
        <f>'Primas HRW'!B27</f>
        <v> --</v>
      </c>
      <c r="G56" s="51"/>
    </row>
    <row r="57" spans="5:7" ht="15">
      <c r="E57" s="50">
        <v>0.13</v>
      </c>
      <c r="F57" s="51" t="str">
        <f>'Primas HRW'!B28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Datos!G22</f>
        <v>Octubre</v>
      </c>
      <c r="E9" s="3">
        <f>BUSHEL!E8</f>
        <v>2013</v>
      </c>
      <c r="F9" s="3"/>
      <c r="G9" s="3"/>
      <c r="H9" s="3" t="str">
        <f>Datos!D22</f>
        <v>Jueves</v>
      </c>
      <c r="I9" s="5">
        <f>Datos!E22</f>
        <v>24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6" t="s">
        <v>31</v>
      </c>
      <c r="B11" s="106"/>
      <c r="C11" s="106"/>
      <c r="D11" s="106"/>
      <c r="E11" s="106"/>
      <c r="F11" s="106"/>
      <c r="G11" s="106"/>
      <c r="H11" s="106"/>
      <c r="I11" s="10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18</v>
      </c>
      <c r="B17" s="36"/>
      <c r="C17" s="35"/>
      <c r="D17" s="40"/>
      <c r="E17" s="53"/>
      <c r="F17" s="53"/>
      <c r="G17" s="54"/>
      <c r="H17" s="56"/>
      <c r="I17" s="55"/>
    </row>
    <row r="18" spans="1:9" ht="19.5" customHeight="1">
      <c r="A18" s="17" t="s">
        <v>20</v>
      </c>
      <c r="B18" s="36"/>
      <c r="C18" s="35"/>
      <c r="D18" s="58"/>
      <c r="E18" s="53"/>
      <c r="F18" s="53"/>
      <c r="G18" s="54"/>
      <c r="H18" s="56"/>
      <c r="I18" s="55"/>
    </row>
    <row r="19" spans="1:9" ht="19.5" customHeight="1">
      <c r="A19" s="24" t="s">
        <v>21</v>
      </c>
      <c r="B19" s="57"/>
      <c r="C19" s="35"/>
      <c r="D19" s="58"/>
      <c r="E19" s="53">
        <f>BUSHEL!E22*TONELADA!$B$50</f>
        <v>339.60642</v>
      </c>
      <c r="F19" s="53">
        <f>BUSHEL!F22*TONELADA!$B$50</f>
        <v>337.76921999999996</v>
      </c>
      <c r="G19" s="54">
        <f>BUSHEL!G22*TONELADA!$B$50</f>
        <v>335.93201999999997</v>
      </c>
      <c r="H19" s="59"/>
      <c r="I19" s="55"/>
    </row>
    <row r="20" spans="1:9" ht="19.5" customHeight="1">
      <c r="A20" s="24" t="s">
        <v>22</v>
      </c>
      <c r="B20" s="57"/>
      <c r="C20" s="35">
        <f>BUSHEL!C23*TONELADA!$B$50</f>
        <v>298.17755999999997</v>
      </c>
      <c r="D20" s="58"/>
      <c r="E20" s="53">
        <f>BUSHEL!E23*TONELADA!$B$50</f>
        <v>337.76921999999996</v>
      </c>
      <c r="F20" s="53">
        <f>BUSHEL!F23*TONELADA!$B$50</f>
        <v>335.93201999999997</v>
      </c>
      <c r="G20" s="54">
        <f>BUSHEL!G23*TONELADA!$B$50</f>
        <v>334.09481999999997</v>
      </c>
      <c r="H20" s="59"/>
      <c r="I20" s="55"/>
    </row>
    <row r="21" spans="1:9" ht="19.5" customHeight="1">
      <c r="A21" s="17" t="s">
        <v>23</v>
      </c>
      <c r="B21" s="36">
        <f>BUSHEL!B24*TONELADA!$B$50</f>
        <v>255.92195999999998</v>
      </c>
      <c r="C21" s="35">
        <f>BUSHEL!C24*TONELADA!$B$50</f>
        <v>298.17755999999997</v>
      </c>
      <c r="D21" s="27">
        <f>IF(BUSHEL!D24&gt;0,BUSHEL!D24*TONELADA!$B$50,"")</f>
        <v>280.81602</v>
      </c>
      <c r="E21" s="53">
        <f>BUSHEL!E24*TONELADA!$B$50</f>
        <v>337.76921999999996</v>
      </c>
      <c r="F21" s="53">
        <f>BUSHEL!F24*TONELADA!$B$50</f>
        <v>329.68554</v>
      </c>
      <c r="G21" s="54">
        <f>BUSHEL!G24*TONELADA!$B$50</f>
        <v>324.17394</v>
      </c>
      <c r="H21" s="56">
        <f>BUSHEL!H24*$E$50</f>
        <v>173.31761999999998</v>
      </c>
      <c r="I21" s="55">
        <f>BUSHEL!I24*TONELADA!$E$50</f>
        <v>214.65401999999997</v>
      </c>
    </row>
    <row r="22" spans="1:9" ht="19.5" customHeight="1">
      <c r="A22" s="17">
        <v>2014</v>
      </c>
      <c r="B22" s="21"/>
      <c r="C22" s="19"/>
      <c r="D22" s="20"/>
      <c r="E22" s="19"/>
      <c r="F22" s="21"/>
      <c r="G22" s="22"/>
      <c r="H22" s="23"/>
      <c r="I22" s="21"/>
    </row>
    <row r="23" spans="1:9" ht="19.5" customHeight="1">
      <c r="A23" s="17" t="s">
        <v>12</v>
      </c>
      <c r="B23" s="32"/>
      <c r="C23" s="35">
        <f>BUSHEL!C26*TONELADA!$B$50</f>
        <v>300.19848</v>
      </c>
      <c r="D23" s="27"/>
      <c r="E23" s="53"/>
      <c r="F23" s="53"/>
      <c r="G23" s="54"/>
      <c r="H23" s="31"/>
      <c r="I23" s="55">
        <f>BUSHEL!I26*TONELADA!$E$50</f>
        <v>206.48515999999998</v>
      </c>
    </row>
    <row r="24" spans="1:9" ht="19.5" customHeight="1">
      <c r="A24" s="17" t="s">
        <v>13</v>
      </c>
      <c r="B24" s="32"/>
      <c r="C24" s="35">
        <f>BUSHEL!C27*TONELADA!$B$50</f>
        <v>300.93336</v>
      </c>
      <c r="D24" s="27"/>
      <c r="E24" s="53"/>
      <c r="F24" s="53"/>
      <c r="G24" s="54"/>
      <c r="H24" s="31"/>
      <c r="I24" s="55">
        <f>BUSHEL!I27*TONELADA!$E$50</f>
        <v>205.69779999999997</v>
      </c>
    </row>
    <row r="25" spans="1:9" ht="19.5" customHeight="1">
      <c r="A25" s="17" t="s">
        <v>14</v>
      </c>
      <c r="B25" s="36">
        <f>BUSHEL!B28*TONELADA!$B$50</f>
        <v>259.78008</v>
      </c>
      <c r="C25" s="35">
        <f>BUSHEL!C28*TONELADA!$B$50</f>
        <v>302.03568</v>
      </c>
      <c r="D25" s="27">
        <f>IF(BUSHEL!D28&gt;0,BUSHEL!D28*TONELADA!$B$50,"")</f>
        <v>280.54044</v>
      </c>
      <c r="E25" s="26"/>
      <c r="F25" s="26"/>
      <c r="G25" s="33"/>
      <c r="H25" s="56">
        <f>BUSHEL!H28*$E$50</f>
        <v>178.1402</v>
      </c>
      <c r="I25" s="55">
        <f>BUSHEL!I28*TONELADA!$E$50</f>
        <v>204.91044</v>
      </c>
    </row>
    <row r="26" spans="1:9" ht="19.5" customHeight="1">
      <c r="A26" s="24" t="s">
        <v>15</v>
      </c>
      <c r="B26" s="36"/>
      <c r="C26" s="35"/>
      <c r="D26" s="27"/>
      <c r="E26" s="53"/>
      <c r="F26" s="53"/>
      <c r="G26" s="54"/>
      <c r="H26" s="56"/>
      <c r="I26" s="55"/>
    </row>
    <row r="27" spans="1:9" ht="19.5" customHeight="1">
      <c r="A27" s="17" t="s">
        <v>16</v>
      </c>
      <c r="B27" s="36">
        <f>BUSHEL!B30*TONELADA!$B$50</f>
        <v>261.70914</v>
      </c>
      <c r="C27" s="26"/>
      <c r="D27" s="27">
        <f>IF(BUSHEL!D30&gt;0,BUSHEL!D30*TONELADA!$B$50,"")</f>
        <v>279.16254</v>
      </c>
      <c r="E27" s="26"/>
      <c r="F27" s="26"/>
      <c r="G27" s="33"/>
      <c r="H27" s="56">
        <f>BUSHEL!H30*$E$50</f>
        <v>181.48648</v>
      </c>
      <c r="I27" s="32"/>
    </row>
    <row r="28" spans="1:9" ht="19.5" customHeight="1">
      <c r="A28" s="17" t="s">
        <v>17</v>
      </c>
      <c r="B28" s="36"/>
      <c r="C28" s="26"/>
      <c r="D28" s="27"/>
      <c r="E28" s="26"/>
      <c r="F28" s="26"/>
      <c r="G28" s="33"/>
      <c r="H28" s="56"/>
      <c r="I28" s="32"/>
    </row>
    <row r="29" spans="1:9" ht="19.5" customHeight="1">
      <c r="A29" s="17" t="s">
        <v>18</v>
      </c>
      <c r="B29" s="36">
        <f>BUSHEL!B32*TONELADA!$B$50</f>
        <v>258.67776</v>
      </c>
      <c r="C29" s="26"/>
      <c r="D29" s="27">
        <f>IF(BUSHEL!D32&gt;0,BUSHEL!D32*TONELADA!$B$50,"")</f>
        <v>273.2835</v>
      </c>
      <c r="E29" s="26"/>
      <c r="F29" s="26"/>
      <c r="G29" s="33"/>
      <c r="H29" s="56">
        <f>BUSHEL!H32*$E$50</f>
        <v>184.5375</v>
      </c>
      <c r="I29" s="32"/>
    </row>
    <row r="30" spans="1:9" ht="19.5" customHeight="1">
      <c r="A30" s="24" t="s">
        <v>19</v>
      </c>
      <c r="B30" s="57"/>
      <c r="C30" s="35"/>
      <c r="D30" s="27">
        <f>IF(BUSHEL!D20&gt;0,BUSHEL!D20*TONELADA!$B$50,"")</f>
      </c>
      <c r="E30" s="53"/>
      <c r="F30" s="53"/>
      <c r="G30" s="54"/>
      <c r="H30" s="59"/>
      <c r="I30" s="55"/>
    </row>
    <row r="31" spans="1:9" ht="19.5" customHeight="1">
      <c r="A31" s="17" t="s">
        <v>20</v>
      </c>
      <c r="B31" s="36">
        <f>BUSHEL!B33*TONELADA!$B$50</f>
        <v>260.69867999999997</v>
      </c>
      <c r="C31" s="26"/>
      <c r="D31" s="27">
        <f>IF(BUSHEL!D33&gt;0,BUSHEL!D33*TONELADA!$B$50,"")</f>
        <v>274.75326</v>
      </c>
      <c r="E31" s="26"/>
      <c r="F31" s="26"/>
      <c r="G31" s="33"/>
      <c r="H31" s="56">
        <f>BUSHEL!H33*$E$50</f>
        <v>187.09642</v>
      </c>
      <c r="I31" s="32"/>
    </row>
    <row r="32" spans="1:9" ht="19.5" customHeight="1">
      <c r="A32" s="17" t="s">
        <v>21</v>
      </c>
      <c r="B32" s="36"/>
      <c r="C32" s="26"/>
      <c r="D32" s="27"/>
      <c r="E32" s="26"/>
      <c r="F32" s="26"/>
      <c r="G32" s="33"/>
      <c r="H32" s="56"/>
      <c r="I32" s="32"/>
    </row>
    <row r="33" spans="1:9" ht="19.5" customHeight="1">
      <c r="A33" s="17" t="s">
        <v>22</v>
      </c>
      <c r="B33" s="36"/>
      <c r="C33" s="26"/>
      <c r="D33" s="27"/>
      <c r="E33" s="26"/>
      <c r="F33" s="26"/>
      <c r="G33" s="33"/>
      <c r="H33" s="56"/>
      <c r="I33" s="32"/>
    </row>
    <row r="34" spans="1:9" ht="19.5" customHeight="1">
      <c r="A34" s="17" t="s">
        <v>23</v>
      </c>
      <c r="B34" s="36">
        <f>BUSHEL!B34*TONELADA!$B$50</f>
        <v>264.28122</v>
      </c>
      <c r="C34" s="35"/>
      <c r="D34" s="27">
        <f>IF(BUSHEL!D34&gt;0,BUSHEL!D34*TONELADA!$B$50,"")</f>
        <v>278.42766</v>
      </c>
      <c r="E34" s="35"/>
      <c r="F34" s="35"/>
      <c r="G34" s="37"/>
      <c r="H34" s="56">
        <f>BUSHEL!H34*$E$50</f>
        <v>190.34428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266.11842</v>
      </c>
      <c r="C36" s="26"/>
      <c r="D36" s="27"/>
      <c r="E36" s="26"/>
      <c r="F36" s="26"/>
      <c r="G36" s="33"/>
      <c r="H36" s="56">
        <f>BUSHEL!H36*$E$50</f>
        <v>194.18266</v>
      </c>
      <c r="I36" s="32"/>
    </row>
    <row r="37" spans="1:9" ht="19.5" customHeight="1">
      <c r="A37" s="17" t="s">
        <v>16</v>
      </c>
      <c r="B37" s="36">
        <f>BUSHEL!B37*TONELADA!$B$50</f>
        <v>265.93469999999996</v>
      </c>
      <c r="C37" s="26"/>
      <c r="D37" s="27"/>
      <c r="E37" s="26"/>
      <c r="F37" s="26"/>
      <c r="G37" s="33"/>
      <c r="H37" s="56">
        <f>BUSHEL!H37*$E$50</f>
        <v>196.05264</v>
      </c>
      <c r="I37" s="32"/>
    </row>
    <row r="38" spans="1:9" ht="19.5" customHeight="1">
      <c r="A38" s="17" t="s">
        <v>18</v>
      </c>
      <c r="B38" s="36">
        <f>BUSHEL!B38*TONELADA!$B$50</f>
        <v>262.99518</v>
      </c>
      <c r="C38" s="26"/>
      <c r="D38" s="27"/>
      <c r="E38" s="26"/>
      <c r="F38" s="26"/>
      <c r="G38" s="33"/>
      <c r="H38" s="56">
        <f>BUSHEL!H38*$E$50</f>
        <v>196.74158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194.47791999999998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195.46212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200.77679999999998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194.47791999999998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0" t="s">
        <v>32</v>
      </c>
      <c r="B50" s="61">
        <v>0.36744</v>
      </c>
      <c r="D50" s="60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HRW'!B25*B50</f>
        <v>-3.6744</v>
      </c>
      <c r="G54" s="51"/>
      <c r="H54" s="46"/>
    </row>
    <row r="55" spans="5:8" ht="15">
      <c r="E55" s="52">
        <v>0.115</v>
      </c>
      <c r="F55" s="51">
        <f>'Primas HRW'!B26*B50</f>
        <v>-1.8372</v>
      </c>
      <c r="G55" s="51"/>
      <c r="H55" s="46"/>
    </row>
    <row r="56" spans="5:8" ht="15">
      <c r="E56" s="52">
        <v>0.125</v>
      </c>
      <c r="F56" s="51" t="str">
        <f>'Primas HRW'!B27</f>
        <v> --</v>
      </c>
      <c r="G56" s="51"/>
      <c r="H56" s="49"/>
    </row>
    <row r="57" spans="5:8" ht="15">
      <c r="E57" s="50">
        <v>0.13</v>
      </c>
      <c r="F57" s="50" t="str">
        <f>'Primas HRW'!B28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A4" sqref="A4:C4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115</v>
      </c>
      <c r="C2" s="62" t="s">
        <v>34</v>
      </c>
    </row>
    <row r="3" spans="2:3" ht="15.75">
      <c r="B3" s="63">
        <v>0.12</v>
      </c>
      <c r="C3" s="64" t="s">
        <v>35</v>
      </c>
    </row>
    <row r="4" spans="1:3" ht="15.75" customHeight="1">
      <c r="A4" s="110">
        <v>2014</v>
      </c>
      <c r="B4" s="111"/>
      <c r="C4" s="112"/>
    </row>
    <row r="5" spans="1:3" ht="15">
      <c r="A5" s="97" t="s">
        <v>36</v>
      </c>
      <c r="B5" s="98">
        <v>110</v>
      </c>
      <c r="C5" s="98" t="s">
        <v>143</v>
      </c>
    </row>
    <row r="6" spans="1:3" ht="15">
      <c r="A6" s="67" t="s">
        <v>37</v>
      </c>
      <c r="B6" s="57">
        <v>112</v>
      </c>
      <c r="C6" s="57" t="s">
        <v>143</v>
      </c>
    </row>
    <row r="7" spans="1:3" ht="15">
      <c r="A7" s="65" t="s">
        <v>38</v>
      </c>
      <c r="B7" s="66">
        <v>115</v>
      </c>
      <c r="C7" s="66" t="s">
        <v>143</v>
      </c>
    </row>
    <row r="8" spans="1:3" ht="15">
      <c r="A8" s="68" t="s">
        <v>39</v>
      </c>
      <c r="B8" s="69"/>
      <c r="C8" s="57"/>
    </row>
    <row r="9" spans="1:3" ht="15">
      <c r="A9" s="65" t="s">
        <v>40</v>
      </c>
      <c r="B9" s="66"/>
      <c r="C9" s="71"/>
    </row>
    <row r="10" spans="1:3" ht="15">
      <c r="A10" s="70" t="s">
        <v>41</v>
      </c>
      <c r="B10" s="57"/>
      <c r="C10" s="57"/>
    </row>
    <row r="11" spans="1:3" ht="15">
      <c r="A11" s="65" t="s">
        <v>42</v>
      </c>
      <c r="B11" s="66"/>
      <c r="C11" s="66"/>
    </row>
    <row r="12" spans="1:3" ht="15">
      <c r="A12" s="70" t="s">
        <v>43</v>
      </c>
      <c r="B12" s="57"/>
      <c r="C12" s="57"/>
    </row>
    <row r="13" spans="1:3" ht="15.75">
      <c r="A13" s="107">
        <v>2013</v>
      </c>
      <c r="B13" s="108"/>
      <c r="C13" s="109"/>
    </row>
    <row r="14" spans="1:3" ht="15">
      <c r="A14" s="65" t="s">
        <v>44</v>
      </c>
      <c r="B14" s="71"/>
      <c r="C14" s="66"/>
    </row>
    <row r="15" spans="1:3" ht="15">
      <c r="A15" s="70" t="s">
        <v>45</v>
      </c>
      <c r="B15" s="57"/>
      <c r="C15" s="57"/>
    </row>
    <row r="16" spans="1:3" ht="15">
      <c r="A16" s="65" t="s">
        <v>46</v>
      </c>
      <c r="B16" s="66">
        <v>115</v>
      </c>
      <c r="C16" s="66" t="s">
        <v>116</v>
      </c>
    </row>
    <row r="17" spans="1:3" ht="15">
      <c r="A17" s="67" t="s">
        <v>47</v>
      </c>
      <c r="B17" s="57">
        <v>115</v>
      </c>
      <c r="C17" s="57" t="s">
        <v>116</v>
      </c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  <row r="25" ht="15">
      <c r="A25" t="s">
        <v>52</v>
      </c>
    </row>
  </sheetData>
  <sheetProtection selectLockedCells="1" selectUnlockedCells="1"/>
  <mergeCells count="2">
    <mergeCell ref="A13:C1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4">
      <selection activeCell="B19" sqref="B19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13"/>
      <c r="C1" s="113"/>
      <c r="D1" s="113"/>
    </row>
    <row r="2" spans="1:4" ht="15.75">
      <c r="A2" s="67"/>
      <c r="B2" s="114" t="s">
        <v>1</v>
      </c>
      <c r="C2" s="114"/>
      <c r="D2" s="114"/>
    </row>
    <row r="3" spans="1:4" ht="15.75">
      <c r="A3" s="67"/>
      <c r="B3" s="114" t="s">
        <v>53</v>
      </c>
      <c r="C3" s="114"/>
      <c r="D3" s="114"/>
    </row>
    <row r="4" spans="1:5" ht="15.75">
      <c r="A4" s="67"/>
      <c r="B4" s="72">
        <v>0.12</v>
      </c>
      <c r="C4" s="73">
        <v>0.115</v>
      </c>
      <c r="D4" s="73">
        <v>0.11</v>
      </c>
      <c r="E4" s="74" t="s">
        <v>54</v>
      </c>
    </row>
    <row r="5" spans="1:5" ht="15.75" customHeight="1">
      <c r="A5" s="115">
        <v>2014</v>
      </c>
      <c r="B5" s="116"/>
      <c r="C5" s="116"/>
      <c r="D5" s="116"/>
      <c r="E5" s="117"/>
    </row>
    <row r="6" spans="1:5" ht="15">
      <c r="A6" s="75" t="s">
        <v>36</v>
      </c>
      <c r="B6" s="66"/>
      <c r="C6" s="66"/>
      <c r="D6" s="66"/>
      <c r="E6" s="66"/>
    </row>
    <row r="7" spans="1:5" ht="15">
      <c r="A7" s="67" t="s">
        <v>37</v>
      </c>
      <c r="B7" s="57"/>
      <c r="C7" s="76"/>
      <c r="D7" s="57"/>
      <c r="E7" s="57"/>
    </row>
    <row r="8" spans="1:5" ht="15">
      <c r="A8" s="65" t="s">
        <v>38</v>
      </c>
      <c r="B8" s="66"/>
      <c r="C8" s="71"/>
      <c r="D8" s="66"/>
      <c r="E8" s="71"/>
    </row>
    <row r="9" spans="1:5" ht="15">
      <c r="A9" s="67" t="s">
        <v>39</v>
      </c>
      <c r="B9" s="57"/>
      <c r="C9" s="76"/>
      <c r="D9" s="57"/>
      <c r="E9" s="57"/>
    </row>
    <row r="10" spans="1:5" ht="15">
      <c r="A10" s="65" t="s">
        <v>40</v>
      </c>
      <c r="B10" s="66"/>
      <c r="C10" s="71"/>
      <c r="D10" s="66"/>
      <c r="E10" s="71"/>
    </row>
    <row r="11" spans="1:5" ht="15">
      <c r="A11" s="67" t="s">
        <v>41</v>
      </c>
      <c r="B11" s="57"/>
      <c r="C11" s="76"/>
      <c r="D11" s="57"/>
      <c r="E11" s="57"/>
    </row>
    <row r="12" spans="1:5" ht="15">
      <c r="A12" s="65" t="s">
        <v>42</v>
      </c>
      <c r="B12" s="71"/>
      <c r="C12" s="71"/>
      <c r="D12" s="66"/>
      <c r="E12" s="71"/>
    </row>
    <row r="13" spans="1:5" ht="15.75">
      <c r="A13" s="107">
        <v>2013</v>
      </c>
      <c r="B13" s="108"/>
      <c r="C13" s="108"/>
      <c r="D13" s="108"/>
      <c r="E13" s="109"/>
    </row>
    <row r="14" spans="1:5" ht="15">
      <c r="A14" s="67" t="s">
        <v>43</v>
      </c>
      <c r="B14" s="77"/>
      <c r="C14" s="57"/>
      <c r="D14" s="57"/>
      <c r="E14" s="57"/>
    </row>
    <row r="15" spans="1:5" ht="15">
      <c r="A15" s="65" t="s">
        <v>44</v>
      </c>
      <c r="B15" s="71"/>
      <c r="C15" s="71"/>
      <c r="D15" s="66"/>
      <c r="E15" s="71"/>
    </row>
    <row r="16" spans="1:5" ht="15">
      <c r="A16" s="67" t="s">
        <v>45</v>
      </c>
      <c r="B16" s="57">
        <v>160</v>
      </c>
      <c r="C16" s="57">
        <f>B16+$B$26</f>
        <v>155</v>
      </c>
      <c r="D16" s="57">
        <f>B16+$B$25</f>
        <v>150</v>
      </c>
      <c r="E16" s="57" t="s">
        <v>116</v>
      </c>
    </row>
    <row r="17" spans="1:5" ht="15">
      <c r="A17" s="65" t="s">
        <v>46</v>
      </c>
      <c r="B17" s="66">
        <v>155</v>
      </c>
      <c r="C17" s="66">
        <f>B17+$B$26</f>
        <v>150</v>
      </c>
      <c r="D17" s="66">
        <f>B17+$B$25</f>
        <v>145</v>
      </c>
      <c r="E17" s="66" t="s">
        <v>116</v>
      </c>
    </row>
    <row r="18" spans="1:5" ht="15">
      <c r="A18" s="67" t="s">
        <v>47</v>
      </c>
      <c r="B18" s="57">
        <v>155</v>
      </c>
      <c r="C18" s="57">
        <v>133</v>
      </c>
      <c r="D18" s="57">
        <v>118</v>
      </c>
      <c r="E18" s="57" t="s">
        <v>116</v>
      </c>
    </row>
    <row r="24" spans="1:4" ht="15">
      <c r="A24" t="s">
        <v>55</v>
      </c>
      <c r="D24" t="s">
        <v>48</v>
      </c>
    </row>
    <row r="25" spans="1:4" ht="15">
      <c r="A25" s="78">
        <v>0.11</v>
      </c>
      <c r="B25">
        <v>-10</v>
      </c>
      <c r="D25" t="s">
        <v>49</v>
      </c>
    </row>
    <row r="26" spans="1:4" ht="15">
      <c r="A26" s="79">
        <v>0.115</v>
      </c>
      <c r="B26" s="80">
        <v>-5</v>
      </c>
      <c r="D26" t="s">
        <v>50</v>
      </c>
    </row>
    <row r="27" spans="1:4" ht="15">
      <c r="A27" s="81">
        <v>0.125</v>
      </c>
      <c r="B27" s="82" t="s">
        <v>56</v>
      </c>
      <c r="D27" t="s">
        <v>51</v>
      </c>
    </row>
    <row r="28" spans="1:4" ht="15">
      <c r="A28" s="78">
        <v>0.13</v>
      </c>
      <c r="B28" s="83" t="s">
        <v>57</v>
      </c>
      <c r="D28" t="s">
        <v>52</v>
      </c>
    </row>
    <row r="30" ht="15">
      <c r="A30" t="s">
        <v>48</v>
      </c>
    </row>
    <row r="31" ht="15">
      <c r="A31" t="s">
        <v>49</v>
      </c>
    </row>
    <row r="32" ht="15">
      <c r="A32" t="s">
        <v>50</v>
      </c>
    </row>
    <row r="33" ht="15">
      <c r="A33" t="s">
        <v>51</v>
      </c>
    </row>
    <row r="34" ht="15">
      <c r="A34" t="s">
        <v>52</v>
      </c>
    </row>
  </sheetData>
  <sheetProtection selectLockedCells="1" selectUnlockedCells="1"/>
  <mergeCells count="5">
    <mergeCell ref="B1:D1"/>
    <mergeCell ref="B2:D2"/>
    <mergeCell ref="B3:D3"/>
    <mergeCell ref="A13:E13"/>
    <mergeCell ref="A5:E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="80" zoomScaleNormal="80" zoomScalePageLayoutView="0" workbookViewId="0" topLeftCell="A1">
      <selection activeCell="B8" sqref="B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2" t="s">
        <v>34</v>
      </c>
    </row>
    <row r="3" spans="2:3" ht="15.75">
      <c r="B3" s="63" t="s">
        <v>59</v>
      </c>
      <c r="C3" s="64" t="s">
        <v>35</v>
      </c>
    </row>
    <row r="4" spans="1:3" ht="15.75" customHeight="1">
      <c r="A4" s="110">
        <v>2014</v>
      </c>
      <c r="B4" s="111"/>
      <c r="C4" s="112"/>
    </row>
    <row r="5" spans="1:3" ht="15">
      <c r="A5" s="99" t="s">
        <v>36</v>
      </c>
      <c r="B5" s="98">
        <v>72</v>
      </c>
      <c r="C5" s="98" t="s">
        <v>143</v>
      </c>
    </row>
    <row r="6" spans="1:3" ht="15">
      <c r="A6" s="84" t="s">
        <v>37</v>
      </c>
      <c r="B6" s="57">
        <v>70</v>
      </c>
      <c r="C6" s="57" t="s">
        <v>143</v>
      </c>
    </row>
    <row r="7" spans="1:3" ht="15">
      <c r="A7" s="75" t="s">
        <v>38</v>
      </c>
      <c r="B7" s="66">
        <v>68</v>
      </c>
      <c r="C7" s="66" t="s">
        <v>143</v>
      </c>
    </row>
    <row r="8" spans="1:3" ht="15">
      <c r="A8" s="70" t="s">
        <v>39</v>
      </c>
      <c r="B8" s="85"/>
      <c r="C8" s="85"/>
    </row>
    <row r="9" spans="1:3" ht="15">
      <c r="A9" s="65" t="s">
        <v>40</v>
      </c>
      <c r="B9" s="66"/>
      <c r="C9" s="66"/>
    </row>
    <row r="10" spans="1:3" ht="15">
      <c r="A10" s="67" t="s">
        <v>41</v>
      </c>
      <c r="B10" s="57"/>
      <c r="C10" s="57"/>
    </row>
    <row r="11" spans="1:3" ht="15">
      <c r="A11" s="65" t="s">
        <v>42</v>
      </c>
      <c r="B11" s="66"/>
      <c r="C11" s="66"/>
    </row>
    <row r="12" spans="1:3" ht="15">
      <c r="A12" s="70" t="s">
        <v>43</v>
      </c>
      <c r="B12" s="85"/>
      <c r="C12" s="57"/>
    </row>
    <row r="13" spans="1:3" ht="15.75">
      <c r="A13" s="107">
        <v>2013</v>
      </c>
      <c r="B13" s="108"/>
      <c r="C13" s="109"/>
    </row>
    <row r="14" spans="1:3" ht="15">
      <c r="A14" s="65" t="s">
        <v>44</v>
      </c>
      <c r="B14" s="66"/>
      <c r="C14" s="66"/>
    </row>
    <row r="15" spans="1:3" ht="15">
      <c r="A15" s="84" t="s">
        <v>144</v>
      </c>
      <c r="B15" s="57"/>
      <c r="C15" s="57"/>
    </row>
    <row r="16" spans="1:3" ht="15">
      <c r="A16" s="75" t="s">
        <v>145</v>
      </c>
      <c r="B16" s="66"/>
      <c r="C16" s="66" t="s">
        <v>116</v>
      </c>
    </row>
    <row r="17" spans="1:3" ht="15">
      <c r="A17" s="84" t="s">
        <v>146</v>
      </c>
      <c r="B17" s="57">
        <v>105</v>
      </c>
      <c r="C17" s="57" t="s">
        <v>116</v>
      </c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  <row r="25" ht="15">
      <c r="A25" t="s">
        <v>52</v>
      </c>
    </row>
  </sheetData>
  <sheetProtection selectLockedCells="1" selectUnlockedCells="1"/>
  <mergeCells count="2">
    <mergeCell ref="A13:C1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B1">
      <selection activeCell="E23" sqref="E23"/>
    </sheetView>
  </sheetViews>
  <sheetFormatPr defaultColWidth="12.4453125" defaultRowHeight="15"/>
  <cols>
    <col min="1" max="1" width="12.4453125" style="86" customWidth="1"/>
    <col min="2" max="2" width="6.4453125" style="86" customWidth="1"/>
    <col min="3" max="3" width="22.10546875" style="86" customWidth="1"/>
    <col min="4" max="4" width="14.4453125" style="86" customWidth="1"/>
    <col min="5" max="5" width="6.88671875" style="86" customWidth="1"/>
    <col min="6" max="6" width="7.77734375" style="86" customWidth="1"/>
    <col min="7" max="7" width="20.10546875" style="86" customWidth="1"/>
    <col min="8" max="8" width="14.4453125" style="86" customWidth="1"/>
    <col min="9" max="9" width="6.99609375" style="86" customWidth="1"/>
    <col min="10" max="10" width="4.99609375" style="86" customWidth="1"/>
    <col min="11" max="11" width="17.21484375" style="86" customWidth="1"/>
    <col min="12" max="12" width="14.4453125" style="86" customWidth="1"/>
    <col min="13" max="13" width="6.88671875" style="86" customWidth="1"/>
    <col min="14" max="16384" width="12.4453125" style="86" customWidth="1"/>
  </cols>
  <sheetData>
    <row r="1" ht="15">
      <c r="A1" s="86" t="s">
        <v>60</v>
      </c>
    </row>
    <row r="2" spans="3:11" ht="15">
      <c r="C2" s="86" t="s">
        <v>61</v>
      </c>
      <c r="G2" s="86" t="s">
        <v>62</v>
      </c>
      <c r="K2" s="86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122</v>
      </c>
      <c r="D4" s="89">
        <v>41571</v>
      </c>
      <c r="E4" s="39">
        <v>696.5</v>
      </c>
      <c r="F4" t="s">
        <v>69</v>
      </c>
      <c r="G4" t="s">
        <v>123</v>
      </c>
      <c r="H4" s="89">
        <v>41571</v>
      </c>
      <c r="I4">
        <v>764.25</v>
      </c>
      <c r="J4" t="s">
        <v>70</v>
      </c>
      <c r="K4" t="s">
        <v>71</v>
      </c>
      <c r="L4" s="89">
        <v>41571</v>
      </c>
      <c r="M4" s="39">
        <v>440.25</v>
      </c>
    </row>
    <row r="5" spans="2:13" ht="15">
      <c r="B5" t="s">
        <v>72</v>
      </c>
      <c r="C5" t="s">
        <v>124</v>
      </c>
      <c r="D5" s="89">
        <v>41571</v>
      </c>
      <c r="E5" s="39">
        <v>707</v>
      </c>
      <c r="F5" t="s">
        <v>73</v>
      </c>
      <c r="G5" t="s">
        <v>125</v>
      </c>
      <c r="H5" s="89">
        <v>41571</v>
      </c>
      <c r="I5">
        <v>763.5</v>
      </c>
      <c r="J5" t="s">
        <v>74</v>
      </c>
      <c r="K5" t="s">
        <v>75</v>
      </c>
      <c r="L5" s="89">
        <v>41571</v>
      </c>
      <c r="M5" s="39">
        <v>452.5</v>
      </c>
    </row>
    <row r="6" spans="2:13" ht="15">
      <c r="B6" t="s">
        <v>76</v>
      </c>
      <c r="C6" t="s">
        <v>126</v>
      </c>
      <c r="D6" s="89">
        <v>41571</v>
      </c>
      <c r="E6" s="39">
        <v>712.25</v>
      </c>
      <c r="F6" t="s">
        <v>77</v>
      </c>
      <c r="G6" t="s">
        <v>127</v>
      </c>
      <c r="H6" s="89">
        <v>41571</v>
      </c>
      <c r="I6">
        <v>759.75</v>
      </c>
      <c r="J6" t="s">
        <v>78</v>
      </c>
      <c r="K6" t="s">
        <v>79</v>
      </c>
      <c r="L6" s="89">
        <v>41571</v>
      </c>
      <c r="M6" s="39">
        <v>461</v>
      </c>
    </row>
    <row r="7" spans="2:13" ht="15">
      <c r="B7" t="s">
        <v>80</v>
      </c>
      <c r="C7" t="s">
        <v>128</v>
      </c>
      <c r="D7" s="89">
        <v>41571</v>
      </c>
      <c r="E7" s="39">
        <v>704</v>
      </c>
      <c r="F7" t="s">
        <v>81</v>
      </c>
      <c r="G7" t="s">
        <v>129</v>
      </c>
      <c r="H7" s="89">
        <v>41571</v>
      </c>
      <c r="I7">
        <v>743.75</v>
      </c>
      <c r="J7" t="s">
        <v>82</v>
      </c>
      <c r="K7" t="s">
        <v>83</v>
      </c>
      <c r="L7" s="89">
        <v>41571</v>
      </c>
      <c r="M7" s="39">
        <v>468.75</v>
      </c>
    </row>
    <row r="8" spans="2:13" ht="15">
      <c r="B8" t="s">
        <v>84</v>
      </c>
      <c r="C8" t="s">
        <v>130</v>
      </c>
      <c r="D8" s="89">
        <v>41571</v>
      </c>
      <c r="E8" s="39">
        <v>709.5</v>
      </c>
      <c r="F8" t="s">
        <v>85</v>
      </c>
      <c r="G8" t="s">
        <v>131</v>
      </c>
      <c r="H8" s="89">
        <v>41571</v>
      </c>
      <c r="I8">
        <v>747.75</v>
      </c>
      <c r="J8" t="s">
        <v>86</v>
      </c>
      <c r="K8" t="s">
        <v>87</v>
      </c>
      <c r="L8" s="89">
        <v>41571</v>
      </c>
      <c r="M8" s="39">
        <v>475.25</v>
      </c>
    </row>
    <row r="9" spans="2:13" ht="15">
      <c r="B9" t="s">
        <v>88</v>
      </c>
      <c r="C9" t="s">
        <v>132</v>
      </c>
      <c r="D9" s="89">
        <v>41571</v>
      </c>
      <c r="E9" s="39">
        <v>719.25</v>
      </c>
      <c r="F9" t="s">
        <v>89</v>
      </c>
      <c r="G9" t="s">
        <v>133</v>
      </c>
      <c r="H9" s="89">
        <v>41571</v>
      </c>
      <c r="I9">
        <v>757.75</v>
      </c>
      <c r="J9" t="s">
        <v>90</v>
      </c>
      <c r="K9" t="s">
        <v>91</v>
      </c>
      <c r="L9" s="89">
        <v>41571</v>
      </c>
      <c r="M9" s="39">
        <v>483.5</v>
      </c>
    </row>
    <row r="10" spans="2:13" ht="15">
      <c r="B10" t="s">
        <v>92</v>
      </c>
      <c r="C10" t="s">
        <v>134</v>
      </c>
      <c r="D10" s="89">
        <v>41571</v>
      </c>
      <c r="E10" s="39">
        <v>724.25</v>
      </c>
      <c r="F10" t="s">
        <v>114</v>
      </c>
      <c r="G10" t="s">
        <v>135</v>
      </c>
      <c r="H10" s="89">
        <v>41571</v>
      </c>
      <c r="I10">
        <v>763</v>
      </c>
      <c r="J10" t="s">
        <v>93</v>
      </c>
      <c r="K10" t="s">
        <v>94</v>
      </c>
      <c r="L10" s="89">
        <v>41571</v>
      </c>
      <c r="M10" s="39">
        <v>493.25</v>
      </c>
    </row>
    <row r="11" spans="2:13" ht="15">
      <c r="B11" t="s">
        <v>95</v>
      </c>
      <c r="C11" t="s">
        <v>136</v>
      </c>
      <c r="D11" s="89">
        <v>41571</v>
      </c>
      <c r="E11" s="39">
        <v>723.75</v>
      </c>
      <c r="F11"/>
      <c r="G11"/>
      <c r="H11"/>
      <c r="I11"/>
      <c r="J11" t="s">
        <v>96</v>
      </c>
      <c r="K11" t="s">
        <v>97</v>
      </c>
      <c r="L11" s="89">
        <v>41571</v>
      </c>
      <c r="M11" s="39">
        <v>498</v>
      </c>
    </row>
    <row r="12" spans="2:13" ht="15">
      <c r="B12" t="s">
        <v>98</v>
      </c>
      <c r="C12" t="s">
        <v>137</v>
      </c>
      <c r="D12" s="89">
        <v>41571</v>
      </c>
      <c r="E12" s="39">
        <v>715.75</v>
      </c>
      <c r="F12"/>
      <c r="G12"/>
      <c r="H12"/>
      <c r="I12"/>
      <c r="J12" t="s">
        <v>99</v>
      </c>
      <c r="K12" t="s">
        <v>100</v>
      </c>
      <c r="L12" s="89">
        <v>41571</v>
      </c>
      <c r="M12" s="39">
        <v>499.75</v>
      </c>
    </row>
    <row r="13" spans="2:13" ht="15">
      <c r="B13" t="s">
        <v>117</v>
      </c>
      <c r="C13" t="s">
        <v>138</v>
      </c>
      <c r="D13" s="89">
        <v>41571</v>
      </c>
      <c r="E13" s="39">
        <v>719.5</v>
      </c>
      <c r="F13"/>
      <c r="G13"/>
      <c r="H13"/>
      <c r="I13"/>
      <c r="J13" t="s">
        <v>101</v>
      </c>
      <c r="K13" t="s">
        <v>102</v>
      </c>
      <c r="L13" s="89">
        <v>41571</v>
      </c>
      <c r="M13" s="39">
        <v>494</v>
      </c>
    </row>
    <row r="14" spans="2:13" ht="15">
      <c r="B14" t="s">
        <v>118</v>
      </c>
      <c r="C14" t="s">
        <v>139</v>
      </c>
      <c r="D14" s="89">
        <v>41571</v>
      </c>
      <c r="E14" s="39">
        <v>731.25</v>
      </c>
      <c r="F14"/>
      <c r="G14"/>
      <c r="H14"/>
      <c r="I14"/>
      <c r="J14" t="s">
        <v>103</v>
      </c>
      <c r="K14" t="s">
        <v>104</v>
      </c>
      <c r="L14" s="89">
        <v>41571</v>
      </c>
      <c r="M14" s="39">
        <v>496.5</v>
      </c>
    </row>
    <row r="15" spans="2:13" ht="15">
      <c r="B15" t="s">
        <v>119</v>
      </c>
      <c r="C15" t="s">
        <v>140</v>
      </c>
      <c r="D15" s="89">
        <v>41571</v>
      </c>
      <c r="E15" s="39">
        <v>732.75</v>
      </c>
      <c r="F15"/>
      <c r="G15"/>
      <c r="H15"/>
      <c r="I15"/>
      <c r="J15" t="s">
        <v>105</v>
      </c>
      <c r="K15" t="s">
        <v>106</v>
      </c>
      <c r="L15" s="89">
        <v>41571</v>
      </c>
      <c r="M15" s="39">
        <v>510</v>
      </c>
    </row>
    <row r="16" spans="2:13" ht="15">
      <c r="B16" t="s">
        <v>120</v>
      </c>
      <c r="C16" t="s">
        <v>141</v>
      </c>
      <c r="D16" s="89">
        <v>41571</v>
      </c>
      <c r="E16" s="39">
        <v>732.75</v>
      </c>
      <c r="F16"/>
      <c r="G16"/>
      <c r="H16"/>
      <c r="I16"/>
      <c r="J16" t="s">
        <v>107</v>
      </c>
      <c r="K16" t="s">
        <v>108</v>
      </c>
      <c r="L16" s="89">
        <v>41571</v>
      </c>
      <c r="M16" s="39">
        <v>494</v>
      </c>
    </row>
    <row r="17" spans="2:13" ht="15">
      <c r="B17" t="s">
        <v>121</v>
      </c>
      <c r="C17" t="s">
        <v>142</v>
      </c>
      <c r="D17" s="89">
        <v>41571</v>
      </c>
      <c r="E17" s="39">
        <v>719.5</v>
      </c>
      <c r="F17" t="s">
        <v>64</v>
      </c>
      <c r="G17"/>
      <c r="H17"/>
      <c r="I17"/>
      <c r="J17" t="s">
        <v>64</v>
      </c>
      <c r="K17"/>
      <c r="L17"/>
      <c r="M17"/>
    </row>
    <row r="21" spans="4:5" ht="15.75">
      <c r="D21" s="87" t="s">
        <v>109</v>
      </c>
      <c r="E21" s="87" t="s">
        <v>110</v>
      </c>
    </row>
    <row r="22" spans="3:9" ht="15.75">
      <c r="C22" s="87" t="s">
        <v>111</v>
      </c>
      <c r="D22" s="67" t="s">
        <v>147</v>
      </c>
      <c r="E22" s="67">
        <v>24</v>
      </c>
      <c r="F22" s="86" t="s">
        <v>112</v>
      </c>
      <c r="G22" t="s">
        <v>45</v>
      </c>
      <c r="H22" t="s">
        <v>113</v>
      </c>
      <c r="I22" s="86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8"/>
    </row>
    <row r="6" spans="2:3" ht="15">
      <c r="B6" s="88"/>
      <c r="C6" s="88"/>
    </row>
    <row r="7" spans="2:3" ht="15">
      <c r="B7" s="88"/>
      <c r="C7" s="8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2013-10-27T00:02:43Z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