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1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<sst xmlns="http://schemas.openxmlformats.org/spreadsheetml/2006/main" count="291" uniqueCount="164">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</sst>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19</v>
      </c>
      <c r="B17" s="25"/>
      <c r="C17" s="26"/>
      <c r="D17" s="27"/>
      <c r="E17" s="91"/>
      <c r="F17" s="92"/>
      <c r="G17" s="93"/>
      <c r="H17" s="31"/>
      <c r="I17" s="32"/>
    </row>
    <row r="18" spans="1:9" ht="19.5" customHeight="1">
      <c r="A18" s="17" t="s">
        <v>20</v>
      </c>
      <c r="B18" s="25"/>
      <c r="C18" s="26"/>
      <c r="D18" s="27"/>
      <c r="E18" s="91"/>
      <c r="F18" s="92"/>
      <c r="G18" s="93"/>
      <c r="H18" s="31"/>
      <c r="I18" s="32"/>
    </row>
    <row r="19" spans="1:9" ht="19.5" customHeight="1">
      <c r="A19" s="17" t="s">
        <v>21</v>
      </c>
      <c r="B19" s="25"/>
      <c r="C19" s="26"/>
      <c r="D19" s="27"/>
      <c r="E19" s="91"/>
      <c r="F19" s="92"/>
      <c r="G19" s="93"/>
      <c r="H19" s="31"/>
      <c r="I19" s="32"/>
    </row>
    <row r="20" spans="1:9" ht="19.5" customHeight="1">
      <c r="A20" s="17" t="s">
        <v>22</v>
      </c>
      <c r="B20" s="25"/>
      <c r="C20" s="26"/>
      <c r="D20" s="27"/>
      <c r="E20" s="91">
        <f>D21+'Primas HRW'!B17</f>
        <v>866.5</v>
      </c>
      <c r="F20" s="92">
        <f>D21+'Primas HRW'!C17</f>
        <v>861.5</v>
      </c>
      <c r="G20" s="93">
        <f>D21+'Primas HRW'!D17</f>
        <v>856.5</v>
      </c>
      <c r="H20" s="31"/>
      <c r="I20" s="32"/>
    </row>
    <row r="21" spans="1:9" ht="19.5" customHeight="1">
      <c r="A21" s="17" t="s">
        <v>23</v>
      </c>
      <c r="B21" s="34">
        <f>Datos!E4</f>
        <v>649.75</v>
      </c>
      <c r="C21" s="35">
        <f>B21+'Primas SRW'!B17</f>
        <v>759.75</v>
      </c>
      <c r="D21" s="27">
        <f>Datos!I4</f>
        <v>708.5</v>
      </c>
      <c r="E21" s="94">
        <f>D21+'Primas HRW'!B18</f>
        <v>853.5</v>
      </c>
      <c r="F21" s="95">
        <f>D21+'Primas HRW'!C18</f>
        <v>848.5</v>
      </c>
      <c r="G21" s="96">
        <f>D21+'Primas HRW'!D18</f>
        <v>843.5</v>
      </c>
      <c r="H21" s="31">
        <f>Datos!M4</f>
        <v>426.75</v>
      </c>
      <c r="I21" s="36">
        <f>H21+'Primas maíz'!B17</f>
        <v>546.75</v>
      </c>
    </row>
    <row r="22" spans="1:9" ht="19.5" customHeight="1">
      <c r="A22" s="17">
        <v>2014</v>
      </c>
      <c r="B22" s="18"/>
      <c r="C22" s="19"/>
      <c r="D22" s="20"/>
      <c r="E22" s="19"/>
      <c r="F22" s="21"/>
      <c r="G22" s="22"/>
      <c r="H22" s="23"/>
      <c r="I22" s="21"/>
    </row>
    <row r="23" spans="1:9" ht="19.5" customHeight="1">
      <c r="A23" s="24" t="s">
        <v>12</v>
      </c>
      <c r="B23" s="25"/>
      <c r="C23" s="26">
        <f>B25+'Primas SRW'!B5</f>
        <v>756.5</v>
      </c>
      <c r="D23" s="27"/>
      <c r="E23" s="28">
        <f>$D$25+'Primas HRW'!B6</f>
        <v>856.25</v>
      </c>
      <c r="F23" s="29">
        <f>$D$25+'Primas HRW'!C6</f>
        <v>851.25</v>
      </c>
      <c r="G23" s="30">
        <f>$D$25+'Primas HRW'!D6</f>
        <v>846.25</v>
      </c>
      <c r="H23" s="31"/>
      <c r="I23" s="32">
        <f>H25+'Primas maíz'!B5</f>
        <v>523.5</v>
      </c>
    </row>
    <row r="24" spans="1:9" ht="19.5" customHeight="1">
      <c r="A24" s="24" t="s">
        <v>13</v>
      </c>
      <c r="B24" s="25"/>
      <c r="C24" s="26">
        <f>B25+'Primas SRW'!B6</f>
        <v>754.5</v>
      </c>
      <c r="D24" s="27"/>
      <c r="E24" s="28">
        <f>$D$25+'Primas HRW'!B7</f>
        <v>856.25</v>
      </c>
      <c r="F24" s="29">
        <f>$D$25+'Primas HRW'!C7</f>
        <v>851.25</v>
      </c>
      <c r="G24" s="30">
        <f>$D$25+'Primas HRW'!D7</f>
        <v>846.25</v>
      </c>
      <c r="H24" s="31"/>
      <c r="I24" s="32">
        <f>H25+'Primas maíz'!B6</f>
        <v>518.5</v>
      </c>
    </row>
    <row r="25" spans="1:9" ht="19.5" customHeight="1">
      <c r="A25" s="17" t="s">
        <v>14</v>
      </c>
      <c r="B25" s="34">
        <f>Datos!E5</f>
        <v>661.5</v>
      </c>
      <c r="C25" s="26">
        <f>B25+'Primas SRW'!B7</f>
        <v>753.5</v>
      </c>
      <c r="D25" s="27">
        <f>Datos!I5</f>
        <v>711.25</v>
      </c>
      <c r="E25" s="28">
        <f>$D$25+'Primas HRW'!B8</f>
        <v>856.25</v>
      </c>
      <c r="F25" s="29">
        <f>$D$25+'Primas HRW'!C8</f>
        <v>851.25</v>
      </c>
      <c r="G25" s="30">
        <f>$D$25+'Primas HRW'!D8</f>
        <v>846.25</v>
      </c>
      <c r="H25" s="38">
        <f>Datos!M5</f>
        <v>438.5</v>
      </c>
      <c r="I25" s="32">
        <f>H25+'Primas maíz'!B7</f>
        <v>513.5</v>
      </c>
    </row>
    <row r="26" spans="1:9" ht="19.5" customHeight="1">
      <c r="A26" s="24" t="s">
        <v>15</v>
      </c>
      <c r="B26" s="25"/>
      <c r="C26" s="26"/>
      <c r="D26" s="27"/>
      <c r="E26" s="28"/>
      <c r="F26" s="29"/>
      <c r="G26" s="30"/>
      <c r="H26" s="31"/>
      <c r="I26" s="32">
        <f>H27+'Primas maíz'!B8</f>
        <v>509</v>
      </c>
    </row>
    <row r="27" spans="1:9" ht="19.5" customHeight="1">
      <c r="A27" s="17" t="s">
        <v>16</v>
      </c>
      <c r="B27" s="34">
        <f>Datos!E6</f>
        <v>668</v>
      </c>
      <c r="C27" s="26"/>
      <c r="D27" s="27">
        <f>Datos!I6</f>
        <v>711.5</v>
      </c>
      <c r="E27" s="26"/>
      <c r="F27" s="26"/>
      <c r="G27" s="33"/>
      <c r="H27" s="38">
        <f>Datos!M6</f>
        <v>447</v>
      </c>
      <c r="I27" s="32">
        <f>H27+'Primas maíz'!B9</f>
        <v>509</v>
      </c>
    </row>
    <row r="28" spans="1:9" ht="19.5" customHeight="1">
      <c r="A28" s="17" t="s">
        <v>17</v>
      </c>
      <c r="B28" s="34"/>
      <c r="C28" s="26"/>
      <c r="D28" s="27"/>
      <c r="E28" s="26"/>
      <c r="F28" s="26"/>
      <c r="G28" s="33"/>
      <c r="H28" s="90"/>
      <c r="I28" s="32">
        <f>H29+'Primas maíz'!B10</f>
        <v>513.75</v>
      </c>
    </row>
    <row r="29" spans="1:9" ht="19.5" customHeight="1">
      <c r="A29" s="17" t="s">
        <v>18</v>
      </c>
      <c r="B29" s="34">
        <f>Datos!E7</f>
        <v>668.5</v>
      </c>
      <c r="C29" s="26"/>
      <c r="D29" s="27">
        <f>Datos!I7</f>
        <v>706.5</v>
      </c>
      <c r="E29" s="26"/>
      <c r="F29" s="26"/>
      <c r="G29" s="33"/>
      <c r="H29" s="31">
        <f>Datos!M7</f>
        <v>453.75</v>
      </c>
      <c r="I29" s="32">
        <f>H29+'Primas maíz'!B11</f>
        <v>513.75</v>
      </c>
    </row>
    <row r="30" spans="1:9" ht="19.5" customHeight="1">
      <c r="A30" s="17" t="s">
        <v>19</v>
      </c>
      <c r="B30" s="34"/>
      <c r="C30" s="26"/>
      <c r="D30" s="27"/>
      <c r="E30" s="26"/>
      <c r="F30" s="26"/>
      <c r="G30" s="33"/>
      <c r="H30" s="31"/>
      <c r="I30" s="32"/>
    </row>
    <row r="31" spans="1:9" ht="19.5" customHeight="1">
      <c r="A31" s="17" t="s">
        <v>20</v>
      </c>
      <c r="B31" s="36">
        <f>Datos!E8</f>
        <v>677.5</v>
      </c>
      <c r="C31" s="26"/>
      <c r="D31" s="27">
        <f>Datos!I8</f>
        <v>715.25</v>
      </c>
      <c r="E31" s="26"/>
      <c r="F31" s="26"/>
      <c r="G31" s="33"/>
      <c r="H31" s="31">
        <f>Datos!M8</f>
        <v>459.5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31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31"/>
      <c r="I33" s="32"/>
    </row>
    <row r="34" spans="1:9" ht="19.5" customHeight="1">
      <c r="A34" s="17" t="s">
        <v>23</v>
      </c>
      <c r="B34" s="36">
        <f>Datos!E9</f>
        <v>690</v>
      </c>
      <c r="C34" s="35"/>
      <c r="D34" s="27">
        <f>Datos!I9</f>
        <v>727.75</v>
      </c>
      <c r="E34" s="35"/>
      <c r="F34" s="35"/>
      <c r="G34" s="37"/>
      <c r="H34" s="31">
        <f>Datos!M9</f>
        <v>468.5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696.25</v>
      </c>
      <c r="C36" s="26"/>
      <c r="D36" s="27">
        <f>Datos!I10</f>
        <v>733.5</v>
      </c>
      <c r="E36" s="26"/>
      <c r="F36" s="26"/>
      <c r="G36" s="33"/>
      <c r="H36" s="31">
        <f>Datos!M10</f>
        <v>477.75</v>
      </c>
      <c r="I36" s="32"/>
    </row>
    <row r="37" spans="1:9" ht="19.5" customHeight="1">
      <c r="A37" s="17" t="s">
        <v>16</v>
      </c>
      <c r="B37" s="36">
        <f>Datos!E11</f>
        <v>696</v>
      </c>
      <c r="C37" s="26"/>
      <c r="D37" s="27">
        <f>Datos!I11</f>
        <v>730.75</v>
      </c>
      <c r="E37" s="26"/>
      <c r="F37" s="26"/>
      <c r="G37" s="33"/>
      <c r="H37" s="31">
        <f>Datos!M11</f>
        <v>482.5</v>
      </c>
      <c r="I37" s="32"/>
    </row>
    <row r="38" spans="1:9" ht="19.5" customHeight="1">
      <c r="A38" s="17" t="s">
        <v>18</v>
      </c>
      <c r="B38" s="36">
        <f>Datos!E12</f>
        <v>688.75</v>
      </c>
      <c r="C38" s="26"/>
      <c r="D38" s="27">
        <f>Datos!I12</f>
        <v>705.75</v>
      </c>
      <c r="E38" s="26"/>
      <c r="F38" s="26"/>
      <c r="G38" s="33"/>
      <c r="H38" s="31">
        <f>Datos!M12</f>
        <v>484.75</v>
      </c>
      <c r="I38" s="32"/>
    </row>
    <row r="39" spans="1:13" ht="19.5" customHeight="1">
      <c r="A39" s="17" t="s">
        <v>20</v>
      </c>
      <c r="B39" s="36">
        <f>Datos!E13</f>
        <v>694.25</v>
      </c>
      <c r="C39" s="26"/>
      <c r="D39" s="27">
        <f>Datos!I13</f>
        <v>718.75</v>
      </c>
      <c r="E39" s="26"/>
      <c r="F39" s="26"/>
      <c r="G39" s="33"/>
      <c r="H39" s="31">
        <f>Datos!M13</f>
        <v>478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705.5</v>
      </c>
      <c r="C40" s="35"/>
      <c r="D40" s="40">
        <f>Datos!I14</f>
        <v>724.75</v>
      </c>
      <c r="E40" s="35"/>
      <c r="F40" s="35"/>
      <c r="G40" s="37"/>
      <c r="H40" s="31">
        <f>Datos!M14</f>
        <v>481.75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710.5</v>
      </c>
      <c r="C42" s="26"/>
      <c r="D42" s="27">
        <f>Datos!I15</f>
        <v>724.75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710.5</v>
      </c>
      <c r="C43" s="26"/>
      <c r="D43" s="27">
        <f>Datos!I16</f>
        <v>724.75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697.25</v>
      </c>
      <c r="C44" s="26"/>
      <c r="D44" s="27">
        <f>Datos!I17</f>
        <v>704</v>
      </c>
      <c r="E44" s="26"/>
      <c r="F44" s="26"/>
      <c r="G44" s="33"/>
      <c r="H44" s="31">
        <f>Datos!M15</f>
        <v>492.25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482.75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19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17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17" t="s">
        <v>22</v>
      </c>
      <c r="B20" s="57"/>
      <c r="C20" s="35"/>
      <c r="D20" s="58"/>
      <c r="E20" s="53">
        <f>BUSHEL!E20*TONELADA!$B$50</f>
        <v>318.38676</v>
      </c>
      <c r="F20" s="53">
        <f>BUSHEL!F20*TONELADA!$B$50</f>
        <v>316.54956</v>
      </c>
      <c r="G20" s="54">
        <f>BUSHEL!G20*TONELADA!$B$50</f>
        <v>314.71236</v>
      </c>
      <c r="H20" s="59"/>
      <c r="I20" s="55"/>
    </row>
    <row r="21" spans="1:9" ht="19.5" customHeight="1">
      <c r="A21" s="17" t="s">
        <v>23</v>
      </c>
      <c r="B21" s="36">
        <f>BUSHEL!B21*TONELADA!$B$50</f>
        <v>238.74414</v>
      </c>
      <c r="C21" s="35">
        <f>BUSHEL!C21*TONELADA!$B$50</f>
        <v>279.16254</v>
      </c>
      <c r="D21" s="27">
        <f>IF(BUSHEL!D21&gt;0,BUSHEL!D21*TONELADA!$B$50,"")</f>
        <v>260.33124</v>
      </c>
      <c r="E21" s="53">
        <f>BUSHEL!E21*TONELADA!$B$50</f>
        <v>313.61003999999997</v>
      </c>
      <c r="F21" s="53">
        <f>BUSHEL!F21*TONELADA!$B$50</f>
        <v>311.77284</v>
      </c>
      <c r="G21" s="54">
        <f>BUSHEL!G21*TONELADA!$B$50</f>
        <v>309.93564</v>
      </c>
      <c r="H21" s="56">
        <f>BUSHEL!H21*$E$50</f>
        <v>168.00294</v>
      </c>
      <c r="I21" s="55">
        <f>BUSHEL!I21*TONELADA!$E$50</f>
        <v>215.24453999999997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BUSHEL!C23*TONELADA!$B$50</f>
        <v>277.96836</v>
      </c>
      <c r="D23" s="27"/>
      <c r="E23" s="53">
        <f>BUSHEL!E23*TONELADA!$B$50</f>
        <v>314.6205</v>
      </c>
      <c r="F23" s="53">
        <f>BUSHEL!F23*TONELADA!$B$50</f>
        <v>312.7833</v>
      </c>
      <c r="G23" s="54">
        <f>BUSHEL!G23*TONELADA!$B$50</f>
        <v>310.9461</v>
      </c>
      <c r="H23" s="31"/>
      <c r="I23" s="55">
        <f>BUSHEL!I23*TONELADA!$E$50</f>
        <v>206.09148</v>
      </c>
    </row>
    <row r="24" spans="1:9" ht="19.5" customHeight="1">
      <c r="A24" s="17" t="s">
        <v>13</v>
      </c>
      <c r="B24" s="32"/>
      <c r="C24" s="35">
        <f>BUSHEL!C24*TONELADA!$B$50</f>
        <v>277.23348</v>
      </c>
      <c r="D24" s="27"/>
      <c r="E24" s="53">
        <f>BUSHEL!E24*TONELADA!$B$50</f>
        <v>314.6205</v>
      </c>
      <c r="F24" s="53">
        <f>BUSHEL!F24*TONELADA!$B$50</f>
        <v>312.7833</v>
      </c>
      <c r="G24" s="54">
        <f>BUSHEL!G24*TONELADA!$B$50</f>
        <v>310.9461</v>
      </c>
      <c r="H24" s="31"/>
      <c r="I24" s="55">
        <f>BUSHEL!I24*TONELADA!$E$50</f>
        <v>204.12308</v>
      </c>
    </row>
    <row r="25" spans="1:9" ht="19.5" customHeight="1">
      <c r="A25" s="17" t="s">
        <v>14</v>
      </c>
      <c r="B25" s="36">
        <f>BUSHEL!B25*TONELADA!$B$50</f>
        <v>243.06156</v>
      </c>
      <c r="C25" s="35">
        <f>BUSHEL!C25*TONELADA!$B$50</f>
        <v>276.86604</v>
      </c>
      <c r="D25" s="27">
        <f>IF(BUSHEL!D25&gt;0,BUSHEL!D25*TONELADA!$B$50,"")</f>
        <v>261.3417</v>
      </c>
      <c r="E25" s="53">
        <f>BUSHEL!E25*TONELADA!$B$50</f>
        <v>314.6205</v>
      </c>
      <c r="F25" s="53">
        <f>BUSHEL!F25*TONELADA!$B$50</f>
        <v>312.7833</v>
      </c>
      <c r="G25" s="54">
        <f>BUSHEL!G25*TONELADA!$B$50</f>
        <v>310.9461</v>
      </c>
      <c r="H25" s="56">
        <f>BUSHEL!H25*$E$50</f>
        <v>172.62868</v>
      </c>
      <c r="I25" s="55">
        <f>BUSHEL!I25*TONELADA!$E$50</f>
        <v>202.15467999999998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>
        <f>BUSHEL!I26*TONELADA!$E$50</f>
        <v>200.38312</v>
      </c>
    </row>
    <row r="27" spans="1:9" ht="19.5" customHeight="1">
      <c r="A27" s="17" t="s">
        <v>16</v>
      </c>
      <c r="B27" s="36">
        <f>BUSHEL!B27*TONELADA!$B$50</f>
        <v>245.44992</v>
      </c>
      <c r="C27" s="26"/>
      <c r="D27" s="27">
        <f>IF(BUSHEL!D27&gt;0,BUSHEL!D27*TONELADA!$B$50,"")</f>
        <v>261.43356</v>
      </c>
      <c r="E27" s="26"/>
      <c r="F27" s="26"/>
      <c r="G27" s="33"/>
      <c r="H27" s="56">
        <f>BUSHEL!H27*$E$50</f>
        <v>175.97495999999998</v>
      </c>
      <c r="I27" s="55">
        <f>BUSHEL!I27*TONELADA!$E$50</f>
        <v>200.38312</v>
      </c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55">
        <f>BUSHEL!I28*TONELADA!$E$50</f>
        <v>202.2531</v>
      </c>
    </row>
    <row r="29" spans="1:9" ht="19.5" customHeight="1">
      <c r="A29" s="17" t="s">
        <v>18</v>
      </c>
      <c r="B29" s="36">
        <f>BUSHEL!B29*TONELADA!$B$50</f>
        <v>245.63363999999999</v>
      </c>
      <c r="C29" s="26"/>
      <c r="D29" s="27">
        <f>IF(BUSHEL!D29&gt;0,BUSHEL!D29*TONELADA!$B$50,"")</f>
        <v>259.59636</v>
      </c>
      <c r="E29" s="26"/>
      <c r="F29" s="26"/>
      <c r="G29" s="33"/>
      <c r="H29" s="56">
        <f>BUSHEL!H29*$E$50</f>
        <v>178.6323</v>
      </c>
      <c r="I29" s="55">
        <f>BUSHEL!I29*TONELADA!$E$50</f>
        <v>202.2531</v>
      </c>
    </row>
    <row r="30" spans="1:9" ht="19.5" customHeight="1">
      <c r="A30" s="24" t="s">
        <v>19</v>
      </c>
      <c r="B30" s="57"/>
      <c r="C30" s="35"/>
      <c r="D30" s="27">
        <f>IF(BUSHEL!D17&gt;0,BUSHEL!D17*TONELADA!$B$50,"")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BUSHEL!B31*TONELADA!$B$50</f>
        <v>248.9406</v>
      </c>
      <c r="C31" s="26"/>
      <c r="D31" s="27">
        <f>IF(BUSHEL!D31&gt;0,BUSHEL!D31*TONELADA!$B$50,"")</f>
        <v>262.81146</v>
      </c>
      <c r="E31" s="26"/>
      <c r="F31" s="26"/>
      <c r="G31" s="33"/>
      <c r="H31" s="56">
        <f>BUSHEL!H31*$E$50</f>
        <v>180.89596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253.53359999999998</v>
      </c>
      <c r="C34" s="35"/>
      <c r="D34" s="27">
        <f>IF(BUSHEL!D34&gt;0,BUSHEL!D34*TONELADA!$B$50,"")</f>
        <v>267.40446</v>
      </c>
      <c r="E34" s="35"/>
      <c r="F34" s="35"/>
      <c r="G34" s="37"/>
      <c r="H34" s="56">
        <f>BUSHEL!H34*$E$50</f>
        <v>184.43908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255.8301</v>
      </c>
      <c r="C36" s="26"/>
      <c r="D36" s="27">
        <f>IF(BUSHEL!D36&gt;0,BUSHEL!D36*TONELADA!$B$50,"")</f>
        <v>269.51724</v>
      </c>
      <c r="E36" s="26"/>
      <c r="F36" s="26"/>
      <c r="G36" s="33"/>
      <c r="H36" s="56">
        <f>BUSHEL!H36*$E$50</f>
        <v>188.08061999999998</v>
      </c>
      <c r="I36" s="32"/>
    </row>
    <row r="37" spans="1:9" ht="19.5" customHeight="1">
      <c r="A37" s="17" t="s">
        <v>16</v>
      </c>
      <c r="B37" s="36">
        <f>BUSHEL!B37*TONELADA!$B$50</f>
        <v>255.73824</v>
      </c>
      <c r="C37" s="26"/>
      <c r="D37" s="27">
        <f>IF(BUSHEL!D37&gt;0,BUSHEL!D37*TONELADA!$B$50,"")</f>
        <v>268.50678</v>
      </c>
      <c r="E37" s="26"/>
      <c r="F37" s="26"/>
      <c r="G37" s="33"/>
      <c r="H37" s="56">
        <f>BUSHEL!H37*$E$50</f>
        <v>189.95059999999998</v>
      </c>
      <c r="I37" s="32"/>
    </row>
    <row r="38" spans="1:9" ht="19.5" customHeight="1">
      <c r="A38" s="17" t="s">
        <v>18</v>
      </c>
      <c r="B38" s="36">
        <f>BUSHEL!B38*TONELADA!$B$50</f>
        <v>253.0743</v>
      </c>
      <c r="C38" s="26"/>
      <c r="D38" s="27">
        <f>IF(BUSHEL!D38&gt;0,BUSHEL!D38*TONELADA!$B$50,"")</f>
        <v>259.32078</v>
      </c>
      <c r="E38" s="26"/>
      <c r="F38" s="26"/>
      <c r="G38" s="33"/>
      <c r="H38" s="56">
        <f>BUSHEL!H38*$E$50</f>
        <v>190.83638</v>
      </c>
      <c r="I38" s="32"/>
    </row>
    <row r="39" spans="1:9" ht="19.5" customHeight="1">
      <c r="A39" s="17" t="s">
        <v>20</v>
      </c>
      <c r="B39" s="36">
        <f>BUSHEL!B39*TONELADA!$B$50</f>
        <v>255.09521999999998</v>
      </c>
      <c r="C39" s="26"/>
      <c r="D39" s="27">
        <f>IF(BUSHEL!D39&gt;0,BUSHEL!D39*TONELADA!$B$50,"")</f>
        <v>264.09749999999997</v>
      </c>
      <c r="E39" s="26"/>
      <c r="F39" s="26"/>
      <c r="G39" s="33"/>
      <c r="H39" s="56">
        <f>BUSHEL!H39*$E$50</f>
        <v>188.17904</v>
      </c>
      <c r="I39" s="32"/>
    </row>
    <row r="40" spans="1:9" ht="19.5" customHeight="1">
      <c r="A40" s="17" t="s">
        <v>23</v>
      </c>
      <c r="B40" s="36">
        <f>BUSHEL!B40*TONELADA!$B$50</f>
        <v>259.22892</v>
      </c>
      <c r="C40" s="35"/>
      <c r="D40" s="27">
        <f>IF(BUSHEL!D40&gt;0,BUSHEL!D40*TONELADA!$B$50,"")</f>
        <v>266.30214</v>
      </c>
      <c r="E40" s="35"/>
      <c r="F40" s="35"/>
      <c r="G40" s="37"/>
      <c r="H40" s="56">
        <f>BUSHEL!H40*$E$50</f>
        <v>189.65534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261.06612</v>
      </c>
      <c r="C42" s="26"/>
      <c r="D42" s="27">
        <f>IF(BUSHEL!D42&gt;0,BUSHEL!D42*TONELADA!$B$50,"")</f>
        <v>266.30214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261.06612</v>
      </c>
      <c r="C43" s="26"/>
      <c r="D43" s="27">
        <f>IF(BUSHEL!D43&gt;0,BUSHEL!D43*TONELADA!$B$50,"")</f>
        <v>266.30214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256.19754</v>
      </c>
      <c r="C44" s="26"/>
      <c r="D44" s="27">
        <f>IF(BUSHEL!D44&gt;0,BUSHEL!D44*TONELADA!$B$50,"")</f>
        <v>258.67776</v>
      </c>
      <c r="E44" s="26"/>
      <c r="F44" s="26"/>
      <c r="G44" s="33"/>
      <c r="H44" s="56">
        <f>BUSHEL!H44*$E$50</f>
        <v>193.78897999999998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190.04901999999998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95</v>
      </c>
      <c r="C5" s="98" t="s">
        <v>143</v>
      </c>
    </row>
    <row r="6" spans="1:3" ht="15">
      <c r="A6" s="67" t="s">
        <v>37</v>
      </c>
      <c r="B6" s="57">
        <v>93</v>
      </c>
      <c r="C6" s="57" t="s">
        <v>143</v>
      </c>
    </row>
    <row r="7" spans="1:3" ht="15">
      <c r="A7" s="65" t="s">
        <v>38</v>
      </c>
      <c r="B7" s="66">
        <v>92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/>
      <c r="C16" s="66"/>
    </row>
    <row r="17" spans="1:3" ht="15">
      <c r="A17" s="67" t="s">
        <v>47</v>
      </c>
      <c r="B17" s="57">
        <v>110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4">
      <selection activeCell="B9" sqref="B9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145</v>
      </c>
      <c r="C6" s="66">
        <f>B6+$B$26</f>
        <v>140</v>
      </c>
      <c r="D6" s="66">
        <f>B6+$B$25</f>
        <v>135</v>
      </c>
      <c r="E6" s="66" t="s">
        <v>143</v>
      </c>
    </row>
    <row r="7" spans="1:5" ht="15">
      <c r="A7" s="67" t="s">
        <v>37</v>
      </c>
      <c r="B7" s="57">
        <v>145</v>
      </c>
      <c r="C7" s="57">
        <f>B7+$B$26</f>
        <v>140</v>
      </c>
      <c r="D7" s="57">
        <f>B7+$B$25</f>
        <v>135</v>
      </c>
      <c r="E7" s="57" t="s">
        <v>143</v>
      </c>
    </row>
    <row r="8" spans="1:5" ht="15">
      <c r="A8" s="65" t="s">
        <v>38</v>
      </c>
      <c r="B8" s="66">
        <v>145</v>
      </c>
      <c r="C8" s="66">
        <f>B8+$B$26</f>
        <v>140</v>
      </c>
      <c r="D8" s="66">
        <f>B8+$B$25</f>
        <v>135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>
        <v>158</v>
      </c>
      <c r="C17" s="66">
        <f>B17+$B$26</f>
        <v>153</v>
      </c>
      <c r="D17" s="66">
        <f>B17+$B$25</f>
        <v>148</v>
      </c>
      <c r="E17" s="66" t="s">
        <v>116</v>
      </c>
    </row>
    <row r="18" spans="1:5" ht="15">
      <c r="A18" s="67" t="s">
        <v>47</v>
      </c>
      <c r="B18" s="57">
        <v>145</v>
      </c>
      <c r="C18" s="57">
        <f>B18+$B$26</f>
        <v>140</v>
      </c>
      <c r="D18" s="57">
        <f>B18+$B$25</f>
        <v>135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C12" sqref="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85</v>
      </c>
      <c r="C5" s="98" t="s">
        <v>143</v>
      </c>
    </row>
    <row r="6" spans="1:3" ht="15">
      <c r="A6" s="84" t="s">
        <v>37</v>
      </c>
      <c r="B6" s="57">
        <v>80</v>
      </c>
      <c r="C6" s="57" t="s">
        <v>143</v>
      </c>
    </row>
    <row r="7" spans="1:3" ht="15">
      <c r="A7" s="75" t="s">
        <v>38</v>
      </c>
      <c r="B7" s="66">
        <v>75</v>
      </c>
      <c r="C7" s="66" t="s">
        <v>143</v>
      </c>
    </row>
    <row r="8" spans="1:3" ht="15">
      <c r="A8" s="70" t="s">
        <v>39</v>
      </c>
      <c r="B8" s="85">
        <v>62</v>
      </c>
      <c r="C8" s="85" t="s">
        <v>161</v>
      </c>
    </row>
    <row r="9" spans="1:3" ht="15">
      <c r="A9" s="65" t="s">
        <v>40</v>
      </c>
      <c r="B9" s="66">
        <v>62</v>
      </c>
      <c r="C9" s="66" t="s">
        <v>161</v>
      </c>
    </row>
    <row r="10" spans="1:3" ht="15">
      <c r="A10" s="67" t="s">
        <v>41</v>
      </c>
      <c r="B10" s="57">
        <v>60</v>
      </c>
      <c r="C10" s="57" t="s">
        <v>162</v>
      </c>
    </row>
    <row r="11" spans="1:3" ht="15">
      <c r="A11" s="65" t="s">
        <v>42</v>
      </c>
      <c r="B11" s="66">
        <v>60</v>
      </c>
      <c r="C11" s="66" t="s">
        <v>162</v>
      </c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120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41586</v>
      </c>
      <c r="E4" s="39">
        <v>649.75</v>
      </c>
      <c r="F4" t="s">
        <v>69</v>
      </c>
      <c r="G4" t="s">
        <v>123</v>
      </c>
      <c r="H4" s="89">
        <v>41586</v>
      </c>
      <c r="I4" s="39">
        <v>708.5</v>
      </c>
      <c r="J4" t="s">
        <v>70</v>
      </c>
      <c r="K4" t="s">
        <v>71</v>
      </c>
      <c r="L4" s="89">
        <v>41586</v>
      </c>
      <c r="M4" s="39">
        <v>426.75</v>
      </c>
    </row>
    <row r="5" spans="2:13" ht="15">
      <c r="B5" t="s">
        <v>72</v>
      </c>
      <c r="C5" t="s">
        <v>124</v>
      </c>
      <c r="D5" s="89">
        <v>41586</v>
      </c>
      <c r="E5" s="39">
        <v>661.5</v>
      </c>
      <c r="F5" t="s">
        <v>73</v>
      </c>
      <c r="G5" t="s">
        <v>125</v>
      </c>
      <c r="H5" s="89">
        <v>41586</v>
      </c>
      <c r="I5" s="39">
        <v>711.25</v>
      </c>
      <c r="J5" t="s">
        <v>74</v>
      </c>
      <c r="K5" t="s">
        <v>75</v>
      </c>
      <c r="L5" s="89">
        <v>41586</v>
      </c>
      <c r="M5" s="39">
        <v>438.5</v>
      </c>
    </row>
    <row r="6" spans="2:13" ht="15">
      <c r="B6" t="s">
        <v>76</v>
      </c>
      <c r="C6" t="s">
        <v>126</v>
      </c>
      <c r="D6" s="89">
        <v>41586</v>
      </c>
      <c r="E6" s="39">
        <v>668</v>
      </c>
      <c r="F6" t="s">
        <v>77</v>
      </c>
      <c r="G6" t="s">
        <v>127</v>
      </c>
      <c r="H6" s="89">
        <v>41586</v>
      </c>
      <c r="I6" s="39">
        <v>711.5</v>
      </c>
      <c r="J6" t="s">
        <v>78</v>
      </c>
      <c r="K6" t="s">
        <v>79</v>
      </c>
      <c r="L6" s="89">
        <v>41586</v>
      </c>
      <c r="M6" s="39">
        <v>447</v>
      </c>
    </row>
    <row r="7" spans="2:13" ht="15">
      <c r="B7" t="s">
        <v>80</v>
      </c>
      <c r="C7" t="s">
        <v>128</v>
      </c>
      <c r="D7" s="89">
        <v>41586</v>
      </c>
      <c r="E7" s="39">
        <v>668.5</v>
      </c>
      <c r="F7" t="s">
        <v>81</v>
      </c>
      <c r="G7" t="s">
        <v>129</v>
      </c>
      <c r="H7" s="89">
        <v>41586</v>
      </c>
      <c r="I7" s="39">
        <v>706.5</v>
      </c>
      <c r="J7" t="s">
        <v>82</v>
      </c>
      <c r="K7" t="s">
        <v>83</v>
      </c>
      <c r="L7" s="89">
        <v>41586</v>
      </c>
      <c r="M7" s="39">
        <v>453.75</v>
      </c>
    </row>
    <row r="8" spans="2:13" ht="15">
      <c r="B8" t="s">
        <v>84</v>
      </c>
      <c r="C8" t="s">
        <v>130</v>
      </c>
      <c r="D8" s="89">
        <v>41586</v>
      </c>
      <c r="E8" s="39">
        <v>677.5</v>
      </c>
      <c r="F8" t="s">
        <v>85</v>
      </c>
      <c r="G8" t="s">
        <v>131</v>
      </c>
      <c r="H8" s="89">
        <v>41586</v>
      </c>
      <c r="I8" s="39">
        <v>715.25</v>
      </c>
      <c r="J8" t="s">
        <v>86</v>
      </c>
      <c r="K8" t="s">
        <v>87</v>
      </c>
      <c r="L8" s="89">
        <v>41586</v>
      </c>
      <c r="M8" s="39">
        <v>459.5</v>
      </c>
    </row>
    <row r="9" spans="2:13" ht="15">
      <c r="B9" t="s">
        <v>88</v>
      </c>
      <c r="C9" t="s">
        <v>132</v>
      </c>
      <c r="D9" s="89">
        <v>41586</v>
      </c>
      <c r="E9" s="39">
        <v>690</v>
      </c>
      <c r="F9" t="s">
        <v>89</v>
      </c>
      <c r="G9" t="s">
        <v>133</v>
      </c>
      <c r="H9" s="89">
        <v>41586</v>
      </c>
      <c r="I9" s="39">
        <v>727.75</v>
      </c>
      <c r="J9" t="s">
        <v>90</v>
      </c>
      <c r="K9" t="s">
        <v>91</v>
      </c>
      <c r="L9" s="89">
        <v>41586</v>
      </c>
      <c r="M9" s="39">
        <v>468.5</v>
      </c>
    </row>
    <row r="10" spans="2:13" ht="15">
      <c r="B10" t="s">
        <v>92</v>
      </c>
      <c r="C10" t="s">
        <v>134</v>
      </c>
      <c r="D10" s="89">
        <v>41586</v>
      </c>
      <c r="E10" s="39">
        <v>696.25</v>
      </c>
      <c r="F10" t="s">
        <v>114</v>
      </c>
      <c r="G10" t="s">
        <v>135</v>
      </c>
      <c r="H10" s="89">
        <v>41586</v>
      </c>
      <c r="I10" s="39">
        <v>733.5</v>
      </c>
      <c r="J10" t="s">
        <v>93</v>
      </c>
      <c r="K10" t="s">
        <v>94</v>
      </c>
      <c r="L10" s="89">
        <v>41586</v>
      </c>
      <c r="M10" s="39">
        <v>477.75</v>
      </c>
    </row>
    <row r="11" spans="2:13" ht="15">
      <c r="B11" t="s">
        <v>95</v>
      </c>
      <c r="C11" t="s">
        <v>136</v>
      </c>
      <c r="D11" s="89">
        <v>41586</v>
      </c>
      <c r="E11" s="39">
        <v>696</v>
      </c>
      <c r="F11" t="s">
        <v>147</v>
      </c>
      <c r="G11" t="s">
        <v>148</v>
      </c>
      <c r="H11" s="89">
        <v>41586</v>
      </c>
      <c r="I11" s="39">
        <v>730.75</v>
      </c>
      <c r="J11" t="s">
        <v>96</v>
      </c>
      <c r="K11" t="s">
        <v>97</v>
      </c>
      <c r="L11" s="89">
        <v>41586</v>
      </c>
      <c r="M11" s="39">
        <v>482.5</v>
      </c>
    </row>
    <row r="12" spans="2:13" ht="15">
      <c r="B12" t="s">
        <v>98</v>
      </c>
      <c r="C12" t="s">
        <v>137</v>
      </c>
      <c r="D12" s="89">
        <v>41586</v>
      </c>
      <c r="E12" s="39">
        <v>688.75</v>
      </c>
      <c r="F12" t="s">
        <v>149</v>
      </c>
      <c r="G12" t="s">
        <v>150</v>
      </c>
      <c r="H12" s="89">
        <v>41586</v>
      </c>
      <c r="I12" s="39">
        <v>705.75</v>
      </c>
      <c r="J12" t="s">
        <v>99</v>
      </c>
      <c r="K12" t="s">
        <v>100</v>
      </c>
      <c r="L12" s="89">
        <v>41586</v>
      </c>
      <c r="M12" s="39">
        <v>484.75</v>
      </c>
    </row>
    <row r="13" spans="2:13" ht="15">
      <c r="B13" t="s">
        <v>117</v>
      </c>
      <c r="C13" t="s">
        <v>138</v>
      </c>
      <c r="D13" s="89">
        <v>41586</v>
      </c>
      <c r="E13" s="39">
        <v>694.25</v>
      </c>
      <c r="F13" t="s">
        <v>151</v>
      </c>
      <c r="G13" t="s">
        <v>152</v>
      </c>
      <c r="H13" s="89">
        <v>41586</v>
      </c>
      <c r="I13" s="39">
        <v>718.75</v>
      </c>
      <c r="J13" t="s">
        <v>101</v>
      </c>
      <c r="K13" t="s">
        <v>102</v>
      </c>
      <c r="L13" s="89">
        <v>41586</v>
      </c>
      <c r="M13" s="39">
        <v>478</v>
      </c>
    </row>
    <row r="14" spans="2:13" ht="15">
      <c r="B14" t="s">
        <v>118</v>
      </c>
      <c r="C14" t="s">
        <v>139</v>
      </c>
      <c r="D14" s="89">
        <v>41586</v>
      </c>
      <c r="E14" s="39">
        <v>705.5</v>
      </c>
      <c r="F14" t="s">
        <v>153</v>
      </c>
      <c r="G14" t="s">
        <v>154</v>
      </c>
      <c r="H14" s="89">
        <v>41586</v>
      </c>
      <c r="I14" s="39">
        <v>724.75</v>
      </c>
      <c r="J14" t="s">
        <v>103</v>
      </c>
      <c r="K14" t="s">
        <v>104</v>
      </c>
      <c r="L14" s="89">
        <v>41586</v>
      </c>
      <c r="M14" s="39">
        <v>481.75</v>
      </c>
    </row>
    <row r="15" spans="2:13" ht="15">
      <c r="B15" t="s">
        <v>119</v>
      </c>
      <c r="C15" t="s">
        <v>140</v>
      </c>
      <c r="D15" s="89">
        <v>41586</v>
      </c>
      <c r="E15" s="39">
        <v>710.5</v>
      </c>
      <c r="F15" t="s">
        <v>155</v>
      </c>
      <c r="G15" t="s">
        <v>156</v>
      </c>
      <c r="H15" s="89">
        <v>41586</v>
      </c>
      <c r="I15" s="39">
        <v>724.75</v>
      </c>
      <c r="J15" t="s">
        <v>105</v>
      </c>
      <c r="K15" t="s">
        <v>106</v>
      </c>
      <c r="L15" s="89">
        <v>41586</v>
      </c>
      <c r="M15" s="39">
        <v>492.25</v>
      </c>
    </row>
    <row r="16" spans="2:13" ht="15">
      <c r="B16" t="s">
        <v>120</v>
      </c>
      <c r="C16" t="s">
        <v>141</v>
      </c>
      <c r="D16" s="89">
        <v>41586</v>
      </c>
      <c r="E16" s="39">
        <v>710.5</v>
      </c>
      <c r="F16" t="s">
        <v>157</v>
      </c>
      <c r="G16" t="s">
        <v>158</v>
      </c>
      <c r="H16" s="89">
        <v>41586</v>
      </c>
      <c r="I16" s="39">
        <v>724.75</v>
      </c>
      <c r="J16" t="s">
        <v>107</v>
      </c>
      <c r="K16" t="s">
        <v>108</v>
      </c>
      <c r="L16" s="89">
        <v>41586</v>
      </c>
      <c r="M16" s="39">
        <v>482.75</v>
      </c>
    </row>
    <row r="17" spans="2:13" ht="15">
      <c r="B17" t="s">
        <v>121</v>
      </c>
      <c r="C17" t="s">
        <v>142</v>
      </c>
      <c r="D17" s="89">
        <v>41586</v>
      </c>
      <c r="E17" s="39">
        <v>697.25</v>
      </c>
      <c r="F17" t="s">
        <v>159</v>
      </c>
      <c r="G17" t="s">
        <v>160</v>
      </c>
      <c r="H17" s="89">
        <v>41586</v>
      </c>
      <c r="I17" s="39">
        <v>704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163</v>
      </c>
      <c r="E22" s="67">
        <v>8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2013-11-11T13:12:11Z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