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6380" windowHeight="694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'Datos'!$A$1:$M$13</definedName>
    <definedName name="_xlnm.Print_Area" localSheetId="1">'TONELADA'!$A$1:$J$58</definedName>
  </definedNames>
  <calcPr fullCalcOnLoad="1"/>
</workbook>
</file>

<file path=xl/sharedStrings.xml><?xml version="1.0" encoding="utf-8"?>
<sst xmlns="http://schemas.openxmlformats.org/spreadsheetml/2006/main" count="288" uniqueCount="164">
  <si>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</si>
  <si>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</si>
  <si>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</si>
  <si>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</si>
  <si>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</si>
  <si>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</si>
  <si>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</si>
  <si>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</si>
  <si>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</si>
  <si>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</si>
  <si>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</si>
  <si>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</si>
  <si>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</si>
  <si>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</si>
  <si>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</si>
  <si>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</si>
  <si>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</si>
  <si>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</si>
  <si>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</si>
  <si>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</si>
  <si>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</si>
  <si>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</si>
  <si>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</si>
  <si>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</si>
  <si>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</si>
  <si>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</si>
  <si>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</si>
  <si>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</si>
  <si>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</si>
  <si>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</si>
  <si>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</si>
  <si>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</si>
  <si>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</si>
  <si>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</si>
  <si>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</si>
  <si>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</si>
  <si>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</si>
  <si>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</si>
  <si>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</si>
  <si>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</si>
  <si>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</si>
  <si>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</si>
  <si>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</si>
  <si>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</si>
  <si>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</si>
  <si>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</si>
  <si>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</si>
  <si>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</si>
  <si>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</si>
  <si>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</si>
  <si>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</si>
  <si>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</si>
  <si>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</si>
  <si>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</si>
  <si>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</si>
  <si>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</si>
  <si>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</si>
  <si>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</si>
  <si>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</si>
  <si>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</si>
  <si>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</si>
  <si>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</si>
  <si>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</si>
  <si>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</si>
  <si>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</si>
  <si>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</si>
  <si>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</si>
  <si>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</si>
  <si>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/WZ3</t>
  </si>
  <si>
    <t>/KWZ3</t>
  </si>
  <si>
    <t>/CZ3</t>
  </si>
  <si>
    <t xml:space="preserve">CORN DEC3/d     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</si>
  <si>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</si>
  <si>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</si>
  <si>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</si>
  <si>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</si>
  <si>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</si>
  <si>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</si>
  <si>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</si>
  <si>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</si>
  <si>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</si>
  <si>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</si>
  <si>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</si>
  <si>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</si>
  <si>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</si>
  <si>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</si>
  <si>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</si>
  <si>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</si>
  <si>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</si>
  <si>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</si>
  <si>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</si>
  <si>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</si>
  <si>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</si>
  <si>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</si>
  <si>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</si>
  <si>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</si>
  <si>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</si>
  <si>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</si>
  <si>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</si>
  <si>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</si>
  <si>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</si>
  <si>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</si>
  <si>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</si>
  <si>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</si>
  <si>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</si>
  <si>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</si>
  <si>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</si>
  <si>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</si>
  <si>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</si>
  <si>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</si>
  <si>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</si>
  <si>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</si>
  <si>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</si>
  <si>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</si>
  <si>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</si>
  <si>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</si>
  <si>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 xml:space="preserve"> +Z</t>
  </si>
  <si>
    <t>/WU5</t>
  </si>
  <si>
    <t>/WZ5</t>
  </si>
  <si>
    <t>/WH6</t>
  </si>
  <si>
    <t>/WK6</t>
  </si>
  <si>
    <t>/WN6</t>
  </si>
  <si>
    <t>WHEAT SRW DEC3/d</t>
  </si>
  <si>
    <t>WHEAT HRW DEC3/d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</si>
  <si>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</si>
  <si>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</si>
  <si>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</si>
  <si>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</si>
  <si>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</si>
  <si>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</si>
  <si>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</si>
  <si>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</si>
  <si>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</si>
  <si>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</si>
  <si>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</si>
  <si>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</si>
  <si>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</si>
  <si>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</si>
  <si>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</si>
  <si>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</si>
  <si>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</si>
  <si>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</si>
  <si>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</si>
  <si>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</si>
  <si>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Octubre 2013</t>
  </si>
  <si>
    <t>Noviembre 2013</t>
  </si>
  <si>
    <t>Diciembre 2013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</si>
  <si>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</si>
  <si>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</si>
  <si>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</si>
  <si>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</si>
  <si>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</si>
  <si>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</si>
  <si>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</si>
  <si>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</si>
  <si>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</si>
  <si>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</si>
  <si>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</si>
  <si>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</si>
  <si>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</si>
  <si>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</si>
  <si>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</si>
  <si>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</si>
  <si>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Viernes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</si>
</sst>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27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Noviembre</v>
      </c>
      <c r="E8" s="4">
        <f>Datos!I22</f>
        <v>2013</v>
      </c>
      <c r="F8" s="3"/>
      <c r="G8" s="3"/>
      <c r="H8" s="3" t="str">
        <f>Datos!D22</f>
        <v>Viernes</v>
      </c>
      <c r="I8" s="5">
        <f>Datos!E22</f>
        <v>29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19</v>
      </c>
      <c r="B17" s="25"/>
      <c r="C17" s="26"/>
      <c r="D17" s="27"/>
      <c r="E17" s="91"/>
      <c r="F17" s="92"/>
      <c r="G17" s="93"/>
      <c r="H17" s="31"/>
      <c r="I17" s="32"/>
    </row>
    <row r="18" spans="1:9" ht="19.5" customHeight="1">
      <c r="A18" s="17" t="s">
        <v>20</v>
      </c>
      <c r="B18" s="25"/>
      <c r="C18" s="26"/>
      <c r="D18" s="27"/>
      <c r="E18" s="91"/>
      <c r="F18" s="92"/>
      <c r="G18" s="93"/>
      <c r="H18" s="31"/>
      <c r="I18" s="32"/>
    </row>
    <row r="19" spans="1:9" ht="19.5" customHeight="1">
      <c r="A19" s="17" t="s">
        <v>21</v>
      </c>
      <c r="B19" s="25"/>
      <c r="C19" s="26"/>
      <c r="D19" s="27"/>
      <c r="E19" s="91"/>
      <c r="F19" s="92"/>
      <c r="G19" s="93"/>
      <c r="H19" s="31"/>
      <c r="I19" s="32"/>
    </row>
    <row r="20" spans="1:9" ht="19.5" customHeight="1">
      <c r="A20" s="17" t="s">
        <v>22</v>
      </c>
      <c r="B20" s="25"/>
      <c r="C20" s="26"/>
      <c r="D20" s="27"/>
      <c r="E20" s="91"/>
      <c r="F20" s="92"/>
      <c r="G20" s="93"/>
      <c r="H20" s="31"/>
      <c r="I20" s="32"/>
    </row>
    <row r="21" spans="1:9" ht="19.5" customHeight="1">
      <c r="A21" s="17" t="s">
        <v>23</v>
      </c>
      <c r="B21" s="34">
        <f>Datos!E4</f>
        <v>655</v>
      </c>
      <c r="C21" s="35"/>
      <c r="D21" s="27">
        <f>Datos!I4</f>
        <v>713.25</v>
      </c>
      <c r="E21" s="94">
        <f>D21+'Primas HRW'!B18</f>
        <v>870.25</v>
      </c>
      <c r="F21" s="95">
        <f>D21+'Primas HRW'!C18</f>
        <v>865.25</v>
      </c>
      <c r="G21" s="96">
        <f>D21+'Primas HRW'!D18</f>
        <v>860.25</v>
      </c>
      <c r="H21" s="31">
        <f>Datos!M4</f>
        <v>415.25</v>
      </c>
      <c r="I21" s="36">
        <f>H21+'Primas maíz'!B17</f>
        <v>540.25</v>
      </c>
    </row>
    <row r="22" spans="1:9" ht="19.5" customHeight="1">
      <c r="A22" s="17">
        <v>2014</v>
      </c>
      <c r="B22" s="18"/>
      <c r="C22" s="19"/>
      <c r="D22" s="20"/>
      <c r="E22" s="19"/>
      <c r="F22" s="21"/>
      <c r="G22" s="22"/>
      <c r="H22" s="23"/>
      <c r="I22" s="21"/>
    </row>
    <row r="23" spans="1:9" ht="19.5" customHeight="1">
      <c r="A23" s="24" t="s">
        <v>12</v>
      </c>
      <c r="B23" s="25"/>
      <c r="C23" s="26">
        <f>B25+'Primas SRW'!B5</f>
        <v>773.75</v>
      </c>
      <c r="D23" s="27"/>
      <c r="E23" s="28">
        <f>$D$25+'Primas HRW'!B6</f>
        <v>861.25</v>
      </c>
      <c r="F23" s="29">
        <f>$D$25+'Primas HRW'!C6</f>
        <v>856.25</v>
      </c>
      <c r="G23" s="30">
        <f>$D$25+'Primas HRW'!D6</f>
        <v>851.25</v>
      </c>
      <c r="H23" s="31"/>
      <c r="I23" s="32">
        <f>H25+'Primas maíz'!B5</f>
        <v>524.5</v>
      </c>
    </row>
    <row r="24" spans="1:9" ht="19.5" customHeight="1">
      <c r="A24" s="24" t="s">
        <v>13</v>
      </c>
      <c r="B24" s="25"/>
      <c r="C24" s="26">
        <f>B25+'Primas SRW'!B6</f>
        <v>771.75</v>
      </c>
      <c r="D24" s="27"/>
      <c r="E24" s="28">
        <f>$D$25+'Primas HRW'!B7</f>
        <v>856.25</v>
      </c>
      <c r="F24" s="29">
        <f>$D$25+'Primas HRW'!C7</f>
        <v>851.25</v>
      </c>
      <c r="G24" s="30">
        <f>$D$25+'Primas HRW'!D7</f>
        <v>846.25</v>
      </c>
      <c r="H24" s="31"/>
      <c r="I24" s="32">
        <f>H25+'Primas maíz'!B6</f>
        <v>511.5</v>
      </c>
    </row>
    <row r="25" spans="1:9" ht="19.5" customHeight="1">
      <c r="A25" s="17" t="s">
        <v>14</v>
      </c>
      <c r="B25" s="34">
        <f>Datos!E5</f>
        <v>668.75</v>
      </c>
      <c r="C25" s="26">
        <f>B25+'Primas SRW'!B7</f>
        <v>766.75</v>
      </c>
      <c r="D25" s="27">
        <f>Datos!I5</f>
        <v>709.25</v>
      </c>
      <c r="E25" s="28">
        <f>$D$25+'Primas HRW'!B8</f>
        <v>856.25</v>
      </c>
      <c r="F25" s="29">
        <f>$D$25+'Primas HRW'!C8</f>
        <v>851.25</v>
      </c>
      <c r="G25" s="30">
        <f>$D$25+'Primas HRW'!D8</f>
        <v>846.25</v>
      </c>
      <c r="H25" s="38">
        <f>Datos!M5</f>
        <v>424.5</v>
      </c>
      <c r="I25" s="32">
        <f>H25+'Primas maíz'!B7</f>
        <v>504.5</v>
      </c>
    </row>
    <row r="26" spans="1:9" ht="19.5" customHeight="1">
      <c r="A26" s="24" t="s">
        <v>15</v>
      </c>
      <c r="B26" s="25"/>
      <c r="C26" s="26"/>
      <c r="D26" s="27"/>
      <c r="E26" s="28"/>
      <c r="F26" s="29"/>
      <c r="G26" s="30"/>
      <c r="H26" s="31"/>
      <c r="I26" s="32">
        <f>H27+'Primas maíz'!B8</f>
        <v>492.75</v>
      </c>
    </row>
    <row r="27" spans="1:9" ht="19.5" customHeight="1">
      <c r="A27" s="17" t="s">
        <v>16</v>
      </c>
      <c r="B27" s="34">
        <f>Datos!E6</f>
        <v>673.75</v>
      </c>
      <c r="C27" s="26"/>
      <c r="D27" s="27">
        <f>Datos!I6</f>
        <v>708.25</v>
      </c>
      <c r="E27" s="26"/>
      <c r="F27" s="26"/>
      <c r="G27" s="33"/>
      <c r="H27" s="38">
        <f>Datos!M6</f>
        <v>432.75</v>
      </c>
      <c r="I27" s="32">
        <f>H27+'Primas maíz'!B9</f>
        <v>492.75</v>
      </c>
    </row>
    <row r="28" spans="1:9" ht="19.5" customHeight="1">
      <c r="A28" s="17" t="s">
        <v>17</v>
      </c>
      <c r="B28" s="34"/>
      <c r="C28" s="26"/>
      <c r="D28" s="27"/>
      <c r="E28" s="26"/>
      <c r="F28" s="26"/>
      <c r="G28" s="33"/>
      <c r="H28" s="90"/>
      <c r="I28" s="32">
        <f>H29+'Primas maíz'!B10</f>
        <v>498</v>
      </c>
    </row>
    <row r="29" spans="1:9" ht="19.5" customHeight="1">
      <c r="A29" s="17" t="s">
        <v>18</v>
      </c>
      <c r="B29" s="34">
        <f>Datos!E7</f>
        <v>670.75</v>
      </c>
      <c r="C29" s="26"/>
      <c r="D29" s="27">
        <f>Datos!I7</f>
        <v>700.5</v>
      </c>
      <c r="E29" s="26"/>
      <c r="F29" s="26"/>
      <c r="G29" s="33"/>
      <c r="H29" s="31">
        <f>Datos!M7</f>
        <v>440</v>
      </c>
      <c r="I29" s="32">
        <f>H29+'Primas maíz'!B11</f>
        <v>498</v>
      </c>
    </row>
    <row r="30" spans="1:9" ht="19.5" customHeight="1">
      <c r="A30" s="17" t="s">
        <v>19</v>
      </c>
      <c r="B30" s="34"/>
      <c r="C30" s="26"/>
      <c r="D30" s="27"/>
      <c r="E30" s="26"/>
      <c r="F30" s="26"/>
      <c r="G30" s="33"/>
      <c r="H30" s="31"/>
      <c r="I30" s="32"/>
    </row>
    <row r="31" spans="1:9" ht="19.5" customHeight="1">
      <c r="A31" s="17" t="s">
        <v>20</v>
      </c>
      <c r="B31" s="36">
        <f>Datos!E8</f>
        <v>678.5</v>
      </c>
      <c r="C31" s="26"/>
      <c r="D31" s="27">
        <f>Datos!I8</f>
        <v>708</v>
      </c>
      <c r="E31" s="26"/>
      <c r="F31" s="26"/>
      <c r="G31" s="33"/>
      <c r="H31" s="31">
        <f>Datos!M8</f>
        <v>446.5</v>
      </c>
      <c r="I31" s="32"/>
    </row>
    <row r="32" spans="1:9" ht="19.5" customHeight="1">
      <c r="A32" s="17" t="s">
        <v>21</v>
      </c>
      <c r="B32" s="36"/>
      <c r="C32" s="26"/>
      <c r="D32" s="27"/>
      <c r="E32" s="26"/>
      <c r="F32" s="26"/>
      <c r="G32" s="33"/>
      <c r="H32" s="31"/>
      <c r="I32" s="32"/>
    </row>
    <row r="33" spans="1:9" ht="19.5" customHeight="1">
      <c r="A33" s="17" t="s">
        <v>22</v>
      </c>
      <c r="B33" s="36"/>
      <c r="C33" s="26"/>
      <c r="D33" s="27"/>
      <c r="E33" s="26"/>
      <c r="F33" s="26"/>
      <c r="G33" s="33"/>
      <c r="H33" s="31"/>
      <c r="I33" s="32"/>
    </row>
    <row r="34" spans="1:9" ht="19.5" customHeight="1">
      <c r="A34" s="17" t="s">
        <v>23</v>
      </c>
      <c r="B34" s="36">
        <f>Datos!E9</f>
        <v>688.5</v>
      </c>
      <c r="C34" s="35"/>
      <c r="D34" s="27">
        <f>Datos!I9</f>
        <v>716.75</v>
      </c>
      <c r="E34" s="35"/>
      <c r="F34" s="35"/>
      <c r="G34" s="37"/>
      <c r="H34" s="31">
        <f>Datos!M9</f>
        <v>454.25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Datos!E10</f>
        <v>694.25</v>
      </c>
      <c r="C36" s="26"/>
      <c r="D36" s="27">
        <f>Datos!I10</f>
        <v>720.75</v>
      </c>
      <c r="E36" s="26"/>
      <c r="F36" s="26"/>
      <c r="G36" s="33"/>
      <c r="H36" s="31">
        <f>Datos!M10</f>
        <v>465.25</v>
      </c>
      <c r="I36" s="32"/>
    </row>
    <row r="37" spans="1:9" ht="19.5" customHeight="1">
      <c r="A37" s="17" t="s">
        <v>16</v>
      </c>
      <c r="B37" s="36">
        <f>Datos!E11</f>
        <v>693.75</v>
      </c>
      <c r="C37" s="26"/>
      <c r="D37" s="27">
        <f>Datos!I11</f>
        <v>719.25</v>
      </c>
      <c r="E37" s="26"/>
      <c r="F37" s="26"/>
      <c r="G37" s="33"/>
      <c r="H37" s="31">
        <f>Datos!M11</f>
        <v>471.75</v>
      </c>
      <c r="I37" s="32"/>
    </row>
    <row r="38" spans="1:9" ht="19.5" customHeight="1">
      <c r="A38" s="17" t="s">
        <v>18</v>
      </c>
      <c r="B38" s="36">
        <f>Datos!E12</f>
        <v>686.25</v>
      </c>
      <c r="C38" s="26"/>
      <c r="D38" s="27">
        <f>Datos!I12</f>
        <v>700.25</v>
      </c>
      <c r="E38" s="26"/>
      <c r="F38" s="26"/>
      <c r="G38" s="33"/>
      <c r="H38" s="31">
        <f>Datos!M12</f>
        <v>475.5</v>
      </c>
      <c r="I38" s="32"/>
    </row>
    <row r="39" spans="1:13" ht="19.5" customHeight="1">
      <c r="A39" s="17" t="s">
        <v>20</v>
      </c>
      <c r="B39" s="36">
        <f>Datos!E13</f>
        <v>692</v>
      </c>
      <c r="C39" s="26"/>
      <c r="D39" s="27">
        <f>Datos!I13</f>
        <v>716.25</v>
      </c>
      <c r="E39" s="26"/>
      <c r="F39" s="26"/>
      <c r="G39" s="33"/>
      <c r="H39" s="31">
        <f>Datos!M13</f>
        <v>470</v>
      </c>
      <c r="I39" s="32"/>
      <c r="J39"/>
      <c r="K39"/>
      <c r="L39"/>
      <c r="M39"/>
    </row>
    <row r="40" spans="1:13" ht="19.5" customHeight="1">
      <c r="A40" s="17" t="s">
        <v>23</v>
      </c>
      <c r="B40" s="36">
        <f>Datos!E14</f>
        <v>703.25</v>
      </c>
      <c r="C40" s="35"/>
      <c r="D40" s="40">
        <f>Datos!I14</f>
        <v>714</v>
      </c>
      <c r="E40" s="35"/>
      <c r="F40" s="35"/>
      <c r="G40" s="37"/>
      <c r="H40" s="31">
        <f>Datos!M14</f>
        <v>473.5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>
        <f>Datos!E15</f>
        <v>707.5</v>
      </c>
      <c r="C42" s="26"/>
      <c r="D42" s="27">
        <f>Datos!I15</f>
        <v>721</v>
      </c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>
        <f>Datos!E16</f>
        <v>707.5</v>
      </c>
      <c r="C43" s="26"/>
      <c r="D43" s="27">
        <f>Datos!I16</f>
        <v>721</v>
      </c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>
        <f>Datos!E17</f>
        <v>692.5</v>
      </c>
      <c r="C44" s="26"/>
      <c r="D44" s="27">
        <f>Datos!I17</f>
        <v>700.25</v>
      </c>
      <c r="E44" s="26"/>
      <c r="F44" s="26"/>
      <c r="G44" s="33"/>
      <c r="H44" s="31">
        <f>Datos!M15</f>
        <v>483.75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Datos!M16</f>
        <v>467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HRW'!B25</f>
        <v>-10</v>
      </c>
      <c r="G54" s="51"/>
      <c r="H54" s="49"/>
    </row>
    <row r="55" spans="5:7" ht="15">
      <c r="E55" s="52">
        <v>0.115</v>
      </c>
      <c r="F55" s="51">
        <f>'Primas HRW'!B26</f>
        <v>-5</v>
      </c>
      <c r="G55" s="51"/>
    </row>
    <row r="56" spans="5:7" ht="15">
      <c r="E56" s="52">
        <v>0.125</v>
      </c>
      <c r="F56" s="51" t="str">
        <f>'Primas HRW'!B27</f>
        <v> --</v>
      </c>
      <c r="G56" s="51"/>
    </row>
    <row r="57" spans="5:7" ht="15">
      <c r="E57" s="50">
        <v>0.13</v>
      </c>
      <c r="F57" s="51" t="str">
        <f>'Primas HRW'!B28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Noviembre</v>
      </c>
      <c r="E9" s="3">
        <f>BUSHEL!E8</f>
        <v>2013</v>
      </c>
      <c r="F9" s="3"/>
      <c r="G9" s="3"/>
      <c r="H9" s="3" t="str">
        <f>Datos!D22</f>
        <v>Viernes</v>
      </c>
      <c r="I9" s="5">
        <f>Datos!E22</f>
        <v>29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6" t="s">
        <v>31</v>
      </c>
      <c r="B11" s="106"/>
      <c r="C11" s="106"/>
      <c r="D11" s="106"/>
      <c r="E11" s="106"/>
      <c r="F11" s="106"/>
      <c r="G11" s="106"/>
      <c r="H11" s="106"/>
      <c r="I11" s="10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19</v>
      </c>
      <c r="B17" s="36"/>
      <c r="C17" s="35"/>
      <c r="D17" s="40"/>
      <c r="E17" s="53"/>
      <c r="F17" s="53"/>
      <c r="G17" s="54"/>
      <c r="H17" s="56"/>
      <c r="I17" s="55"/>
    </row>
    <row r="18" spans="1:9" ht="19.5" customHeight="1">
      <c r="A18" s="17" t="s">
        <v>20</v>
      </c>
      <c r="B18" s="36"/>
      <c r="C18" s="35"/>
      <c r="D18" s="58"/>
      <c r="E18" s="53"/>
      <c r="F18" s="53"/>
      <c r="G18" s="54"/>
      <c r="H18" s="56"/>
      <c r="I18" s="55"/>
    </row>
    <row r="19" spans="1:9" ht="19.5" customHeight="1">
      <c r="A19" s="17" t="s">
        <v>21</v>
      </c>
      <c r="B19" s="57"/>
      <c r="C19" s="35"/>
      <c r="D19" s="58"/>
      <c r="E19" s="53"/>
      <c r="F19" s="53"/>
      <c r="G19" s="54"/>
      <c r="H19" s="59"/>
      <c r="I19" s="55"/>
    </row>
    <row r="20" spans="1:9" ht="19.5" customHeight="1">
      <c r="A20" s="17" t="s">
        <v>22</v>
      </c>
      <c r="B20" s="57"/>
      <c r="C20" s="35"/>
      <c r="D20" s="58"/>
      <c r="E20" s="53"/>
      <c r="F20" s="53"/>
      <c r="G20" s="54"/>
      <c r="H20" s="59"/>
      <c r="I20" s="55"/>
    </row>
    <row r="21" spans="1:9" ht="19.5" customHeight="1">
      <c r="A21" s="17" t="s">
        <v>23</v>
      </c>
      <c r="B21" s="36">
        <f>BUSHEL!B21*TONELADA!$B$50</f>
        <v>240.67319999999998</v>
      </c>
      <c r="C21" s="35"/>
      <c r="D21" s="27">
        <f>IF(BUSHEL!D21&gt;0,BUSHEL!D21*TONELADA!$B$50,"")</f>
        <v>262.07658</v>
      </c>
      <c r="E21" s="53">
        <f>BUSHEL!E21*TONELADA!$B$50</f>
        <v>319.76466</v>
      </c>
      <c r="F21" s="53">
        <f>BUSHEL!F21*TONELADA!$B$50</f>
        <v>317.92746</v>
      </c>
      <c r="G21" s="54">
        <f>BUSHEL!G21*TONELADA!$B$50</f>
        <v>316.09026</v>
      </c>
      <c r="H21" s="56">
        <f>BUSHEL!H21*$E$50</f>
        <v>163.47562</v>
      </c>
      <c r="I21" s="55">
        <f>BUSHEL!I21*TONELADA!$E$50</f>
        <v>212.68562</v>
      </c>
    </row>
    <row r="22" spans="1:9" ht="19.5" customHeight="1">
      <c r="A22" s="17">
        <v>2014</v>
      </c>
      <c r="B22" s="21"/>
      <c r="C22" s="19"/>
      <c r="D22" s="20"/>
      <c r="E22" s="19"/>
      <c r="F22" s="21"/>
      <c r="G22" s="22"/>
      <c r="H22" s="23"/>
      <c r="I22" s="21"/>
    </row>
    <row r="23" spans="1:9" ht="19.5" customHeight="1">
      <c r="A23" s="17" t="s">
        <v>12</v>
      </c>
      <c r="B23" s="32"/>
      <c r="C23" s="35">
        <f>BUSHEL!C23*TONELADA!$B$50</f>
        <v>284.3067</v>
      </c>
      <c r="D23" s="27"/>
      <c r="E23" s="53">
        <f>BUSHEL!E23*TONELADA!$B$50</f>
        <v>316.4577</v>
      </c>
      <c r="F23" s="53">
        <f>BUSHEL!F23*TONELADA!$B$50</f>
        <v>314.6205</v>
      </c>
      <c r="G23" s="54">
        <f>BUSHEL!G23*TONELADA!$B$50</f>
        <v>312.7833</v>
      </c>
      <c r="H23" s="31"/>
      <c r="I23" s="55">
        <f>BUSHEL!I23*TONELADA!$E$50</f>
        <v>206.48515999999998</v>
      </c>
    </row>
    <row r="24" spans="1:9" ht="19.5" customHeight="1">
      <c r="A24" s="17" t="s">
        <v>13</v>
      </c>
      <c r="B24" s="32"/>
      <c r="C24" s="35">
        <f>BUSHEL!C24*TONELADA!$B$50</f>
        <v>283.57182</v>
      </c>
      <c r="D24" s="27"/>
      <c r="E24" s="53">
        <f>BUSHEL!E24*TONELADA!$B$50</f>
        <v>314.6205</v>
      </c>
      <c r="F24" s="53">
        <f>BUSHEL!F24*TONELADA!$B$50</f>
        <v>312.7833</v>
      </c>
      <c r="G24" s="54">
        <f>BUSHEL!G24*TONELADA!$B$50</f>
        <v>310.9461</v>
      </c>
      <c r="H24" s="31"/>
      <c r="I24" s="55">
        <f>BUSHEL!I24*TONELADA!$E$50</f>
        <v>201.36731999999998</v>
      </c>
    </row>
    <row r="25" spans="1:9" ht="19.5" customHeight="1">
      <c r="A25" s="17" t="s">
        <v>14</v>
      </c>
      <c r="B25" s="36">
        <f>BUSHEL!B25*TONELADA!$B$50</f>
        <v>245.72549999999998</v>
      </c>
      <c r="C25" s="35">
        <f>BUSHEL!C25*TONELADA!$B$50</f>
        <v>281.73462</v>
      </c>
      <c r="D25" s="27">
        <f>IF(BUSHEL!D25&gt;0,BUSHEL!D25*TONELADA!$B$50,"")</f>
        <v>260.60681999999997</v>
      </c>
      <c r="E25" s="53">
        <f>BUSHEL!E25*TONELADA!$B$50</f>
        <v>314.6205</v>
      </c>
      <c r="F25" s="53">
        <f>BUSHEL!F25*TONELADA!$B$50</f>
        <v>312.7833</v>
      </c>
      <c r="G25" s="54">
        <f>BUSHEL!G25*TONELADA!$B$50</f>
        <v>310.9461</v>
      </c>
      <c r="H25" s="56">
        <f>BUSHEL!H25*$E$50</f>
        <v>167.11715999999998</v>
      </c>
      <c r="I25" s="55">
        <f>BUSHEL!I25*TONELADA!$E$50</f>
        <v>198.61156</v>
      </c>
    </row>
    <row r="26" spans="1:9" ht="19.5" customHeight="1">
      <c r="A26" s="24" t="s">
        <v>15</v>
      </c>
      <c r="B26" s="36"/>
      <c r="C26" s="35"/>
      <c r="D26" s="27"/>
      <c r="E26" s="53"/>
      <c r="F26" s="53"/>
      <c r="G26" s="54"/>
      <c r="H26" s="56"/>
      <c r="I26" s="55">
        <f>BUSHEL!I26*TONELADA!$E$50</f>
        <v>193.98582</v>
      </c>
    </row>
    <row r="27" spans="1:9" ht="19.5" customHeight="1">
      <c r="A27" s="17" t="s">
        <v>16</v>
      </c>
      <c r="B27" s="36">
        <f>BUSHEL!B27*TONELADA!$B$50</f>
        <v>247.5627</v>
      </c>
      <c r="C27" s="26"/>
      <c r="D27" s="27">
        <f>IF(BUSHEL!D27&gt;0,BUSHEL!D27*TONELADA!$B$50,"")</f>
        <v>260.23938</v>
      </c>
      <c r="E27" s="26"/>
      <c r="F27" s="26"/>
      <c r="G27" s="33"/>
      <c r="H27" s="56">
        <f>BUSHEL!H27*$E$50</f>
        <v>170.36502</v>
      </c>
      <c r="I27" s="55">
        <f>BUSHEL!I27*TONELADA!$E$50</f>
        <v>193.98582</v>
      </c>
    </row>
    <row r="28" spans="1:9" ht="19.5" customHeight="1">
      <c r="A28" s="17" t="s">
        <v>17</v>
      </c>
      <c r="B28" s="36"/>
      <c r="C28" s="26"/>
      <c r="D28" s="27"/>
      <c r="E28" s="26"/>
      <c r="F28" s="26"/>
      <c r="G28" s="33"/>
      <c r="H28" s="56"/>
      <c r="I28" s="55">
        <f>BUSHEL!I28*TONELADA!$E$50</f>
        <v>196.05264</v>
      </c>
    </row>
    <row r="29" spans="1:9" ht="19.5" customHeight="1">
      <c r="A29" s="17" t="s">
        <v>18</v>
      </c>
      <c r="B29" s="36">
        <f>BUSHEL!B29*TONELADA!$B$50</f>
        <v>246.46038</v>
      </c>
      <c r="C29" s="26"/>
      <c r="D29" s="27">
        <f>IF(BUSHEL!D29&gt;0,BUSHEL!D29*TONELADA!$B$50,"")</f>
        <v>257.39171999999996</v>
      </c>
      <c r="E29" s="26"/>
      <c r="F29" s="26"/>
      <c r="G29" s="33"/>
      <c r="H29" s="56">
        <f>BUSHEL!H29*$E$50</f>
        <v>173.2192</v>
      </c>
      <c r="I29" s="55">
        <f>BUSHEL!I29*TONELADA!$E$50</f>
        <v>196.05264</v>
      </c>
    </row>
    <row r="30" spans="1:9" ht="19.5" customHeight="1">
      <c r="A30" s="24" t="s">
        <v>19</v>
      </c>
      <c r="B30" s="57"/>
      <c r="C30" s="35"/>
      <c r="D30" s="27">
        <f>IF(BUSHEL!D17&gt;0,BUSHEL!D17*TONELADA!$B$50,"")</f>
      </c>
      <c r="E30" s="53"/>
      <c r="F30" s="53"/>
      <c r="G30" s="54"/>
      <c r="H30" s="59"/>
      <c r="I30" s="55"/>
    </row>
    <row r="31" spans="1:9" ht="19.5" customHeight="1">
      <c r="A31" s="17" t="s">
        <v>20</v>
      </c>
      <c r="B31" s="36">
        <f>BUSHEL!B31*TONELADA!$B$50</f>
        <v>249.30804</v>
      </c>
      <c r="C31" s="26"/>
      <c r="D31" s="27">
        <f>IF(BUSHEL!D31&gt;0,BUSHEL!D31*TONELADA!$B$50,"")</f>
        <v>260.14752</v>
      </c>
      <c r="E31" s="26"/>
      <c r="F31" s="26"/>
      <c r="G31" s="33"/>
      <c r="H31" s="56">
        <f>BUSHEL!H31*$E$50</f>
        <v>175.77812</v>
      </c>
      <c r="I31" s="32"/>
    </row>
    <row r="32" spans="1:9" ht="19.5" customHeight="1">
      <c r="A32" s="17" t="s">
        <v>21</v>
      </c>
      <c r="B32" s="36"/>
      <c r="C32" s="26"/>
      <c r="D32" s="27"/>
      <c r="E32" s="26"/>
      <c r="F32" s="26"/>
      <c r="G32" s="33"/>
      <c r="H32" s="56"/>
      <c r="I32" s="32"/>
    </row>
    <row r="33" spans="1:9" ht="19.5" customHeight="1">
      <c r="A33" s="17" t="s">
        <v>22</v>
      </c>
      <c r="B33" s="36"/>
      <c r="C33" s="26"/>
      <c r="D33" s="27"/>
      <c r="E33" s="26"/>
      <c r="F33" s="26"/>
      <c r="G33" s="33"/>
      <c r="H33" s="56"/>
      <c r="I33" s="32"/>
    </row>
    <row r="34" spans="1:9" ht="19.5" customHeight="1">
      <c r="A34" s="17" t="s">
        <v>23</v>
      </c>
      <c r="B34" s="36">
        <f>BUSHEL!B34*TONELADA!$B$50</f>
        <v>252.98244</v>
      </c>
      <c r="C34" s="35"/>
      <c r="D34" s="27">
        <f>IF(BUSHEL!D34&gt;0,BUSHEL!D34*TONELADA!$B$50,"")</f>
        <v>263.36262</v>
      </c>
      <c r="E34" s="35"/>
      <c r="F34" s="35"/>
      <c r="G34" s="37"/>
      <c r="H34" s="56">
        <f>BUSHEL!H34*$E$50</f>
        <v>178.82914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255.09521999999998</v>
      </c>
      <c r="C36" s="26"/>
      <c r="D36" s="27">
        <f>IF(BUSHEL!D36&gt;0,BUSHEL!D36*TONELADA!$B$50,"")</f>
        <v>264.83238</v>
      </c>
      <c r="E36" s="26"/>
      <c r="F36" s="26"/>
      <c r="G36" s="33"/>
      <c r="H36" s="56">
        <f>BUSHEL!H36*$E$50</f>
        <v>183.15962</v>
      </c>
      <c r="I36" s="32"/>
    </row>
    <row r="37" spans="1:9" ht="19.5" customHeight="1">
      <c r="A37" s="17" t="s">
        <v>16</v>
      </c>
      <c r="B37" s="36">
        <f>BUSHEL!B37*TONELADA!$B$50</f>
        <v>254.9115</v>
      </c>
      <c r="C37" s="26"/>
      <c r="D37" s="27">
        <f>IF(BUSHEL!D37&gt;0,BUSHEL!D37*TONELADA!$B$50,"")</f>
        <v>264.28122</v>
      </c>
      <c r="E37" s="26"/>
      <c r="F37" s="26"/>
      <c r="G37" s="33"/>
      <c r="H37" s="56">
        <f>BUSHEL!H37*$E$50</f>
        <v>185.71854</v>
      </c>
      <c r="I37" s="32"/>
    </row>
    <row r="38" spans="1:9" ht="19.5" customHeight="1">
      <c r="A38" s="17" t="s">
        <v>18</v>
      </c>
      <c r="B38" s="36">
        <f>BUSHEL!B38*TONELADA!$B$50</f>
        <v>252.1557</v>
      </c>
      <c r="C38" s="26"/>
      <c r="D38" s="27">
        <f>IF(BUSHEL!D38&gt;0,BUSHEL!D38*TONELADA!$B$50,"")</f>
        <v>257.29985999999997</v>
      </c>
      <c r="E38" s="26"/>
      <c r="F38" s="26"/>
      <c r="G38" s="33"/>
      <c r="H38" s="56">
        <f>BUSHEL!H38*$E$50</f>
        <v>187.19484</v>
      </c>
      <c r="I38" s="32"/>
    </row>
    <row r="39" spans="1:9" ht="19.5" customHeight="1">
      <c r="A39" s="17" t="s">
        <v>20</v>
      </c>
      <c r="B39" s="36">
        <f>BUSHEL!B39*TONELADA!$B$50</f>
        <v>254.26847999999998</v>
      </c>
      <c r="C39" s="26"/>
      <c r="D39" s="27">
        <f>IF(BUSHEL!D39&gt;0,BUSHEL!D39*TONELADA!$B$50,"")</f>
        <v>263.1789</v>
      </c>
      <c r="E39" s="26"/>
      <c r="F39" s="26"/>
      <c r="G39" s="33"/>
      <c r="H39" s="56">
        <f>BUSHEL!H39*$E$50</f>
        <v>185.0296</v>
      </c>
      <c r="I39" s="32"/>
    </row>
    <row r="40" spans="1:9" ht="19.5" customHeight="1">
      <c r="A40" s="17" t="s">
        <v>23</v>
      </c>
      <c r="B40" s="36">
        <f>BUSHEL!B40*TONELADA!$B$50</f>
        <v>258.40218</v>
      </c>
      <c r="C40" s="35"/>
      <c r="D40" s="27">
        <f>IF(BUSHEL!D40&gt;0,BUSHEL!D40*TONELADA!$B$50,"")</f>
        <v>262.35215999999997</v>
      </c>
      <c r="E40" s="35"/>
      <c r="F40" s="35"/>
      <c r="G40" s="37"/>
      <c r="H40" s="56">
        <f>BUSHEL!H40*$E$50</f>
        <v>186.40748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>
        <f>BUSHEL!B42*TONELADA!$B$50</f>
        <v>259.9638</v>
      </c>
      <c r="C42" s="26"/>
      <c r="D42" s="27">
        <f>IF(BUSHEL!D42&gt;0,BUSHEL!D42*TONELADA!$B$50,"")</f>
        <v>264.92424</v>
      </c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>
        <f>BUSHEL!B43*TONELADA!$B$50</f>
        <v>259.9638</v>
      </c>
      <c r="C43" s="26"/>
      <c r="D43" s="27">
        <f>IF(BUSHEL!D43&gt;0,BUSHEL!D43*TONELADA!$B$50,"")</f>
        <v>264.92424</v>
      </c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>
        <f>BUSHEL!B44*TONELADA!$B$50</f>
        <v>254.4522</v>
      </c>
      <c r="C44" s="26"/>
      <c r="D44" s="27">
        <f>IF(BUSHEL!D44&gt;0,BUSHEL!D44*TONELADA!$B$50,"")</f>
        <v>257.29985999999997</v>
      </c>
      <c r="E44" s="26"/>
      <c r="F44" s="26"/>
      <c r="G44" s="33"/>
      <c r="H44" s="56">
        <f>BUSHEL!H44*$E$50</f>
        <v>190.44269999999997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183.84856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HRW'!B25*B50</f>
        <v>-3.6744</v>
      </c>
      <c r="G54" s="51"/>
      <c r="H54" s="46"/>
    </row>
    <row r="55" spans="5:8" ht="15">
      <c r="E55" s="52">
        <v>0.115</v>
      </c>
      <c r="F55" s="51">
        <f>'Primas HRW'!B26*B50</f>
        <v>-1.8372</v>
      </c>
      <c r="G55" s="51"/>
      <c r="H55" s="46"/>
    </row>
    <row r="56" spans="5:8" ht="15">
      <c r="E56" s="52">
        <v>0.125</v>
      </c>
      <c r="F56" s="51" t="str">
        <f>'Primas HRW'!B27</f>
        <v> --</v>
      </c>
      <c r="G56" s="51"/>
      <c r="H56" s="49"/>
    </row>
    <row r="57" spans="5:8" ht="15">
      <c r="E57" s="50">
        <v>0.13</v>
      </c>
      <c r="F57" s="50" t="str">
        <f>'Primas HRW'!B28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115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7" t="s">
        <v>36</v>
      </c>
      <c r="B5" s="98">
        <v>105</v>
      </c>
      <c r="C5" s="98" t="s">
        <v>143</v>
      </c>
    </row>
    <row r="6" spans="1:3" ht="15">
      <c r="A6" s="67" t="s">
        <v>37</v>
      </c>
      <c r="B6" s="57">
        <v>103</v>
      </c>
      <c r="C6" s="57" t="s">
        <v>143</v>
      </c>
    </row>
    <row r="7" spans="1:3" ht="15">
      <c r="A7" s="65" t="s">
        <v>38</v>
      </c>
      <c r="B7" s="66">
        <v>98</v>
      </c>
      <c r="C7" s="66" t="s">
        <v>143</v>
      </c>
    </row>
    <row r="8" spans="1:3" ht="15">
      <c r="A8" s="68" t="s">
        <v>39</v>
      </c>
      <c r="B8" s="69"/>
      <c r="C8" s="57"/>
    </row>
    <row r="9" spans="1:3" ht="15">
      <c r="A9" s="65" t="s">
        <v>40</v>
      </c>
      <c r="B9" s="66"/>
      <c r="C9" s="71"/>
    </row>
    <row r="10" spans="1:3" ht="15">
      <c r="A10" s="70" t="s">
        <v>41</v>
      </c>
      <c r="B10" s="57"/>
      <c r="C10" s="57"/>
    </row>
    <row r="11" spans="1:3" ht="15">
      <c r="A11" s="65" t="s">
        <v>42</v>
      </c>
      <c r="B11" s="66"/>
      <c r="C11" s="66"/>
    </row>
    <row r="12" spans="1:3" ht="15">
      <c r="A12" s="70" t="s">
        <v>43</v>
      </c>
      <c r="B12" s="57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71"/>
      <c r="C14" s="66"/>
    </row>
    <row r="15" spans="1:3" ht="15">
      <c r="A15" s="70" t="s">
        <v>45</v>
      </c>
      <c r="B15" s="57"/>
      <c r="C15" s="57"/>
    </row>
    <row r="16" spans="1:3" ht="15">
      <c r="A16" s="65" t="s">
        <v>46</v>
      </c>
      <c r="B16" s="66"/>
      <c r="C16" s="66"/>
    </row>
    <row r="17" spans="1:3" ht="15">
      <c r="A17" s="67" t="s">
        <v>47</v>
      </c>
      <c r="B17" s="57"/>
      <c r="C17" s="57"/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3">
      <selection activeCell="B18" sqref="B18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3"/>
      <c r="C1" s="113"/>
      <c r="D1" s="113"/>
    </row>
    <row r="2" spans="1:4" ht="15.75">
      <c r="A2" s="67"/>
      <c r="B2" s="114" t="s">
        <v>1</v>
      </c>
      <c r="C2" s="114"/>
      <c r="D2" s="114"/>
    </row>
    <row r="3" spans="1:4" ht="15.75">
      <c r="A3" s="67"/>
      <c r="B3" s="114" t="s">
        <v>53</v>
      </c>
      <c r="C3" s="114"/>
      <c r="D3" s="114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.75" customHeight="1">
      <c r="A5" s="115">
        <v>2014</v>
      </c>
      <c r="B5" s="116"/>
      <c r="C5" s="116"/>
      <c r="D5" s="116"/>
      <c r="E5" s="117"/>
    </row>
    <row r="6" spans="1:5" ht="15">
      <c r="A6" s="75" t="s">
        <v>36</v>
      </c>
      <c r="B6" s="66">
        <v>152</v>
      </c>
      <c r="C6" s="66">
        <f>B6+$B$26</f>
        <v>147</v>
      </c>
      <c r="D6" s="66">
        <f>B6+$B$25</f>
        <v>142</v>
      </c>
      <c r="E6" s="66" t="s">
        <v>143</v>
      </c>
    </row>
    <row r="7" spans="1:5" ht="15">
      <c r="A7" s="67" t="s">
        <v>37</v>
      </c>
      <c r="B7" s="57">
        <v>147</v>
      </c>
      <c r="C7" s="57">
        <f>B7+$B$26</f>
        <v>142</v>
      </c>
      <c r="D7" s="57">
        <f>B7+$B$25</f>
        <v>137</v>
      </c>
      <c r="E7" s="57" t="s">
        <v>143</v>
      </c>
    </row>
    <row r="8" spans="1:5" ht="15">
      <c r="A8" s="65" t="s">
        <v>38</v>
      </c>
      <c r="B8" s="66">
        <v>147</v>
      </c>
      <c r="C8" s="66">
        <f>B8+$B$26</f>
        <v>142</v>
      </c>
      <c r="D8" s="66">
        <f>B8+$B$25</f>
        <v>137</v>
      </c>
      <c r="E8" s="71" t="s">
        <v>143</v>
      </c>
    </row>
    <row r="9" spans="1:5" ht="15">
      <c r="A9" s="67" t="s">
        <v>39</v>
      </c>
      <c r="B9" s="57"/>
      <c r="C9" s="76"/>
      <c r="D9" s="57"/>
      <c r="E9" s="57"/>
    </row>
    <row r="10" spans="1:5" ht="15">
      <c r="A10" s="65" t="s">
        <v>40</v>
      </c>
      <c r="B10" s="66"/>
      <c r="C10" s="71"/>
      <c r="D10" s="66"/>
      <c r="E10" s="71"/>
    </row>
    <row r="11" spans="1:5" ht="15">
      <c r="A11" s="67" t="s">
        <v>41</v>
      </c>
      <c r="B11" s="57"/>
      <c r="C11" s="76"/>
      <c r="D11" s="57"/>
      <c r="E11" s="57"/>
    </row>
    <row r="12" spans="1:5" ht="15">
      <c r="A12" s="65" t="s">
        <v>42</v>
      </c>
      <c r="B12" s="71"/>
      <c r="C12" s="71"/>
      <c r="D12" s="66"/>
      <c r="E12" s="71"/>
    </row>
    <row r="13" spans="1:5" ht="15.75">
      <c r="A13" s="107">
        <v>2013</v>
      </c>
      <c r="B13" s="108"/>
      <c r="C13" s="108"/>
      <c r="D13" s="108"/>
      <c r="E13" s="109"/>
    </row>
    <row r="14" spans="1:5" ht="15">
      <c r="A14" s="67" t="s">
        <v>43</v>
      </c>
      <c r="B14" s="77"/>
      <c r="C14" s="57"/>
      <c r="D14" s="57"/>
      <c r="E14" s="57"/>
    </row>
    <row r="15" spans="1:5" ht="15">
      <c r="A15" s="65" t="s">
        <v>44</v>
      </c>
      <c r="B15" s="71"/>
      <c r="C15" s="71"/>
      <c r="D15" s="66"/>
      <c r="E15" s="71"/>
    </row>
    <row r="16" spans="1:5" ht="15">
      <c r="A16" s="67" t="s">
        <v>45</v>
      </c>
      <c r="B16" s="57"/>
      <c r="C16" s="57"/>
      <c r="D16" s="57"/>
      <c r="E16" s="57"/>
    </row>
    <row r="17" spans="1:5" ht="15">
      <c r="A17" s="65" t="s">
        <v>46</v>
      </c>
      <c r="B17" s="66"/>
      <c r="C17" s="66"/>
      <c r="D17" s="66"/>
      <c r="E17" s="66"/>
    </row>
    <row r="18" spans="1:5" ht="15">
      <c r="A18" s="67" t="s">
        <v>47</v>
      </c>
      <c r="B18" s="57">
        <v>157</v>
      </c>
      <c r="C18" s="57">
        <f>B18+$B$26</f>
        <v>152</v>
      </c>
      <c r="D18" s="57">
        <f>B18+$B$25</f>
        <v>147</v>
      </c>
      <c r="E18" s="57" t="s">
        <v>116</v>
      </c>
    </row>
    <row r="24" spans="1:4" ht="15">
      <c r="A24" t="s">
        <v>55</v>
      </c>
      <c r="D24" t="s">
        <v>48</v>
      </c>
    </row>
    <row r="25" spans="1:4" ht="15">
      <c r="A25" s="78">
        <v>0.11</v>
      </c>
      <c r="B25">
        <v>-10</v>
      </c>
      <c r="D25" t="s">
        <v>49</v>
      </c>
    </row>
    <row r="26" spans="1:4" ht="15">
      <c r="A26" s="79">
        <v>0.115</v>
      </c>
      <c r="B26" s="80">
        <v>-5</v>
      </c>
      <c r="D26" t="s">
        <v>50</v>
      </c>
    </row>
    <row r="27" spans="1:4" ht="15">
      <c r="A27" s="81">
        <v>0.125</v>
      </c>
      <c r="B27" s="82" t="s">
        <v>56</v>
      </c>
      <c r="D27" t="s">
        <v>51</v>
      </c>
    </row>
    <row r="28" spans="1:4" ht="15">
      <c r="A28" s="78">
        <v>0.13</v>
      </c>
      <c r="B28" s="83" t="s">
        <v>57</v>
      </c>
      <c r="D28" t="s">
        <v>52</v>
      </c>
    </row>
    <row r="30" ht="15">
      <c r="A30" t="s">
        <v>48</v>
      </c>
    </row>
    <row r="31" ht="15">
      <c r="A31" t="s">
        <v>49</v>
      </c>
    </row>
    <row r="32" ht="15">
      <c r="A32" t="s">
        <v>50</v>
      </c>
    </row>
    <row r="33" ht="15">
      <c r="A33" t="s">
        <v>51</v>
      </c>
    </row>
    <row r="34" ht="15">
      <c r="A34" t="s">
        <v>52</v>
      </c>
    </row>
  </sheetData>
  <sheetProtection selectLockedCells="1" selectUnlockedCells="1"/>
  <mergeCells count="5">
    <mergeCell ref="B1:D1"/>
    <mergeCell ref="B2:D2"/>
    <mergeCell ref="B3:D3"/>
    <mergeCell ref="A13:E13"/>
    <mergeCell ref="A5:E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="80" zoomScaleNormal="80"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9" t="s">
        <v>36</v>
      </c>
      <c r="B5" s="98">
        <v>100</v>
      </c>
      <c r="C5" s="98" t="s">
        <v>143</v>
      </c>
    </row>
    <row r="6" spans="1:3" ht="15">
      <c r="A6" s="84" t="s">
        <v>37</v>
      </c>
      <c r="B6" s="57">
        <v>87</v>
      </c>
      <c r="C6" s="57" t="s">
        <v>143</v>
      </c>
    </row>
    <row r="7" spans="1:3" ht="15">
      <c r="A7" s="75" t="s">
        <v>38</v>
      </c>
      <c r="B7" s="66">
        <v>80</v>
      </c>
      <c r="C7" s="66" t="s">
        <v>143</v>
      </c>
    </row>
    <row r="8" spans="1:3" ht="15">
      <c r="A8" s="70" t="s">
        <v>39</v>
      </c>
      <c r="B8" s="85">
        <v>60</v>
      </c>
      <c r="C8" s="85" t="s">
        <v>161</v>
      </c>
    </row>
    <row r="9" spans="1:3" ht="15">
      <c r="A9" s="65" t="s">
        <v>40</v>
      </c>
      <c r="B9" s="66">
        <v>60</v>
      </c>
      <c r="C9" s="66" t="s">
        <v>161</v>
      </c>
    </row>
    <row r="10" spans="1:3" ht="15">
      <c r="A10" s="67" t="s">
        <v>41</v>
      </c>
      <c r="B10" s="57">
        <v>58</v>
      </c>
      <c r="C10" s="57" t="s">
        <v>162</v>
      </c>
    </row>
    <row r="11" spans="1:3" ht="15">
      <c r="A11" s="65" t="s">
        <v>42</v>
      </c>
      <c r="B11" s="66">
        <v>58</v>
      </c>
      <c r="C11" s="66" t="s">
        <v>162</v>
      </c>
    </row>
    <row r="12" spans="1:3" ht="15">
      <c r="A12" s="70" t="s">
        <v>43</v>
      </c>
      <c r="B12" s="85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66"/>
      <c r="C14" s="66"/>
    </row>
    <row r="15" spans="1:3" ht="15">
      <c r="A15" s="84" t="s">
        <v>144</v>
      </c>
      <c r="B15" s="57"/>
      <c r="C15" s="57"/>
    </row>
    <row r="16" spans="1:3" ht="15">
      <c r="A16" s="75" t="s">
        <v>145</v>
      </c>
      <c r="B16" s="66"/>
      <c r="C16" s="66"/>
    </row>
    <row r="17" spans="1:3" ht="15">
      <c r="A17" s="84" t="s">
        <v>146</v>
      </c>
      <c r="B17" s="57">
        <v>125</v>
      </c>
      <c r="C17" s="57" t="s">
        <v>116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D22" sqref="D22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122</v>
      </c>
      <c r="D4" s="89">
        <v>41607</v>
      </c>
      <c r="E4" s="39">
        <v>655</v>
      </c>
      <c r="F4" t="s">
        <v>69</v>
      </c>
      <c r="G4" t="s">
        <v>123</v>
      </c>
      <c r="H4" s="89">
        <v>41607</v>
      </c>
      <c r="I4" s="39">
        <v>713.25</v>
      </c>
      <c r="J4" t="s">
        <v>70</v>
      </c>
      <c r="K4" t="s">
        <v>71</v>
      </c>
      <c r="L4" s="89">
        <v>41607</v>
      </c>
      <c r="M4" s="39">
        <v>415.25</v>
      </c>
    </row>
    <row r="5" spans="2:13" ht="15">
      <c r="B5" t="s">
        <v>72</v>
      </c>
      <c r="C5" t="s">
        <v>124</v>
      </c>
      <c r="D5" s="89">
        <v>41607</v>
      </c>
      <c r="E5" s="39">
        <v>668.75</v>
      </c>
      <c r="F5" t="s">
        <v>73</v>
      </c>
      <c r="G5" t="s">
        <v>125</v>
      </c>
      <c r="H5" s="89">
        <v>41607</v>
      </c>
      <c r="I5" s="39">
        <v>709.25</v>
      </c>
      <c r="J5" t="s">
        <v>74</v>
      </c>
      <c r="K5" t="s">
        <v>75</v>
      </c>
      <c r="L5" s="89">
        <v>41607</v>
      </c>
      <c r="M5" s="39">
        <v>424.5</v>
      </c>
    </row>
    <row r="6" spans="2:13" ht="15">
      <c r="B6" t="s">
        <v>76</v>
      </c>
      <c r="C6" t="s">
        <v>126</v>
      </c>
      <c r="D6" s="89">
        <v>41607</v>
      </c>
      <c r="E6" s="39">
        <v>673.75</v>
      </c>
      <c r="F6" t="s">
        <v>77</v>
      </c>
      <c r="G6" t="s">
        <v>127</v>
      </c>
      <c r="H6" s="89">
        <v>41607</v>
      </c>
      <c r="I6" s="39">
        <v>708.25</v>
      </c>
      <c r="J6" t="s">
        <v>78</v>
      </c>
      <c r="K6" t="s">
        <v>79</v>
      </c>
      <c r="L6" s="89">
        <v>41607</v>
      </c>
      <c r="M6" s="39">
        <v>432.75</v>
      </c>
    </row>
    <row r="7" spans="2:13" ht="15">
      <c r="B7" t="s">
        <v>80</v>
      </c>
      <c r="C7" t="s">
        <v>128</v>
      </c>
      <c r="D7" s="89">
        <v>41607</v>
      </c>
      <c r="E7" s="39">
        <v>670.75</v>
      </c>
      <c r="F7" t="s">
        <v>81</v>
      </c>
      <c r="G7" t="s">
        <v>129</v>
      </c>
      <c r="H7" s="89">
        <v>41607</v>
      </c>
      <c r="I7" s="39">
        <v>700.5</v>
      </c>
      <c r="J7" t="s">
        <v>82</v>
      </c>
      <c r="K7" t="s">
        <v>83</v>
      </c>
      <c r="L7" s="89">
        <v>41607</v>
      </c>
      <c r="M7" s="39">
        <v>440</v>
      </c>
    </row>
    <row r="8" spans="2:13" ht="15">
      <c r="B8" t="s">
        <v>84</v>
      </c>
      <c r="C8" t="s">
        <v>130</v>
      </c>
      <c r="D8" s="89">
        <v>41607</v>
      </c>
      <c r="E8" s="39">
        <v>678.5</v>
      </c>
      <c r="F8" t="s">
        <v>85</v>
      </c>
      <c r="G8" t="s">
        <v>131</v>
      </c>
      <c r="H8" s="89">
        <v>41607</v>
      </c>
      <c r="I8" s="39">
        <v>708</v>
      </c>
      <c r="J8" t="s">
        <v>86</v>
      </c>
      <c r="K8" t="s">
        <v>87</v>
      </c>
      <c r="L8" s="89">
        <v>41607</v>
      </c>
      <c r="M8" s="39">
        <v>446.5</v>
      </c>
    </row>
    <row r="9" spans="2:13" ht="15">
      <c r="B9" t="s">
        <v>88</v>
      </c>
      <c r="C9" t="s">
        <v>132</v>
      </c>
      <c r="D9" s="89">
        <v>41607</v>
      </c>
      <c r="E9" s="39">
        <v>688.5</v>
      </c>
      <c r="F9" t="s">
        <v>89</v>
      </c>
      <c r="G9" t="s">
        <v>133</v>
      </c>
      <c r="H9" s="89">
        <v>41607</v>
      </c>
      <c r="I9" s="39">
        <v>716.75</v>
      </c>
      <c r="J9" t="s">
        <v>90</v>
      </c>
      <c r="K9" t="s">
        <v>91</v>
      </c>
      <c r="L9" s="89">
        <v>41607</v>
      </c>
      <c r="M9" s="39">
        <v>454.25</v>
      </c>
    </row>
    <row r="10" spans="2:13" ht="15">
      <c r="B10" t="s">
        <v>92</v>
      </c>
      <c r="C10" t="s">
        <v>134</v>
      </c>
      <c r="D10" s="89">
        <v>41607</v>
      </c>
      <c r="E10" s="39">
        <v>694.25</v>
      </c>
      <c r="F10" t="s">
        <v>114</v>
      </c>
      <c r="G10" t="s">
        <v>135</v>
      </c>
      <c r="H10" s="89">
        <v>41607</v>
      </c>
      <c r="I10" s="39">
        <v>720.75</v>
      </c>
      <c r="J10" t="s">
        <v>93</v>
      </c>
      <c r="K10" t="s">
        <v>94</v>
      </c>
      <c r="L10" s="89">
        <v>41607</v>
      </c>
      <c r="M10" s="39">
        <v>465.25</v>
      </c>
    </row>
    <row r="11" spans="2:13" ht="15">
      <c r="B11" t="s">
        <v>95</v>
      </c>
      <c r="C11" t="s">
        <v>136</v>
      </c>
      <c r="D11" s="89">
        <v>41607</v>
      </c>
      <c r="E11" s="39">
        <v>693.75</v>
      </c>
      <c r="F11" t="s">
        <v>147</v>
      </c>
      <c r="G11" t="s">
        <v>148</v>
      </c>
      <c r="H11" s="89">
        <v>41607</v>
      </c>
      <c r="I11" s="39">
        <v>719.25</v>
      </c>
      <c r="J11" t="s">
        <v>96</v>
      </c>
      <c r="K11" t="s">
        <v>97</v>
      </c>
      <c r="L11" s="89">
        <v>41607</v>
      </c>
      <c r="M11" s="39">
        <v>471.75</v>
      </c>
    </row>
    <row r="12" spans="2:13" ht="15">
      <c r="B12" t="s">
        <v>98</v>
      </c>
      <c r="C12" t="s">
        <v>137</v>
      </c>
      <c r="D12" s="89">
        <v>41607</v>
      </c>
      <c r="E12" s="39">
        <v>686.25</v>
      </c>
      <c r="F12" t="s">
        <v>149</v>
      </c>
      <c r="G12" t="s">
        <v>150</v>
      </c>
      <c r="H12" s="89">
        <v>41607</v>
      </c>
      <c r="I12" s="39">
        <v>700.25</v>
      </c>
      <c r="J12" t="s">
        <v>99</v>
      </c>
      <c r="K12" t="s">
        <v>100</v>
      </c>
      <c r="L12" s="89">
        <v>41607</v>
      </c>
      <c r="M12" s="39">
        <v>475.5</v>
      </c>
    </row>
    <row r="13" spans="2:13" ht="15">
      <c r="B13" t="s">
        <v>117</v>
      </c>
      <c r="C13" t="s">
        <v>138</v>
      </c>
      <c r="D13" s="89">
        <v>41607</v>
      </c>
      <c r="E13" s="39">
        <v>692</v>
      </c>
      <c r="F13" t="s">
        <v>151</v>
      </c>
      <c r="G13" t="s">
        <v>152</v>
      </c>
      <c r="H13" s="89">
        <v>41607</v>
      </c>
      <c r="I13" s="39">
        <v>716.25</v>
      </c>
      <c r="J13" t="s">
        <v>101</v>
      </c>
      <c r="K13" t="s">
        <v>102</v>
      </c>
      <c r="L13" s="89">
        <v>41607</v>
      </c>
      <c r="M13" s="39">
        <v>470</v>
      </c>
    </row>
    <row r="14" spans="2:13" ht="15">
      <c r="B14" t="s">
        <v>118</v>
      </c>
      <c r="C14" t="s">
        <v>139</v>
      </c>
      <c r="D14" s="89">
        <v>41607</v>
      </c>
      <c r="E14" s="39">
        <v>703.25</v>
      </c>
      <c r="F14" t="s">
        <v>153</v>
      </c>
      <c r="G14" t="s">
        <v>154</v>
      </c>
      <c r="H14" s="89">
        <v>41607</v>
      </c>
      <c r="I14" s="39">
        <v>714</v>
      </c>
      <c r="J14" t="s">
        <v>103</v>
      </c>
      <c r="K14" t="s">
        <v>104</v>
      </c>
      <c r="L14" s="89">
        <v>41607</v>
      </c>
      <c r="M14" s="39">
        <v>473.5</v>
      </c>
    </row>
    <row r="15" spans="2:13" ht="15">
      <c r="B15" t="s">
        <v>119</v>
      </c>
      <c r="C15" t="s">
        <v>140</v>
      </c>
      <c r="D15" s="89">
        <v>41607</v>
      </c>
      <c r="E15" s="39">
        <v>707.5</v>
      </c>
      <c r="F15" t="s">
        <v>155</v>
      </c>
      <c r="G15" t="s">
        <v>156</v>
      </c>
      <c r="H15" s="89">
        <v>41607</v>
      </c>
      <c r="I15" s="39">
        <v>721</v>
      </c>
      <c r="J15" t="s">
        <v>105</v>
      </c>
      <c r="K15" t="s">
        <v>106</v>
      </c>
      <c r="L15" s="89">
        <v>41607</v>
      </c>
      <c r="M15" s="39">
        <v>483.75</v>
      </c>
    </row>
    <row r="16" spans="2:13" ht="15">
      <c r="B16" t="s">
        <v>120</v>
      </c>
      <c r="C16" t="s">
        <v>141</v>
      </c>
      <c r="D16" s="89">
        <v>41607</v>
      </c>
      <c r="E16" s="39">
        <v>707.5</v>
      </c>
      <c r="F16" t="s">
        <v>157</v>
      </c>
      <c r="G16" t="s">
        <v>158</v>
      </c>
      <c r="H16" s="89">
        <v>41607</v>
      </c>
      <c r="I16" s="39">
        <v>721</v>
      </c>
      <c r="J16" t="s">
        <v>107</v>
      </c>
      <c r="K16" t="s">
        <v>108</v>
      </c>
      <c r="L16" s="89">
        <v>41607</v>
      </c>
      <c r="M16" s="39">
        <v>467</v>
      </c>
    </row>
    <row r="17" spans="2:13" ht="15">
      <c r="B17" t="s">
        <v>121</v>
      </c>
      <c r="C17" t="s">
        <v>142</v>
      </c>
      <c r="D17" s="89">
        <v>41607</v>
      </c>
      <c r="E17" s="39">
        <v>692.5</v>
      </c>
      <c r="F17" t="s">
        <v>159</v>
      </c>
      <c r="G17" t="s">
        <v>160</v>
      </c>
      <c r="H17" s="89">
        <v>41607</v>
      </c>
      <c r="I17" s="39">
        <v>700.25</v>
      </c>
      <c r="J17" t="s">
        <v>64</v>
      </c>
      <c r="K17"/>
      <c r="L17"/>
      <c r="M17"/>
    </row>
    <row r="21" spans="4:5" ht="15.75">
      <c r="D21" s="87" t="s">
        <v>109</v>
      </c>
      <c r="E21" s="87" t="s">
        <v>110</v>
      </c>
    </row>
    <row r="22" spans="3:9" ht="15.75">
      <c r="C22" s="87" t="s">
        <v>111</v>
      </c>
      <c r="D22" s="67" t="s">
        <v>163</v>
      </c>
      <c r="E22" s="67">
        <v>29</v>
      </c>
      <c r="F22" s="86" t="s">
        <v>112</v>
      </c>
      <c r="G22" t="s">
        <v>46</v>
      </c>
      <c r="H22" t="s">
        <v>113</v>
      </c>
      <c r="I22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2013-12-02T13:23:47Z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