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<sst xmlns="http://schemas.openxmlformats.org/spreadsheetml/2006/main" count="277" uniqueCount="157">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</sst>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Jueves</v>
      </c>
      <c r="I8" s="5">
        <f>Datos!E21</f>
        <v>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/>
      <c r="C21" s="35"/>
      <c r="D21" s="27"/>
      <c r="E21" s="94"/>
      <c r="F21" s="95"/>
      <c r="G21" s="96"/>
      <c r="H21" s="31"/>
      <c r="I21" s="36"/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737</v>
      </c>
      <c r="D23" s="27"/>
      <c r="E23" s="28">
        <f>$D$25+'Primas HRW'!B6</f>
        <v>786.25</v>
      </c>
      <c r="F23" s="29">
        <f>$D$25+'Primas HRW'!C6</f>
        <v>776.25</v>
      </c>
      <c r="G23" s="30">
        <f>$D$25+'Primas HRW'!D6</f>
        <v>771.25</v>
      </c>
      <c r="H23" s="31"/>
      <c r="I23" s="32">
        <f>H25+'Primas maíz'!B5</f>
        <v>535.5</v>
      </c>
    </row>
    <row r="24" spans="1:9" ht="19.5" customHeight="1">
      <c r="A24" s="24" t="s">
        <v>13</v>
      </c>
      <c r="B24" s="25"/>
      <c r="C24" s="26">
        <f>B25+'Primas SRW'!B6</f>
        <v>737</v>
      </c>
      <c r="D24" s="27"/>
      <c r="E24" s="28">
        <f>$D$25+'Primas HRW'!B7</f>
        <v>786.25</v>
      </c>
      <c r="F24" s="29">
        <f>$D$25+'Primas HRW'!C7</f>
        <v>776.25</v>
      </c>
      <c r="G24" s="30">
        <f>$D$25+'Primas HRW'!D7</f>
        <v>771.25</v>
      </c>
      <c r="H24" s="31"/>
      <c r="I24" s="32">
        <f>H25+'Primas maíz'!B6</f>
        <v>520.5</v>
      </c>
    </row>
    <row r="25" spans="1:9" ht="19.5" customHeight="1">
      <c r="A25" s="17" t="s">
        <v>14</v>
      </c>
      <c r="B25" s="34">
        <f>Datos!E4</f>
        <v>597</v>
      </c>
      <c r="C25" s="26">
        <f>B25+'Primas SRW'!B7</f>
        <v>727</v>
      </c>
      <c r="D25" s="27">
        <f>Datos!I4</f>
        <v>631.25</v>
      </c>
      <c r="E25" s="28">
        <f>$D$25+'Primas HRW'!B8</f>
        <v>784.25</v>
      </c>
      <c r="F25" s="29">
        <f>$D$25+'Primas HRW'!C8</f>
        <v>774.25</v>
      </c>
      <c r="G25" s="30">
        <f>$D$25+'Primas HRW'!D8</f>
        <v>769.25</v>
      </c>
      <c r="H25" s="38">
        <f>Datos!M4</f>
        <v>420.5</v>
      </c>
      <c r="I25" s="32">
        <f>H25+'Primas maíz'!B7</f>
        <v>511.5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497</v>
      </c>
    </row>
    <row r="27" spans="1:9" ht="19.5" customHeight="1">
      <c r="A27" s="17" t="s">
        <v>16</v>
      </c>
      <c r="B27" s="34">
        <f>Datos!E5</f>
        <v>603.75</v>
      </c>
      <c r="C27" s="26"/>
      <c r="D27" s="27">
        <f>Datos!I5</f>
        <v>634</v>
      </c>
      <c r="E27" s="26"/>
      <c r="F27" s="26"/>
      <c r="G27" s="33"/>
      <c r="H27" s="38">
        <f>Datos!M5</f>
        <v>429</v>
      </c>
      <c r="I27" s="32">
        <f>H27+'Primas maíz'!B9</f>
        <v>497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500.75</v>
      </c>
    </row>
    <row r="29" spans="1:9" ht="19.5" customHeight="1">
      <c r="A29" s="17" t="s">
        <v>18</v>
      </c>
      <c r="B29" s="34">
        <f>Datos!E6</f>
        <v>608.25</v>
      </c>
      <c r="C29" s="26"/>
      <c r="D29" s="27">
        <f>Datos!I6</f>
        <v>634.75</v>
      </c>
      <c r="E29" s="26"/>
      <c r="F29" s="26"/>
      <c r="G29" s="33"/>
      <c r="H29" s="31">
        <f>Datos!M6</f>
        <v>435.75</v>
      </c>
      <c r="I29" s="32">
        <f>H29+'Primas maíz'!B11</f>
        <v>500.75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Datos!E7</f>
        <v>618.25</v>
      </c>
      <c r="C31" s="26"/>
      <c r="D31" s="27">
        <f>Datos!I7</f>
        <v>647.75</v>
      </c>
      <c r="E31" s="26"/>
      <c r="F31" s="26"/>
      <c r="G31" s="33"/>
      <c r="H31" s="31">
        <f>Datos!M7</f>
        <v>442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Datos!E8</f>
        <v>632.25</v>
      </c>
      <c r="C34" s="35"/>
      <c r="D34" s="27">
        <f>Datos!I8</f>
        <v>661.75</v>
      </c>
      <c r="E34" s="35"/>
      <c r="F34" s="35"/>
      <c r="G34" s="37"/>
      <c r="H34" s="31">
        <f>Datos!M8</f>
        <v>448.25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Datos!E9</f>
        <v>640.75</v>
      </c>
      <c r="C36" s="26"/>
      <c r="D36" s="27">
        <f>Datos!I9</f>
        <v>669</v>
      </c>
      <c r="E36" s="26"/>
      <c r="F36" s="26"/>
      <c r="G36" s="33"/>
      <c r="H36" s="31">
        <f>Datos!M9</f>
        <v>459</v>
      </c>
      <c r="I36" s="32"/>
    </row>
    <row r="37" spans="1:9" ht="19.5" customHeight="1">
      <c r="A37" s="17" t="s">
        <v>16</v>
      </c>
      <c r="B37" s="36">
        <f>Datos!E10</f>
        <v>642</v>
      </c>
      <c r="C37" s="26"/>
      <c r="D37" s="27">
        <f>Datos!I10</f>
        <v>669</v>
      </c>
      <c r="E37" s="26"/>
      <c r="F37" s="26"/>
      <c r="G37" s="33"/>
      <c r="H37" s="31">
        <f>Datos!M10</f>
        <v>465.25</v>
      </c>
      <c r="I37" s="32"/>
    </row>
    <row r="38" spans="1:9" ht="19.5" customHeight="1">
      <c r="A38" s="17" t="s">
        <v>18</v>
      </c>
      <c r="B38" s="36">
        <f>Datos!E11</f>
        <v>636.5</v>
      </c>
      <c r="C38" s="26"/>
      <c r="D38" s="27">
        <f>Datos!I11</f>
        <v>667</v>
      </c>
      <c r="E38" s="26"/>
      <c r="F38" s="26"/>
      <c r="G38" s="33"/>
      <c r="H38" s="31">
        <f>Datos!M11</f>
        <v>468.75</v>
      </c>
      <c r="I38" s="32"/>
    </row>
    <row r="39" spans="1:13" ht="19.5" customHeight="1">
      <c r="A39" s="17" t="s">
        <v>20</v>
      </c>
      <c r="B39" s="36">
        <f>Datos!E12</f>
        <v>643</v>
      </c>
      <c r="C39" s="26"/>
      <c r="D39" s="27">
        <f>Datos!I12</f>
        <v>676.25</v>
      </c>
      <c r="E39" s="26"/>
      <c r="F39" s="26"/>
      <c r="G39" s="33"/>
      <c r="H39" s="31">
        <f>Datos!M12</f>
        <v>460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Datos!E13</f>
        <v>653.75</v>
      </c>
      <c r="C40" s="35"/>
      <c r="D40" s="40">
        <f>Datos!I13</f>
        <v>680.25</v>
      </c>
      <c r="E40" s="35"/>
      <c r="F40" s="35"/>
      <c r="G40" s="37"/>
      <c r="H40" s="31">
        <f>Datos!M13</f>
        <v>461.5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Datos!E14</f>
        <v>659.75</v>
      </c>
      <c r="C42" s="26"/>
      <c r="D42" s="27">
        <f>Datos!I14</f>
        <v>682.25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Datos!E15</f>
        <v>659.75</v>
      </c>
      <c r="C43" s="26"/>
      <c r="D43" s="27">
        <f>Datos!I15</f>
        <v>682.25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Datos!E16</f>
        <v>646.25</v>
      </c>
      <c r="C44" s="26"/>
      <c r="D44" s="27">
        <f>Datos!I16</f>
        <v>664.25</v>
      </c>
      <c r="E44" s="26"/>
      <c r="F44" s="26"/>
      <c r="G44" s="33"/>
      <c r="H44" s="31">
        <f>Datos!M14</f>
        <v>474.25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Datos!M15</f>
        <v>462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-15</v>
      </c>
      <c r="G54" s="51"/>
      <c r="H54" s="49"/>
    </row>
    <row r="55" spans="5:7" ht="15">
      <c r="E55" s="52">
        <v>0.115</v>
      </c>
      <c r="F55" s="51">
        <f>'Primas HRW'!B26</f>
        <v>-10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Jueves</v>
      </c>
      <c r="I9" s="5">
        <f>Datos!E21</f>
        <v>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22</v>
      </c>
      <c r="B17" s="57"/>
      <c r="C17" s="35"/>
      <c r="D17" s="58"/>
      <c r="E17" s="53"/>
      <c r="F17" s="53"/>
      <c r="G17" s="54"/>
      <c r="H17" s="59"/>
      <c r="I17" s="55"/>
    </row>
    <row r="18" spans="1:9" ht="19.5" customHeight="1">
      <c r="A18" s="17" t="s">
        <v>23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>
        <v>2014</v>
      </c>
      <c r="B19" s="21"/>
      <c r="C19" s="19"/>
      <c r="D19" s="20"/>
      <c r="E19" s="19"/>
      <c r="F19" s="21"/>
      <c r="G19" s="22"/>
      <c r="H19" s="23"/>
      <c r="I19" s="21"/>
    </row>
    <row r="20" spans="1:9" ht="19.5" customHeight="1">
      <c r="A20" s="17" t="s">
        <v>12</v>
      </c>
      <c r="B20" s="32"/>
      <c r="C20" s="35">
        <f>BUSHEL!C23*TONELADA!$B$47</f>
        <v>270.80328</v>
      </c>
      <c r="D20" s="27"/>
      <c r="E20" s="53">
        <f>BUSHEL!E23*TONELADA!$B$47</f>
        <v>288.8997</v>
      </c>
      <c r="F20" s="53">
        <f>BUSHEL!F23*TONELADA!$B$47</f>
        <v>285.2253</v>
      </c>
      <c r="G20" s="54">
        <f>BUSHEL!G23*TONELADA!$B$47</f>
        <v>283.3881</v>
      </c>
      <c r="H20" s="31"/>
      <c r="I20" s="55">
        <f>BUSHEL!I23*TONELADA!$E$47</f>
        <v>210.81563999999997</v>
      </c>
    </row>
    <row r="21" spans="1:9" ht="19.5" customHeight="1">
      <c r="A21" s="17" t="s">
        <v>13</v>
      </c>
      <c r="B21" s="32"/>
      <c r="C21" s="35">
        <f>BUSHEL!C24*TONELADA!$B$47</f>
        <v>270.80328</v>
      </c>
      <c r="D21" s="27"/>
      <c r="E21" s="53">
        <f>BUSHEL!E24*TONELADA!$B$47</f>
        <v>288.8997</v>
      </c>
      <c r="F21" s="53">
        <f>BUSHEL!F24*TONELADA!$B$47</f>
        <v>285.2253</v>
      </c>
      <c r="G21" s="54">
        <f>BUSHEL!G24*TONELADA!$B$47</f>
        <v>283.3881</v>
      </c>
      <c r="H21" s="31"/>
      <c r="I21" s="55">
        <f>BUSHEL!I24*TONELADA!$E$47</f>
        <v>204.91044</v>
      </c>
    </row>
    <row r="22" spans="1:9" ht="19.5" customHeight="1">
      <c r="A22" s="17" t="s">
        <v>14</v>
      </c>
      <c r="B22" s="36">
        <f>BUSHEL!B25*TONELADA!$B$47</f>
        <v>219.36168</v>
      </c>
      <c r="C22" s="35">
        <f>BUSHEL!C25*TONELADA!$B$47</f>
        <v>267.12888</v>
      </c>
      <c r="D22" s="27">
        <f>IF(BUSHEL!D25&gt;0,BUSHEL!D25*TONELADA!$B$47,"")</f>
        <v>231.9465</v>
      </c>
      <c r="E22" s="53">
        <f>BUSHEL!E25*TONELADA!$B$47</f>
        <v>288.16481999999996</v>
      </c>
      <c r="F22" s="53">
        <f>BUSHEL!F25*TONELADA!$B$47</f>
        <v>284.49042</v>
      </c>
      <c r="G22" s="54">
        <f>BUSHEL!G25*TONELADA!$B$47</f>
        <v>282.65322</v>
      </c>
      <c r="H22" s="56">
        <f>BUSHEL!H25*$E$47</f>
        <v>165.54244</v>
      </c>
      <c r="I22" s="55">
        <f>BUSHEL!I25*TONELADA!$E$47</f>
        <v>201.36731999999998</v>
      </c>
    </row>
    <row r="23" spans="1:9" ht="19.5" customHeight="1">
      <c r="A23" s="24" t="s">
        <v>15</v>
      </c>
      <c r="B23" s="36"/>
      <c r="C23" s="35"/>
      <c r="D23" s="27"/>
      <c r="E23" s="53"/>
      <c r="F23" s="53"/>
      <c r="G23" s="54"/>
      <c r="H23" s="56"/>
      <c r="I23" s="55">
        <f>BUSHEL!I26*TONELADA!$E$47</f>
        <v>195.65895999999998</v>
      </c>
    </row>
    <row r="24" spans="1:9" ht="19.5" customHeight="1">
      <c r="A24" s="17" t="s">
        <v>16</v>
      </c>
      <c r="B24" s="36">
        <f>BUSHEL!B27*TONELADA!$B$47</f>
        <v>221.84189999999998</v>
      </c>
      <c r="C24" s="26"/>
      <c r="D24" s="27">
        <f>IF(BUSHEL!D27&gt;0,BUSHEL!D27*TONELADA!$B$47,"")</f>
        <v>232.95695999999998</v>
      </c>
      <c r="E24" s="26"/>
      <c r="F24" s="26"/>
      <c r="G24" s="33"/>
      <c r="H24" s="56">
        <f>BUSHEL!H27*$E$47</f>
        <v>168.88871999999998</v>
      </c>
      <c r="I24" s="55">
        <f>BUSHEL!I27*TONELADA!$E$47</f>
        <v>195.65895999999998</v>
      </c>
    </row>
    <row r="25" spans="1:9" ht="19.5" customHeight="1">
      <c r="A25" s="17" t="s">
        <v>17</v>
      </c>
      <c r="B25" s="36"/>
      <c r="C25" s="26"/>
      <c r="D25" s="27"/>
      <c r="E25" s="26"/>
      <c r="F25" s="26"/>
      <c r="G25" s="33"/>
      <c r="H25" s="56"/>
      <c r="I25" s="55">
        <f>BUSHEL!I28*TONELADA!$E$47</f>
        <v>197.13526</v>
      </c>
    </row>
    <row r="26" spans="1:9" ht="19.5" customHeight="1">
      <c r="A26" s="17" t="s">
        <v>18</v>
      </c>
      <c r="B26" s="36">
        <f>BUSHEL!B29*TONELADA!$B$47</f>
        <v>223.49537999999998</v>
      </c>
      <c r="C26" s="26"/>
      <c r="D26" s="27">
        <f>IF(BUSHEL!D29&gt;0,BUSHEL!D29*TONELADA!$B$47,"")</f>
        <v>233.23254</v>
      </c>
      <c r="E26" s="26"/>
      <c r="F26" s="26"/>
      <c r="G26" s="33"/>
      <c r="H26" s="56">
        <f>BUSHEL!H29*$E$47</f>
        <v>171.54605999999998</v>
      </c>
      <c r="I26" s="55">
        <f>BUSHEL!I29*TONELADA!$E$47</f>
        <v>197.13526</v>
      </c>
    </row>
    <row r="27" spans="1:9" ht="19.5" customHeight="1">
      <c r="A27" s="24" t="s">
        <v>19</v>
      </c>
      <c r="B27" s="57"/>
      <c r="C27" s="35"/>
      <c r="D27" s="27">
        <f>IF(BUSHEL!D17&gt;0,BUSHEL!D17*TONELADA!$B$47,"")</f>
      </c>
      <c r="E27" s="53"/>
      <c r="F27" s="53"/>
      <c r="G27" s="54"/>
      <c r="H27" s="59"/>
      <c r="I27" s="55"/>
    </row>
    <row r="28" spans="1:9" ht="19.5" customHeight="1">
      <c r="A28" s="17" t="s">
        <v>20</v>
      </c>
      <c r="B28" s="36">
        <f>BUSHEL!B31*TONELADA!$B$47</f>
        <v>227.16978</v>
      </c>
      <c r="C28" s="26"/>
      <c r="D28" s="27">
        <f>IF(BUSHEL!D31&gt;0,BUSHEL!D31*TONELADA!$B$47,"")</f>
        <v>238.00925999999998</v>
      </c>
      <c r="E28" s="26"/>
      <c r="F28" s="26"/>
      <c r="G28" s="33"/>
      <c r="H28" s="56">
        <f>BUSHEL!H31*$E$47</f>
        <v>174.00655999999998</v>
      </c>
      <c r="I28" s="32"/>
    </row>
    <row r="29" spans="1:9" ht="19.5" customHeight="1">
      <c r="A29" s="17" t="s">
        <v>21</v>
      </c>
      <c r="B29" s="36"/>
      <c r="C29" s="26"/>
      <c r="D29" s="27"/>
      <c r="E29" s="26"/>
      <c r="F29" s="26"/>
      <c r="G29" s="33"/>
      <c r="H29" s="56"/>
      <c r="I29" s="32"/>
    </row>
    <row r="30" spans="1:9" ht="19.5" customHeight="1">
      <c r="A30" s="17" t="s">
        <v>22</v>
      </c>
      <c r="B30" s="36"/>
      <c r="C30" s="26"/>
      <c r="D30" s="27"/>
      <c r="E30" s="26"/>
      <c r="F30" s="26"/>
      <c r="G30" s="33"/>
      <c r="H30" s="56"/>
      <c r="I30" s="32"/>
    </row>
    <row r="31" spans="1:9" ht="19.5" customHeight="1">
      <c r="A31" s="17" t="s">
        <v>23</v>
      </c>
      <c r="B31" s="36">
        <f>BUSHEL!B34*TONELADA!$B$47</f>
        <v>232.31394</v>
      </c>
      <c r="C31" s="35"/>
      <c r="D31" s="27">
        <f>IF(BUSHEL!D34&gt;0,BUSHEL!D34*TONELADA!$B$47,"")</f>
        <v>243.15341999999998</v>
      </c>
      <c r="E31" s="35"/>
      <c r="F31" s="35"/>
      <c r="G31" s="37"/>
      <c r="H31" s="56">
        <f>BUSHEL!H34*$E$47</f>
        <v>176.46705999999998</v>
      </c>
      <c r="I31" s="36"/>
    </row>
    <row r="32" spans="1:9" ht="19.5" customHeight="1">
      <c r="A32" s="17">
        <v>2015</v>
      </c>
      <c r="B32" s="21"/>
      <c r="C32" s="19"/>
      <c r="D32" s="20"/>
      <c r="E32" s="19"/>
      <c r="F32" s="21"/>
      <c r="G32" s="22"/>
      <c r="H32" s="23"/>
      <c r="I32" s="21"/>
    </row>
    <row r="33" spans="1:9" ht="19.5" customHeight="1">
      <c r="A33" s="17" t="s">
        <v>14</v>
      </c>
      <c r="B33" s="36">
        <f>BUSHEL!B36*TONELADA!$B$47</f>
        <v>235.43717999999998</v>
      </c>
      <c r="C33" s="26"/>
      <c r="D33" s="27">
        <f>IF(BUSHEL!D36&gt;0,BUSHEL!D36*TONELADA!$B$47,"")</f>
        <v>245.81735999999998</v>
      </c>
      <c r="E33" s="26"/>
      <c r="F33" s="26"/>
      <c r="G33" s="33"/>
      <c r="H33" s="56">
        <f>BUSHEL!H36*$E$47</f>
        <v>180.69912</v>
      </c>
      <c r="I33" s="32"/>
    </row>
    <row r="34" spans="1:9" ht="19.5" customHeight="1">
      <c r="A34" s="17" t="s">
        <v>16</v>
      </c>
      <c r="B34" s="36">
        <f>BUSHEL!B37*TONELADA!$B$47</f>
        <v>235.89648</v>
      </c>
      <c r="C34" s="26"/>
      <c r="D34" s="27">
        <f>IF(BUSHEL!D37&gt;0,BUSHEL!D37*TONELADA!$B$47,"")</f>
        <v>245.81735999999998</v>
      </c>
      <c r="E34" s="26"/>
      <c r="F34" s="26"/>
      <c r="G34" s="33"/>
      <c r="H34" s="56">
        <f>BUSHEL!H37*$E$47</f>
        <v>183.15962</v>
      </c>
      <c r="I34" s="32"/>
    </row>
    <row r="35" spans="1:9" ht="19.5" customHeight="1">
      <c r="A35" s="17" t="s">
        <v>18</v>
      </c>
      <c r="B35" s="36">
        <f>BUSHEL!B38*TONELADA!$B$47</f>
        <v>233.87555999999998</v>
      </c>
      <c r="C35" s="26"/>
      <c r="D35" s="27">
        <f>IF(BUSHEL!D38&gt;0,BUSHEL!D38*TONELADA!$B$47,"")</f>
        <v>245.08248</v>
      </c>
      <c r="E35" s="26"/>
      <c r="F35" s="26"/>
      <c r="G35" s="33"/>
      <c r="H35" s="56">
        <f>BUSHEL!H38*$E$47</f>
        <v>184.5375</v>
      </c>
      <c r="I35" s="32"/>
    </row>
    <row r="36" spans="1:9" ht="19.5" customHeight="1">
      <c r="A36" s="17" t="s">
        <v>20</v>
      </c>
      <c r="B36" s="36">
        <f>BUSHEL!B39*TONELADA!$B$47</f>
        <v>236.26391999999998</v>
      </c>
      <c r="C36" s="26"/>
      <c r="D36" s="27">
        <f>IF(BUSHEL!D39&gt;0,BUSHEL!D39*TONELADA!$B$47,"")</f>
        <v>248.4813</v>
      </c>
      <c r="E36" s="26"/>
      <c r="F36" s="26"/>
      <c r="G36" s="33"/>
      <c r="H36" s="56">
        <f>BUSHEL!H39*$E$47</f>
        <v>181.09279999999998</v>
      </c>
      <c r="I36" s="32"/>
    </row>
    <row r="37" spans="1:9" ht="19.5" customHeight="1">
      <c r="A37" s="17" t="s">
        <v>23</v>
      </c>
      <c r="B37" s="36">
        <f>BUSHEL!B40*TONELADA!$B$47</f>
        <v>240.2139</v>
      </c>
      <c r="C37" s="35"/>
      <c r="D37" s="27">
        <f>IF(BUSHEL!D40&gt;0,BUSHEL!D40*TONELADA!$B$47,"")</f>
        <v>249.95105999999998</v>
      </c>
      <c r="E37" s="35"/>
      <c r="F37" s="35"/>
      <c r="G37" s="37"/>
      <c r="H37" s="56">
        <f>BUSHEL!H40*$E$47</f>
        <v>181.68331999999998</v>
      </c>
      <c r="I37" s="36"/>
    </row>
    <row r="38" spans="1:9" ht="19.5" customHeight="1">
      <c r="A38" s="17">
        <v>2016</v>
      </c>
      <c r="B38" s="21"/>
      <c r="C38" s="19"/>
      <c r="D38" s="20"/>
      <c r="E38" s="19"/>
      <c r="F38" s="21"/>
      <c r="G38" s="22"/>
      <c r="H38" s="23"/>
      <c r="I38" s="21"/>
    </row>
    <row r="39" spans="1:9" ht="19.5" customHeight="1">
      <c r="A39" s="17" t="s">
        <v>14</v>
      </c>
      <c r="B39" s="36">
        <f>BUSHEL!B42*TONELADA!$B$47</f>
        <v>242.41853999999998</v>
      </c>
      <c r="C39" s="26"/>
      <c r="D39" s="27">
        <f>IF(BUSHEL!D42&gt;0,BUSHEL!D42*TONELADA!$B$47,"")</f>
        <v>250.68594</v>
      </c>
      <c r="E39" s="26"/>
      <c r="F39" s="26"/>
      <c r="G39" s="33"/>
      <c r="H39" s="31"/>
      <c r="I39" s="32"/>
    </row>
    <row r="40" spans="1:9" ht="19.5" customHeight="1">
      <c r="A40" s="17" t="s">
        <v>16</v>
      </c>
      <c r="B40" s="36">
        <f>BUSHEL!B43*TONELADA!$B$47</f>
        <v>242.41853999999998</v>
      </c>
      <c r="C40" s="26"/>
      <c r="D40" s="27">
        <f>IF(BUSHEL!D43&gt;0,BUSHEL!D43*TONELADA!$B$47,"")</f>
        <v>250.68594</v>
      </c>
      <c r="E40" s="26"/>
      <c r="F40" s="26"/>
      <c r="G40" s="33"/>
      <c r="H40" s="31"/>
      <c r="I40" s="32"/>
    </row>
    <row r="41" spans="1:9" ht="19.5" customHeight="1">
      <c r="A41" s="17" t="s">
        <v>18</v>
      </c>
      <c r="B41" s="36">
        <f>BUSHEL!B44*TONELADA!$B$47</f>
        <v>237.4581</v>
      </c>
      <c r="C41" s="26"/>
      <c r="D41" s="27">
        <f>IF(BUSHEL!D44&gt;0,BUSHEL!D44*TONELADA!$B$47,"")</f>
        <v>244.07201999999998</v>
      </c>
      <c r="E41" s="26"/>
      <c r="F41" s="26"/>
      <c r="G41" s="33"/>
      <c r="H41" s="56">
        <f>BUSHEL!H44*$E$47</f>
        <v>186.70273999999998</v>
      </c>
      <c r="I41" s="32"/>
    </row>
    <row r="42" spans="1:9" ht="19.5" customHeight="1">
      <c r="A42" s="17" t="s">
        <v>20</v>
      </c>
      <c r="B42" s="36"/>
      <c r="C42" s="26"/>
      <c r="D42" s="27"/>
      <c r="E42" s="26"/>
      <c r="F42" s="26"/>
      <c r="G42" s="33"/>
      <c r="H42" s="31"/>
      <c r="I42" s="32"/>
    </row>
    <row r="43" spans="1:9" ht="15.75">
      <c r="A43" s="17" t="s">
        <v>23</v>
      </c>
      <c r="B43" s="36"/>
      <c r="C43" s="35"/>
      <c r="D43" s="40"/>
      <c r="E43" s="35"/>
      <c r="F43" s="35"/>
      <c r="G43" s="37"/>
      <c r="H43" s="56">
        <f>BUSHEL!H46*$E$47</f>
        <v>181.88016</v>
      </c>
      <c r="I43" s="36"/>
    </row>
    <row r="45" spans="1:9" ht="15.75">
      <c r="A45" s="41" t="s">
        <v>24</v>
      </c>
      <c r="B45" s="42"/>
      <c r="C45" s="42"/>
      <c r="D45" s="42"/>
      <c r="E45" s="42"/>
      <c r="F45" s="42"/>
      <c r="G45" s="42"/>
      <c r="H45" s="42"/>
      <c r="I45" s="42"/>
    </row>
    <row r="46" ht="15">
      <c r="A46" s="44" t="s">
        <v>25</v>
      </c>
    </row>
    <row r="47" spans="1:5" ht="15">
      <c r="A47" s="60" t="s">
        <v>32</v>
      </c>
      <c r="B47" s="61">
        <v>0.36744</v>
      </c>
      <c r="D47" s="60" t="s">
        <v>33</v>
      </c>
      <c r="E47" s="1">
        <v>0.39368</v>
      </c>
    </row>
    <row r="48" spans="1:9" ht="15.75">
      <c r="A48" s="43" t="s">
        <v>28</v>
      </c>
      <c r="B48" s="43"/>
      <c r="C48" s="43"/>
      <c r="D48" s="43"/>
      <c r="E48" s="43"/>
      <c r="F48" s="43"/>
      <c r="G48" s="43"/>
      <c r="H48" s="43"/>
      <c r="I48" s="43"/>
    </row>
    <row r="50" spans="1:8" ht="15.75">
      <c r="A50" s="47" t="s">
        <v>29</v>
      </c>
      <c r="E50" s="48" t="s">
        <v>30</v>
      </c>
      <c r="F50" s="48"/>
      <c r="G50" s="48"/>
      <c r="H50" s="45"/>
    </row>
    <row r="51" spans="5:8" ht="15">
      <c r="E51" s="50">
        <v>0.11</v>
      </c>
      <c r="F51" s="51">
        <f>'Primas HRW'!B25*B47</f>
        <v>-5.5116</v>
      </c>
      <c r="G51" s="51"/>
      <c r="H51" s="46"/>
    </row>
    <row r="52" spans="5:8" ht="15">
      <c r="E52" s="52">
        <v>0.115</v>
      </c>
      <c r="F52" s="51">
        <f>'Primas HRW'!B26*B47</f>
        <v>-3.6744</v>
      </c>
      <c r="G52" s="51"/>
      <c r="H52" s="46"/>
    </row>
    <row r="53" spans="5:8" ht="15">
      <c r="E53" s="52">
        <v>0.125</v>
      </c>
      <c r="F53" s="51" t="str">
        <f>'Primas HRW'!B27</f>
        <v> --</v>
      </c>
      <c r="G53" s="51"/>
      <c r="H53" s="49"/>
    </row>
    <row r="54" spans="5:8" ht="15">
      <c r="E54" s="50">
        <v>0.13</v>
      </c>
      <c r="F54" s="50" t="str">
        <f>'Primas HRW'!B28</f>
        <v>--</v>
      </c>
      <c r="G54" s="50"/>
      <c r="H54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8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140</v>
      </c>
      <c r="C5" s="98" t="s">
        <v>136</v>
      </c>
    </row>
    <row r="6" spans="1:3" ht="15">
      <c r="A6" s="67" t="s">
        <v>37</v>
      </c>
      <c r="B6" s="57">
        <v>140</v>
      </c>
      <c r="C6" s="57" t="s">
        <v>136</v>
      </c>
    </row>
    <row r="7" spans="1:3" ht="15">
      <c r="A7" s="65" t="s">
        <v>38</v>
      </c>
      <c r="B7" s="66">
        <v>130</v>
      </c>
      <c r="C7" s="66" t="s">
        <v>136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155</v>
      </c>
      <c r="C6" s="66">
        <f>B6+$B$26</f>
        <v>145</v>
      </c>
      <c r="D6" s="66">
        <f>B6+$B$25</f>
        <v>140</v>
      </c>
      <c r="E6" s="66" t="s">
        <v>136</v>
      </c>
    </row>
    <row r="7" spans="1:5" ht="15">
      <c r="A7" s="67" t="s">
        <v>37</v>
      </c>
      <c r="B7" s="57">
        <v>155</v>
      </c>
      <c r="C7" s="57">
        <f>B7+$B$26</f>
        <v>145</v>
      </c>
      <c r="D7" s="57">
        <f>B7+$B$25</f>
        <v>140</v>
      </c>
      <c r="E7" s="57" t="s">
        <v>136</v>
      </c>
    </row>
    <row r="8" spans="1:5" ht="15">
      <c r="A8" s="65" t="s">
        <v>38</v>
      </c>
      <c r="B8" s="66">
        <v>153</v>
      </c>
      <c r="C8" s="66">
        <f>B8+$B$26</f>
        <v>143</v>
      </c>
      <c r="D8" s="66">
        <f>B8+$B$25</f>
        <v>138</v>
      </c>
      <c r="E8" s="71" t="s">
        <v>136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/>
      <c r="C18" s="57"/>
      <c r="D18" s="57"/>
      <c r="E18" s="57"/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-15</v>
      </c>
      <c r="D25" t="s">
        <v>49</v>
      </c>
    </row>
    <row r="26" spans="1:4" ht="15">
      <c r="A26" s="79">
        <v>0.115</v>
      </c>
      <c r="B26" s="80">
        <v>-10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115</v>
      </c>
      <c r="C5" s="98" t="s">
        <v>136</v>
      </c>
    </row>
    <row r="6" spans="1:3" ht="15">
      <c r="A6" s="84" t="s">
        <v>37</v>
      </c>
      <c r="B6" s="57">
        <v>100</v>
      </c>
      <c r="C6" s="57" t="s">
        <v>136</v>
      </c>
    </row>
    <row r="7" spans="1:3" ht="15">
      <c r="A7" s="75" t="s">
        <v>38</v>
      </c>
      <c r="B7" s="66">
        <v>91</v>
      </c>
      <c r="C7" s="66" t="s">
        <v>136</v>
      </c>
    </row>
    <row r="8" spans="1:3" ht="15">
      <c r="A8" s="70" t="s">
        <v>39</v>
      </c>
      <c r="B8" s="85">
        <v>68</v>
      </c>
      <c r="C8" s="85" t="s">
        <v>154</v>
      </c>
    </row>
    <row r="9" spans="1:3" ht="15">
      <c r="A9" s="65" t="s">
        <v>40</v>
      </c>
      <c r="B9" s="66">
        <v>68</v>
      </c>
      <c r="C9" s="66" t="s">
        <v>154</v>
      </c>
    </row>
    <row r="10" spans="1:3" ht="15">
      <c r="A10" s="67" t="s">
        <v>41</v>
      </c>
      <c r="B10" s="57">
        <v>65</v>
      </c>
      <c r="C10" s="57" t="s">
        <v>155</v>
      </c>
    </row>
    <row r="11" spans="1:3" ht="15">
      <c r="A11" s="65" t="s">
        <v>42</v>
      </c>
      <c r="B11" s="66">
        <v>65</v>
      </c>
      <c r="C11" s="66" t="s">
        <v>155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137</v>
      </c>
      <c r="B15" s="57"/>
      <c r="C15" s="57"/>
    </row>
    <row r="16" spans="1:3" ht="15">
      <c r="A16" s="75" t="s">
        <v>138</v>
      </c>
      <c r="B16" s="66"/>
      <c r="C16" s="66"/>
    </row>
    <row r="17" spans="1:3" ht="15">
      <c r="A17" s="84" t="s">
        <v>139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I22" sqref="I22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9">
        <v>41641</v>
      </c>
      <c r="E4" s="39">
        <v>597</v>
      </c>
      <c r="F4" t="s">
        <v>69</v>
      </c>
      <c r="G4" t="s">
        <v>118</v>
      </c>
      <c r="H4" s="89">
        <v>41641</v>
      </c>
      <c r="I4">
        <v>631.25</v>
      </c>
      <c r="J4" t="s">
        <v>70</v>
      </c>
      <c r="K4" t="s">
        <v>71</v>
      </c>
      <c r="L4" s="89">
        <v>41641</v>
      </c>
      <c r="M4" s="39">
        <v>420.5</v>
      </c>
    </row>
    <row r="5" spans="2:13" ht="15">
      <c r="B5" t="s">
        <v>72</v>
      </c>
      <c r="C5" t="s">
        <v>119</v>
      </c>
      <c r="D5" s="89">
        <v>41641</v>
      </c>
      <c r="E5" s="39">
        <v>603.75</v>
      </c>
      <c r="F5" t="s">
        <v>73</v>
      </c>
      <c r="G5" t="s">
        <v>120</v>
      </c>
      <c r="H5" s="89">
        <v>41641</v>
      </c>
      <c r="I5">
        <v>634</v>
      </c>
      <c r="J5" t="s">
        <v>74</v>
      </c>
      <c r="K5" t="s">
        <v>75</v>
      </c>
      <c r="L5" s="89">
        <v>41641</v>
      </c>
      <c r="M5" s="39">
        <v>429</v>
      </c>
    </row>
    <row r="6" spans="2:13" ht="15">
      <c r="B6" t="s">
        <v>76</v>
      </c>
      <c r="C6" t="s">
        <v>121</v>
      </c>
      <c r="D6" s="89">
        <v>41641</v>
      </c>
      <c r="E6" s="39">
        <v>608.25</v>
      </c>
      <c r="F6" t="s">
        <v>77</v>
      </c>
      <c r="G6" t="s">
        <v>122</v>
      </c>
      <c r="H6" s="89">
        <v>41641</v>
      </c>
      <c r="I6">
        <v>634.75</v>
      </c>
      <c r="J6" t="s">
        <v>78</v>
      </c>
      <c r="K6" t="s">
        <v>79</v>
      </c>
      <c r="L6" s="89">
        <v>41641</v>
      </c>
      <c r="M6" s="39">
        <v>435.75</v>
      </c>
    </row>
    <row r="7" spans="2:13" ht="15">
      <c r="B7" t="s">
        <v>80</v>
      </c>
      <c r="C7" t="s">
        <v>123</v>
      </c>
      <c r="D7" s="89">
        <v>41641</v>
      </c>
      <c r="E7" s="39">
        <v>618.25</v>
      </c>
      <c r="F7" t="s">
        <v>81</v>
      </c>
      <c r="G7" t="s">
        <v>124</v>
      </c>
      <c r="H7" s="89">
        <v>41641</v>
      </c>
      <c r="I7">
        <v>647.75</v>
      </c>
      <c r="J7" t="s">
        <v>82</v>
      </c>
      <c r="K7" t="s">
        <v>83</v>
      </c>
      <c r="L7" s="89">
        <v>41641</v>
      </c>
      <c r="M7" s="39">
        <v>442</v>
      </c>
    </row>
    <row r="8" spans="2:13" ht="15">
      <c r="B8" t="s">
        <v>84</v>
      </c>
      <c r="C8" t="s">
        <v>125</v>
      </c>
      <c r="D8" s="89">
        <v>41641</v>
      </c>
      <c r="E8" s="39">
        <v>632.25</v>
      </c>
      <c r="F8" t="s">
        <v>85</v>
      </c>
      <c r="G8" t="s">
        <v>126</v>
      </c>
      <c r="H8" s="89">
        <v>41641</v>
      </c>
      <c r="I8">
        <v>661.75</v>
      </c>
      <c r="J8" t="s">
        <v>86</v>
      </c>
      <c r="K8" t="s">
        <v>87</v>
      </c>
      <c r="L8" s="89">
        <v>41641</v>
      </c>
      <c r="M8" s="39">
        <v>448.25</v>
      </c>
    </row>
    <row r="9" spans="2:13" ht="15">
      <c r="B9" t="s">
        <v>88</v>
      </c>
      <c r="C9" t="s">
        <v>127</v>
      </c>
      <c r="D9" s="89">
        <v>41641</v>
      </c>
      <c r="E9" s="39">
        <v>640.75</v>
      </c>
      <c r="F9" t="s">
        <v>110</v>
      </c>
      <c r="G9" t="s">
        <v>128</v>
      </c>
      <c r="H9" s="89">
        <v>41641</v>
      </c>
      <c r="I9">
        <v>669</v>
      </c>
      <c r="J9" t="s">
        <v>89</v>
      </c>
      <c r="K9" t="s">
        <v>90</v>
      </c>
      <c r="L9" s="89">
        <v>41641</v>
      </c>
      <c r="M9" s="39">
        <v>459</v>
      </c>
    </row>
    <row r="10" spans="2:13" ht="15">
      <c r="B10" t="s">
        <v>91</v>
      </c>
      <c r="C10" t="s">
        <v>129</v>
      </c>
      <c r="D10" s="89">
        <v>41641</v>
      </c>
      <c r="E10" s="39">
        <v>642</v>
      </c>
      <c r="F10" t="s">
        <v>140</v>
      </c>
      <c r="G10" t="s">
        <v>141</v>
      </c>
      <c r="H10" s="89">
        <v>41641</v>
      </c>
      <c r="I10">
        <v>669</v>
      </c>
      <c r="J10" t="s">
        <v>92</v>
      </c>
      <c r="K10" t="s">
        <v>93</v>
      </c>
      <c r="L10" s="89">
        <v>41641</v>
      </c>
      <c r="M10" s="39">
        <v>465.25</v>
      </c>
    </row>
    <row r="11" spans="2:13" ht="15">
      <c r="B11" t="s">
        <v>94</v>
      </c>
      <c r="C11" t="s">
        <v>130</v>
      </c>
      <c r="D11" s="89">
        <v>41641</v>
      </c>
      <c r="E11" s="39">
        <v>636.5</v>
      </c>
      <c r="F11" t="s">
        <v>142</v>
      </c>
      <c r="G11" t="s">
        <v>143</v>
      </c>
      <c r="H11" s="89">
        <v>41641</v>
      </c>
      <c r="I11">
        <v>667</v>
      </c>
      <c r="J11" t="s">
        <v>95</v>
      </c>
      <c r="K11" t="s">
        <v>96</v>
      </c>
      <c r="L11" s="89">
        <v>41641</v>
      </c>
      <c r="M11" s="39">
        <v>468.75</v>
      </c>
    </row>
    <row r="12" spans="2:13" ht="15">
      <c r="B12" t="s">
        <v>112</v>
      </c>
      <c r="C12" t="s">
        <v>131</v>
      </c>
      <c r="D12" s="89">
        <v>41641</v>
      </c>
      <c r="E12" s="39">
        <v>643</v>
      </c>
      <c r="F12" t="s">
        <v>144</v>
      </c>
      <c r="G12" t="s">
        <v>145</v>
      </c>
      <c r="H12" s="89">
        <v>41641</v>
      </c>
      <c r="I12">
        <v>676.25</v>
      </c>
      <c r="J12" t="s">
        <v>97</v>
      </c>
      <c r="K12" t="s">
        <v>98</v>
      </c>
      <c r="L12" s="89">
        <v>41641</v>
      </c>
      <c r="M12" s="39">
        <v>460</v>
      </c>
    </row>
    <row r="13" spans="2:13" ht="15">
      <c r="B13" t="s">
        <v>113</v>
      </c>
      <c r="C13" t="s">
        <v>132</v>
      </c>
      <c r="D13" s="89">
        <v>41641</v>
      </c>
      <c r="E13" s="39">
        <v>653.75</v>
      </c>
      <c r="F13" t="s">
        <v>146</v>
      </c>
      <c r="G13" t="s">
        <v>147</v>
      </c>
      <c r="H13" s="89">
        <v>41641</v>
      </c>
      <c r="I13">
        <v>680.25</v>
      </c>
      <c r="J13" t="s">
        <v>99</v>
      </c>
      <c r="K13" t="s">
        <v>100</v>
      </c>
      <c r="L13" s="89">
        <v>41641</v>
      </c>
      <c r="M13" s="39">
        <v>461.5</v>
      </c>
    </row>
    <row r="14" spans="2:13" ht="15">
      <c r="B14" t="s">
        <v>114</v>
      </c>
      <c r="C14" t="s">
        <v>133</v>
      </c>
      <c r="D14" s="89">
        <v>41641</v>
      </c>
      <c r="E14" s="39">
        <v>659.75</v>
      </c>
      <c r="F14" t="s">
        <v>148</v>
      </c>
      <c r="G14" t="s">
        <v>149</v>
      </c>
      <c r="H14" s="89">
        <v>41641</v>
      </c>
      <c r="I14">
        <v>682.25</v>
      </c>
      <c r="J14" t="s">
        <v>101</v>
      </c>
      <c r="K14" t="s">
        <v>102</v>
      </c>
      <c r="L14" s="89">
        <v>41641</v>
      </c>
      <c r="M14" s="39">
        <v>474.25</v>
      </c>
    </row>
    <row r="15" spans="2:13" ht="15">
      <c r="B15" t="s">
        <v>115</v>
      </c>
      <c r="C15" t="s">
        <v>134</v>
      </c>
      <c r="D15" s="89">
        <v>41641</v>
      </c>
      <c r="E15" s="39">
        <v>659.75</v>
      </c>
      <c r="F15" t="s">
        <v>150</v>
      </c>
      <c r="G15" t="s">
        <v>151</v>
      </c>
      <c r="H15" s="89">
        <v>41641</v>
      </c>
      <c r="I15">
        <v>682.25</v>
      </c>
      <c r="J15" t="s">
        <v>103</v>
      </c>
      <c r="K15" t="s">
        <v>104</v>
      </c>
      <c r="L15" s="89">
        <v>41641</v>
      </c>
      <c r="M15" s="39">
        <v>462</v>
      </c>
    </row>
    <row r="16" spans="2:13" ht="15">
      <c r="B16" t="s">
        <v>116</v>
      </c>
      <c r="C16" t="s">
        <v>135</v>
      </c>
      <c r="D16" s="89">
        <v>41641</v>
      </c>
      <c r="E16" s="39">
        <v>646.25</v>
      </c>
      <c r="F16" t="s">
        <v>152</v>
      </c>
      <c r="G16" t="s">
        <v>153</v>
      </c>
      <c r="H16" s="89">
        <v>41641</v>
      </c>
      <c r="I16">
        <v>664.25</v>
      </c>
      <c r="J16" t="s">
        <v>64</v>
      </c>
      <c r="K16"/>
      <c r="L16"/>
      <c r="M16"/>
    </row>
    <row r="20" spans="4:5" ht="15.75">
      <c r="D20" s="87" t="s">
        <v>105</v>
      </c>
      <c r="E20" s="87" t="s">
        <v>106</v>
      </c>
    </row>
    <row r="21" spans="3:9" ht="15.75">
      <c r="C21" s="87" t="s">
        <v>107</v>
      </c>
      <c r="D21" s="67" t="s">
        <v>156</v>
      </c>
      <c r="E21" s="67">
        <v>2</v>
      </c>
      <c r="F21" s="86" t="s">
        <v>108</v>
      </c>
      <c r="G21" t="s">
        <v>36</v>
      </c>
      <c r="H21" t="s">
        <v>109</v>
      </c>
      <c r="I21" s="86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2014-01-03T14:15:19Z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