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6380" windowHeight="694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'BUSHEL'!$A$1:$I$42</definedName>
    <definedName name="_xlnm.Print_Area" localSheetId="5">'Datos'!$A$1:$M$12</definedName>
    <definedName name="_xlnm.Print_Area" localSheetId="1">'TONELADA'!$A$1:$J$55</definedName>
  </definedNames>
  <calcPr fullCalcOnLoad="1"/>
</workbook>
</file>

<file path=xl/sharedStrings.xml><?xml version="1.0" encoding="utf-8"?>
<sst xmlns="http://schemas.openxmlformats.org/spreadsheetml/2006/main" count="270" uniqueCount="154">
  <si>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</si>
  <si>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</si>
  <si>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</si>
  <si>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</si>
  <si>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</si>
  <si>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</si>
  <si>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</si>
  <si>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</si>
  <si>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</si>
  <si>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</si>
  <si>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</si>
  <si>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</si>
  <si>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</si>
  <si>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</si>
  <si>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</si>
  <si>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</si>
  <si>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</si>
  <si>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</si>
  <si>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</si>
  <si>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</si>
  <si>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</si>
  <si>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</si>
  <si>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</si>
  <si>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</si>
  <si>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</si>
  <si>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</si>
  <si>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</si>
  <si>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</si>
  <si>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</si>
  <si>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</si>
  <si>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</si>
  <si>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</si>
  <si>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</si>
  <si>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</si>
  <si>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</si>
  <si>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</si>
  <si>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</si>
  <si>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</si>
  <si>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</si>
  <si>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</si>
  <si>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</si>
  <si>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</si>
  <si>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</si>
  <si>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</si>
  <si>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</si>
  <si>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</si>
  <si>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</si>
  <si>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</si>
  <si>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</si>
  <si>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</si>
  <si>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</si>
  <si>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</si>
  <si>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</si>
  <si>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</si>
  <si>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</si>
  <si>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</si>
  <si>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</si>
  <si>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</si>
  <si>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</si>
  <si>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</si>
  <si>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</si>
  <si>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</si>
  <si>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</si>
  <si>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</si>
  <si>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</si>
  <si>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</si>
  <si>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</si>
  <si>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</si>
  <si>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</si>
  <si>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</si>
  <si>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</si>
  <si>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</si>
  <si>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</si>
  <si>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</si>
  <si>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</si>
  <si>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</si>
  <si>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</si>
  <si>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</si>
  <si>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</si>
  <si>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</si>
  <si>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</si>
  <si>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</si>
  <si>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</si>
  <si>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</si>
  <si>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</si>
  <si>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</si>
  <si>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</si>
  <si>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</si>
  <si>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</si>
  <si>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</si>
  <si>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</si>
  <si>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</si>
  <si>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</si>
  <si>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</si>
  <si>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</si>
  <si>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</si>
  <si>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</si>
  <si>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</si>
  <si>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</si>
  <si>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</si>
  <si>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</si>
  <si>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</si>
  <si>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</si>
  <si>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</si>
  <si>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</si>
  <si>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</si>
  <si>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</si>
  <si>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</si>
  <si>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</si>
  <si>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</si>
  <si>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</si>
  <si>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</si>
  <si>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</si>
  <si>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</si>
  <si>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</si>
  <si>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</si>
  <si>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</si>
  <si>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</si>
  <si>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</si>
  <si>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</si>
  <si>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</si>
  <si>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</si>
  <si>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</si>
  <si>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</si>
  <si>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</si>
  <si>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</si>
  <si>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</si>
  <si>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</si>
  <si>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</si>
  <si>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</si>
  <si>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</si>
  <si>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</si>
  <si>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</si>
  <si>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</si>
  <si>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</si>
  <si>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</si>
  <si>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 xml:space="preserve"> +H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</si>
  <si>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</si>
  <si>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</si>
  <si>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</si>
  <si>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</si>
  <si>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</si>
  <si>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</si>
  <si>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</si>
  <si>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</si>
  <si>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</si>
  <si>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</si>
  <si>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</si>
  <si>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</si>
  <si>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</si>
  <si>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</si>
  <si>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 xml:space="preserve"> +K</t>
  </si>
  <si>
    <t xml:space="preserve"> +N</t>
  </si>
  <si>
    <t>Jueves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</si>
</sst>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Datos!G21</f>
        <v>Enero</v>
      </c>
      <c r="E8" s="4">
        <f>Datos!I21</f>
        <v>2014</v>
      </c>
      <c r="F8" s="3"/>
      <c r="G8" s="3"/>
      <c r="H8" s="3" t="str">
        <f>Datos!D21</f>
        <v>Jueves</v>
      </c>
      <c r="I8" s="5">
        <f>Datos!E21</f>
        <v>16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3" t="s">
        <v>1</v>
      </c>
      <c r="C13" s="93"/>
      <c r="D13" s="94" t="s">
        <v>1</v>
      </c>
      <c r="E13" s="94"/>
      <c r="F13" s="94"/>
      <c r="G13" s="94"/>
      <c r="H13" s="95" t="s">
        <v>2</v>
      </c>
      <c r="I13" s="95"/>
    </row>
    <row r="14" spans="1:9" ht="15.75">
      <c r="A14" s="9"/>
      <c r="B14" s="96" t="s">
        <v>3</v>
      </c>
      <c r="C14" s="96"/>
      <c r="D14" s="97" t="s">
        <v>4</v>
      </c>
      <c r="E14" s="97"/>
      <c r="F14" s="97"/>
      <c r="G14" s="97"/>
      <c r="H14" s="98" t="s">
        <v>5</v>
      </c>
      <c r="I14" s="98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2014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24" t="s">
        <v>12</v>
      </c>
      <c r="B17" s="25"/>
      <c r="C17" s="26"/>
      <c r="D17" s="27"/>
      <c r="E17" s="28">
        <f>$D$19+'Primas HRW'!B6</f>
        <v>794.5</v>
      </c>
      <c r="F17" s="29">
        <f>$D$19+'Primas HRW'!C6</f>
        <v>784.5</v>
      </c>
      <c r="G17" s="30">
        <f>$D$19+'Primas HRW'!D6</f>
        <v>782.5</v>
      </c>
      <c r="H17" s="31"/>
      <c r="I17" s="32"/>
    </row>
    <row r="18" spans="1:9" ht="19.5" customHeight="1">
      <c r="A18" s="24" t="s">
        <v>13</v>
      </c>
      <c r="B18" s="25"/>
      <c r="C18" s="26">
        <f>B19+'Primas SRW'!B6</f>
        <v>712.75</v>
      </c>
      <c r="D18" s="27"/>
      <c r="E18" s="28">
        <f>$D$19+'Primas HRW'!B7</f>
        <v>784.5</v>
      </c>
      <c r="F18" s="29">
        <f>$D$19+'Primas HRW'!C7</f>
        <v>774.5</v>
      </c>
      <c r="G18" s="30">
        <f>$D$19+'Primas HRW'!D7</f>
        <v>772.5</v>
      </c>
      <c r="H18" s="31"/>
      <c r="I18" s="32">
        <f>H19+'Primas maíz'!B6</f>
        <v>533</v>
      </c>
    </row>
    <row r="19" spans="1:9" ht="19.5" customHeight="1">
      <c r="A19" s="17" t="s">
        <v>14</v>
      </c>
      <c r="B19" s="34">
        <f>Datos!E4</f>
        <v>572.75</v>
      </c>
      <c r="C19" s="26">
        <f>B19+'Primas SRW'!B7</f>
        <v>697.75</v>
      </c>
      <c r="D19" s="27">
        <f>Datos!I4</f>
        <v>629.5</v>
      </c>
      <c r="E19" s="28">
        <f>$D$19+'Primas HRW'!B8</f>
        <v>782.5</v>
      </c>
      <c r="F19" s="29">
        <f>$D$19+'Primas HRW'!C8</f>
        <v>772.5</v>
      </c>
      <c r="G19" s="30">
        <f>$D$19+'Primas HRW'!D8</f>
        <v>770.5</v>
      </c>
      <c r="H19" s="38">
        <f>Datos!M4</f>
        <v>428</v>
      </c>
      <c r="I19" s="32">
        <f>H19+'Primas maíz'!B7</f>
        <v>518</v>
      </c>
    </row>
    <row r="20" spans="1:9" ht="19.5" customHeight="1">
      <c r="A20" s="24" t="s">
        <v>15</v>
      </c>
      <c r="B20" s="25"/>
      <c r="C20" s="26">
        <f>B21+'Primas SRW'!B8</f>
        <v>694.75</v>
      </c>
      <c r="D20" s="27"/>
      <c r="E20" s="28"/>
      <c r="F20" s="29"/>
      <c r="G20" s="30"/>
      <c r="H20" s="31"/>
      <c r="I20" s="32">
        <f>H21+'Primas maíz'!B8</f>
        <v>504.5</v>
      </c>
    </row>
    <row r="21" spans="1:9" ht="19.5" customHeight="1">
      <c r="A21" s="17" t="s">
        <v>16</v>
      </c>
      <c r="B21" s="34">
        <f>Datos!E5</f>
        <v>579.75</v>
      </c>
      <c r="C21" s="26">
        <f>B21+'Primas SRW'!B9</f>
        <v>689.75</v>
      </c>
      <c r="D21" s="27">
        <f>Datos!I5</f>
        <v>625.75</v>
      </c>
      <c r="E21" s="26"/>
      <c r="F21" s="26"/>
      <c r="G21" s="33"/>
      <c r="H21" s="38">
        <f>Datos!M5</f>
        <v>435.5</v>
      </c>
      <c r="I21" s="32">
        <f>H21+'Primas maíz'!B9</f>
        <v>504.5</v>
      </c>
    </row>
    <row r="22" spans="1:9" ht="19.5" customHeight="1">
      <c r="A22" s="17" t="s">
        <v>17</v>
      </c>
      <c r="B22" s="34"/>
      <c r="C22" s="26"/>
      <c r="D22" s="27"/>
      <c r="E22" s="26"/>
      <c r="F22" s="26"/>
      <c r="G22" s="33"/>
      <c r="H22" s="89"/>
      <c r="I22" s="32">
        <f>H23+'Primas maíz'!B10</f>
        <v>509.75</v>
      </c>
    </row>
    <row r="23" spans="1:9" ht="19.5" customHeight="1">
      <c r="A23" s="17" t="s">
        <v>18</v>
      </c>
      <c r="B23" s="34">
        <f>Datos!E6</f>
        <v>586.5</v>
      </c>
      <c r="C23" s="26"/>
      <c r="D23" s="27">
        <f>Datos!I6</f>
        <v>622.5</v>
      </c>
      <c r="E23" s="26"/>
      <c r="F23" s="26"/>
      <c r="G23" s="33"/>
      <c r="H23" s="31">
        <f>Datos!M6</f>
        <v>441.75</v>
      </c>
      <c r="I23" s="32">
        <f>H23+'Primas maíz'!B11</f>
        <v>509.75</v>
      </c>
    </row>
    <row r="24" spans="1:9" ht="19.5" customHeight="1">
      <c r="A24" s="17" t="s">
        <v>19</v>
      </c>
      <c r="B24" s="34"/>
      <c r="C24" s="26"/>
      <c r="D24" s="27"/>
      <c r="E24" s="26"/>
      <c r="F24" s="26"/>
      <c r="G24" s="33"/>
      <c r="H24" s="31"/>
      <c r="I24" s="32"/>
    </row>
    <row r="25" spans="1:9" ht="19.5" customHeight="1">
      <c r="A25" s="17" t="s">
        <v>20</v>
      </c>
      <c r="B25" s="36">
        <f>Datos!E7</f>
        <v>595.25</v>
      </c>
      <c r="C25" s="26"/>
      <c r="D25" s="27">
        <f>Datos!I7</f>
        <v>634</v>
      </c>
      <c r="E25" s="26"/>
      <c r="F25" s="26"/>
      <c r="G25" s="33"/>
      <c r="H25" s="31">
        <f>Datos!M7</f>
        <v>446.5</v>
      </c>
      <c r="I25" s="32"/>
    </row>
    <row r="26" spans="1:9" ht="19.5" customHeight="1">
      <c r="A26" s="17" t="s">
        <v>21</v>
      </c>
      <c r="B26" s="36"/>
      <c r="C26" s="26"/>
      <c r="D26" s="27"/>
      <c r="E26" s="26"/>
      <c r="F26" s="26"/>
      <c r="G26" s="33"/>
      <c r="H26" s="31"/>
      <c r="I26" s="32"/>
    </row>
    <row r="27" spans="1:9" ht="19.5" customHeight="1">
      <c r="A27" s="17" t="s">
        <v>22</v>
      </c>
      <c r="B27" s="36"/>
      <c r="C27" s="26"/>
      <c r="D27" s="27"/>
      <c r="E27" s="26"/>
      <c r="F27" s="26"/>
      <c r="G27" s="33"/>
      <c r="H27" s="31"/>
      <c r="I27" s="32"/>
    </row>
    <row r="28" spans="1:9" ht="19.5" customHeight="1">
      <c r="A28" s="17" t="s">
        <v>23</v>
      </c>
      <c r="B28" s="36">
        <f>Datos!E8</f>
        <v>607.75</v>
      </c>
      <c r="C28" s="35"/>
      <c r="D28" s="27">
        <f>Datos!I8</f>
        <v>647.75</v>
      </c>
      <c r="E28" s="35"/>
      <c r="F28" s="35"/>
      <c r="G28" s="37"/>
      <c r="H28" s="31">
        <f>Datos!M8</f>
        <v>452.25</v>
      </c>
      <c r="I28" s="36"/>
    </row>
    <row r="29" spans="1:9" ht="19.5" customHeight="1">
      <c r="A29" s="17">
        <v>2015</v>
      </c>
      <c r="B29" s="21"/>
      <c r="C29" s="19"/>
      <c r="D29" s="20"/>
      <c r="E29" s="19"/>
      <c r="F29" s="21"/>
      <c r="G29" s="22"/>
      <c r="H29" s="23"/>
      <c r="I29" s="21"/>
    </row>
    <row r="30" spans="1:9" ht="19.5" customHeight="1">
      <c r="A30" s="17" t="s">
        <v>14</v>
      </c>
      <c r="B30" s="36">
        <f>Datos!E9</f>
        <v>617</v>
      </c>
      <c r="C30" s="26"/>
      <c r="D30" s="27">
        <f>Datos!I9</f>
        <v>654.5</v>
      </c>
      <c r="E30" s="26"/>
      <c r="F30" s="26"/>
      <c r="G30" s="33"/>
      <c r="H30" s="31">
        <f>Datos!M9</f>
        <v>462.25</v>
      </c>
      <c r="I30" s="32"/>
    </row>
    <row r="31" spans="1:9" ht="19.5" customHeight="1">
      <c r="A31" s="17" t="s">
        <v>16</v>
      </c>
      <c r="B31" s="36">
        <f>Datos!E10</f>
        <v>618.75</v>
      </c>
      <c r="C31" s="26"/>
      <c r="D31" s="27">
        <f>Datos!I10</f>
        <v>653.75</v>
      </c>
      <c r="E31" s="26"/>
      <c r="F31" s="26"/>
      <c r="G31" s="33"/>
      <c r="H31" s="31">
        <f>Datos!M10</f>
        <v>468.25</v>
      </c>
      <c r="I31" s="32"/>
    </row>
    <row r="32" spans="1:9" ht="19.5" customHeight="1">
      <c r="A32" s="17" t="s">
        <v>18</v>
      </c>
      <c r="B32" s="36">
        <f>Datos!E11</f>
        <v>614.25</v>
      </c>
      <c r="C32" s="26"/>
      <c r="D32" s="27">
        <f>Datos!I11</f>
        <v>644.5</v>
      </c>
      <c r="E32" s="26"/>
      <c r="F32" s="26"/>
      <c r="G32" s="33"/>
      <c r="H32" s="31">
        <f>Datos!M11</f>
        <v>472.5</v>
      </c>
      <c r="I32" s="32"/>
    </row>
    <row r="33" spans="1:9" ht="19.5" customHeight="1">
      <c r="A33" s="17" t="s">
        <v>20</v>
      </c>
      <c r="B33" s="36">
        <f>Datos!E12</f>
        <v>621</v>
      </c>
      <c r="C33" s="26"/>
      <c r="D33" s="27">
        <f>Datos!I12</f>
        <v>655.25</v>
      </c>
      <c r="E33" s="26"/>
      <c r="F33" s="26"/>
      <c r="G33" s="33"/>
      <c r="H33" s="31">
        <f>Datos!M12</f>
        <v>465.75</v>
      </c>
      <c r="I33" s="32"/>
    </row>
    <row r="34" spans="1:9" ht="19.5" customHeight="1">
      <c r="A34" s="17" t="s">
        <v>23</v>
      </c>
      <c r="B34" s="36">
        <f>Datos!E13</f>
        <v>630</v>
      </c>
      <c r="C34" s="35"/>
      <c r="D34" s="40">
        <f>Datos!I13</f>
        <v>662.5</v>
      </c>
      <c r="E34" s="35"/>
      <c r="F34" s="35"/>
      <c r="G34" s="37"/>
      <c r="H34" s="31">
        <f>Datos!M13</f>
        <v>464.5</v>
      </c>
      <c r="I34" s="36"/>
    </row>
    <row r="35" spans="1:9" ht="19.5" customHeight="1">
      <c r="A35" s="17">
        <v>2016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Datos!E14</f>
        <v>636.5</v>
      </c>
      <c r="C36" s="26"/>
      <c r="D36" s="27">
        <f>Datos!I14</f>
        <v>664.75</v>
      </c>
      <c r="E36" s="26"/>
      <c r="F36" s="26"/>
      <c r="G36" s="33"/>
      <c r="H36" s="38"/>
      <c r="I36" s="32"/>
    </row>
    <row r="37" spans="1:9" ht="19.5" customHeight="1">
      <c r="A37" s="17" t="s">
        <v>16</v>
      </c>
      <c r="B37" s="36">
        <f>Datos!E15</f>
        <v>636.5</v>
      </c>
      <c r="C37" s="26"/>
      <c r="D37" s="27">
        <f>Datos!I15</f>
        <v>664.75</v>
      </c>
      <c r="E37" s="26"/>
      <c r="F37" s="26"/>
      <c r="G37" s="33"/>
      <c r="H37" s="38"/>
      <c r="I37" s="32"/>
    </row>
    <row r="38" spans="1:9" ht="19.5" customHeight="1">
      <c r="A38" s="17" t="s">
        <v>18</v>
      </c>
      <c r="B38" s="36">
        <f>Datos!E16</f>
        <v>626</v>
      </c>
      <c r="C38" s="26"/>
      <c r="D38" s="27">
        <f>Datos!I16</f>
        <v>646.75</v>
      </c>
      <c r="E38" s="26"/>
      <c r="F38" s="26"/>
      <c r="G38" s="33"/>
      <c r="H38" s="31">
        <f>Datos!M14</f>
        <v>476.5</v>
      </c>
      <c r="I38" s="32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8"/>
      <c r="I39" s="32"/>
      <c r="J39"/>
      <c r="K39"/>
      <c r="L39"/>
      <c r="M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Datos!M15</f>
        <v>461.5</v>
      </c>
      <c r="I40" s="36"/>
      <c r="J40"/>
      <c r="K40"/>
      <c r="L40"/>
      <c r="M40"/>
    </row>
    <row r="41" spans="10:13" ht="19.5" customHeight="1">
      <c r="J41"/>
      <c r="K41"/>
      <c r="L41"/>
      <c r="M41"/>
    </row>
    <row r="42" spans="1:13" ht="19.5" customHeight="1">
      <c r="A42" s="41" t="s">
        <v>24</v>
      </c>
      <c r="B42" s="42"/>
      <c r="C42" s="42"/>
      <c r="D42" s="42"/>
      <c r="E42" s="42"/>
      <c r="F42" s="42"/>
      <c r="G42" s="42"/>
      <c r="H42" s="43"/>
      <c r="I42" s="43"/>
      <c r="J42"/>
      <c r="K42"/>
      <c r="L42"/>
      <c r="M42" s="39"/>
    </row>
    <row r="43" spans="1:13" ht="19.5" customHeight="1">
      <c r="A43" s="44" t="s">
        <v>25</v>
      </c>
      <c r="J43"/>
      <c r="K43"/>
      <c r="L43"/>
      <c r="M43" s="39"/>
    </row>
    <row r="44" spans="1:13" ht="19.5" customHeight="1">
      <c r="A44" s="44" t="s">
        <v>26</v>
      </c>
      <c r="D44" s="1" t="s">
        <v>27</v>
      </c>
      <c r="H44" s="45"/>
      <c r="J44"/>
      <c r="K44"/>
      <c r="L44"/>
      <c r="M44" s="39"/>
    </row>
    <row r="45" spans="1:13" ht="19.5" customHeight="1">
      <c r="A45" s="43" t="s">
        <v>28</v>
      </c>
      <c r="B45" s="43"/>
      <c r="C45" s="43"/>
      <c r="D45" s="43"/>
      <c r="E45" s="43"/>
      <c r="F45" s="43"/>
      <c r="G45" s="43"/>
      <c r="H45" s="46"/>
      <c r="J45"/>
      <c r="K45"/>
      <c r="L45"/>
      <c r="M45" s="39"/>
    </row>
    <row r="46" ht="19.5" customHeight="1">
      <c r="H46" s="46"/>
    </row>
    <row r="47" spans="1:8" ht="19.5" customHeight="1">
      <c r="A47" s="47" t="s">
        <v>29</v>
      </c>
      <c r="E47" s="48" t="s">
        <v>30</v>
      </c>
      <c r="F47" s="48"/>
      <c r="G47" s="48"/>
      <c r="H47" s="49"/>
    </row>
    <row r="48" spans="5:8" ht="19.5" customHeight="1">
      <c r="E48" s="50">
        <v>0.11</v>
      </c>
      <c r="F48" s="51">
        <f>'Primas HRW'!B24</f>
        <v>-12</v>
      </c>
      <c r="G48" s="51"/>
      <c r="H48" s="49"/>
    </row>
    <row r="49" spans="5:7" ht="19.5" customHeight="1">
      <c r="E49" s="52">
        <v>0.115</v>
      </c>
      <c r="F49" s="51">
        <f>'Primas HRW'!B25</f>
        <v>-10</v>
      </c>
      <c r="G49" s="51"/>
    </row>
    <row r="50" spans="5:7" ht="15">
      <c r="E50" s="52">
        <v>0.125</v>
      </c>
      <c r="F50" s="51" t="str">
        <f>'Primas HRW'!B26</f>
        <v> --</v>
      </c>
      <c r="G50" s="51"/>
    </row>
    <row r="51" spans="5:7" ht="15">
      <c r="E51" s="50">
        <v>0.13</v>
      </c>
      <c r="F51" s="51" t="str">
        <f>'Primas HRW'!B27</f>
        <v>--</v>
      </c>
      <c r="G51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45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Datos!G21</f>
        <v>Enero</v>
      </c>
      <c r="E9" s="3">
        <f>BUSHEL!E8</f>
        <v>2014</v>
      </c>
      <c r="F9" s="3"/>
      <c r="G9" s="3"/>
      <c r="H9" s="3" t="str">
        <f>Datos!D21</f>
        <v>Jueves</v>
      </c>
      <c r="I9" s="5">
        <f>Datos!E21</f>
        <v>16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99" t="s">
        <v>31</v>
      </c>
      <c r="B11" s="99"/>
      <c r="C11" s="99"/>
      <c r="D11" s="99"/>
      <c r="E11" s="99"/>
      <c r="F11" s="99"/>
      <c r="G11" s="99"/>
      <c r="H11" s="99"/>
      <c r="I11" s="99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3" t="s">
        <v>1</v>
      </c>
      <c r="C13" s="93"/>
      <c r="D13" s="94" t="s">
        <v>1</v>
      </c>
      <c r="E13" s="94"/>
      <c r="F13" s="94"/>
      <c r="G13" s="94"/>
      <c r="H13" s="95" t="s">
        <v>2</v>
      </c>
      <c r="I13" s="95"/>
    </row>
    <row r="14" spans="1:9" ht="15.75">
      <c r="A14" s="9"/>
      <c r="B14" s="96" t="s">
        <v>3</v>
      </c>
      <c r="C14" s="96"/>
      <c r="D14" s="97" t="s">
        <v>4</v>
      </c>
      <c r="E14" s="97"/>
      <c r="F14" s="97"/>
      <c r="G14" s="97"/>
      <c r="H14" s="98" t="s">
        <v>5</v>
      </c>
      <c r="I14" s="98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2014</v>
      </c>
      <c r="B16" s="21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12</v>
      </c>
      <c r="B17" s="32"/>
      <c r="C17" s="35"/>
      <c r="D17" s="27"/>
      <c r="E17" s="53">
        <f>BUSHEL!E17*TONELADA!$B$44</f>
        <v>291.93108</v>
      </c>
      <c r="F17" s="53">
        <f>BUSHEL!F17*TONELADA!$B$44</f>
        <v>288.25668</v>
      </c>
      <c r="G17" s="54">
        <f>BUSHEL!G17*TONELADA!$B$44</f>
        <v>287.5218</v>
      </c>
      <c r="H17" s="31"/>
      <c r="I17" s="55"/>
    </row>
    <row r="18" spans="1:9" ht="19.5" customHeight="1">
      <c r="A18" s="17" t="s">
        <v>13</v>
      </c>
      <c r="B18" s="32"/>
      <c r="C18" s="35">
        <f>BUSHEL!C18*TONELADA!$B$44</f>
        <v>261.89286</v>
      </c>
      <c r="D18" s="27"/>
      <c r="E18" s="53">
        <f>BUSHEL!E18*TONELADA!$B$44</f>
        <v>288.25668</v>
      </c>
      <c r="F18" s="53">
        <f>BUSHEL!F18*TONELADA!$B$44</f>
        <v>284.58227999999997</v>
      </c>
      <c r="G18" s="54">
        <f>BUSHEL!G18*TONELADA!$B$44</f>
        <v>283.8474</v>
      </c>
      <c r="H18" s="31"/>
      <c r="I18" s="55">
        <f>BUSHEL!I18*TONELADA!$E$44</f>
        <v>209.83144</v>
      </c>
    </row>
    <row r="19" spans="1:9" ht="19.5" customHeight="1">
      <c r="A19" s="17" t="s">
        <v>14</v>
      </c>
      <c r="B19" s="36">
        <f>BUSHEL!B19*TONELADA!$B$44</f>
        <v>210.45126</v>
      </c>
      <c r="C19" s="35">
        <f>BUSHEL!C19*TONELADA!$B$44</f>
        <v>256.38126</v>
      </c>
      <c r="D19" s="27">
        <f>IF(BUSHEL!D19&gt;0,BUSHEL!D19*TONELADA!$B$44,"")</f>
        <v>231.30347999999998</v>
      </c>
      <c r="E19" s="53">
        <f>BUSHEL!E19*TONELADA!$B$44</f>
        <v>287.5218</v>
      </c>
      <c r="F19" s="53">
        <f>BUSHEL!F19*TONELADA!$B$44</f>
        <v>283.8474</v>
      </c>
      <c r="G19" s="54">
        <f>BUSHEL!G19*TONELADA!$B$44</f>
        <v>283.11252</v>
      </c>
      <c r="H19" s="56">
        <f>BUSHEL!H19*$E$44</f>
        <v>168.49504</v>
      </c>
      <c r="I19" s="55">
        <f>BUSHEL!I19*TONELADA!$E$44</f>
        <v>203.92623999999998</v>
      </c>
    </row>
    <row r="20" spans="1:9" ht="19.5" customHeight="1">
      <c r="A20" s="24" t="s">
        <v>15</v>
      </c>
      <c r="B20" s="36"/>
      <c r="C20" s="35">
        <f>BUSHEL!C20*TONELADA!$B$44</f>
        <v>255.27894</v>
      </c>
      <c r="D20" s="27"/>
      <c r="E20" s="53"/>
      <c r="F20" s="53"/>
      <c r="G20" s="54"/>
      <c r="H20" s="56"/>
      <c r="I20" s="55">
        <f>BUSHEL!I20*TONELADA!$E$44</f>
        <v>198.61156</v>
      </c>
    </row>
    <row r="21" spans="1:9" ht="19.5" customHeight="1">
      <c r="A21" s="17" t="s">
        <v>16</v>
      </c>
      <c r="B21" s="36">
        <f>BUSHEL!B21*TONELADA!$B$44</f>
        <v>213.02334</v>
      </c>
      <c r="C21" s="35">
        <f>BUSHEL!C21*TONELADA!$B$44</f>
        <v>253.44173999999998</v>
      </c>
      <c r="D21" s="27">
        <f>IF(BUSHEL!D21&gt;0,BUSHEL!D21*TONELADA!$B$44,"")</f>
        <v>229.92558</v>
      </c>
      <c r="E21" s="26"/>
      <c r="F21" s="26"/>
      <c r="G21" s="33"/>
      <c r="H21" s="56">
        <f>BUSHEL!H21*$E$44</f>
        <v>171.44763999999998</v>
      </c>
      <c r="I21" s="55">
        <f>BUSHEL!I21*TONELADA!$E$44</f>
        <v>198.61156</v>
      </c>
    </row>
    <row r="22" spans="1:9" ht="19.5" customHeight="1">
      <c r="A22" s="17" t="s">
        <v>17</v>
      </c>
      <c r="B22" s="36"/>
      <c r="C22" s="26"/>
      <c r="D22" s="27"/>
      <c r="E22" s="26"/>
      <c r="F22" s="26"/>
      <c r="G22" s="33"/>
      <c r="H22" s="56"/>
      <c r="I22" s="55">
        <f>BUSHEL!I22*TONELADA!$E$44</f>
        <v>200.67837999999998</v>
      </c>
    </row>
    <row r="23" spans="1:9" ht="19.5" customHeight="1">
      <c r="A23" s="17" t="s">
        <v>18</v>
      </c>
      <c r="B23" s="36">
        <f>BUSHEL!B23*TONELADA!$B$44</f>
        <v>215.50356</v>
      </c>
      <c r="C23" s="26"/>
      <c r="D23" s="27">
        <f>IF(BUSHEL!D23&gt;0,BUSHEL!D23*TONELADA!$B$44,"")</f>
        <v>228.73139999999998</v>
      </c>
      <c r="E23" s="26"/>
      <c r="F23" s="26"/>
      <c r="G23" s="33"/>
      <c r="H23" s="56">
        <f>BUSHEL!H23*$E$44</f>
        <v>173.90813999999997</v>
      </c>
      <c r="I23" s="55">
        <f>BUSHEL!I23*TONELADA!$E$44</f>
        <v>200.67837999999998</v>
      </c>
    </row>
    <row r="24" spans="1:9" ht="19.5" customHeight="1">
      <c r="A24" s="24" t="s">
        <v>19</v>
      </c>
      <c r="B24" s="57"/>
      <c r="C24" s="35"/>
      <c r="D24" s="27"/>
      <c r="E24" s="53"/>
      <c r="F24" s="53"/>
      <c r="G24" s="54"/>
      <c r="H24" s="58"/>
      <c r="I24" s="55"/>
    </row>
    <row r="25" spans="1:9" ht="19.5" customHeight="1">
      <c r="A25" s="17" t="s">
        <v>20</v>
      </c>
      <c r="B25" s="36">
        <f>BUSHEL!B25*TONELADA!$B$44</f>
        <v>218.71866</v>
      </c>
      <c r="C25" s="26"/>
      <c r="D25" s="27">
        <f>IF(BUSHEL!D25&gt;0,BUSHEL!D25*TONELADA!$B$44,"")</f>
        <v>232.95695999999998</v>
      </c>
      <c r="E25" s="26"/>
      <c r="F25" s="26"/>
      <c r="G25" s="33"/>
      <c r="H25" s="56">
        <f>BUSHEL!H25*$E$44</f>
        <v>175.77812</v>
      </c>
      <c r="I25" s="32"/>
    </row>
    <row r="26" spans="1:9" ht="19.5" customHeight="1">
      <c r="A26" s="17" t="s">
        <v>21</v>
      </c>
      <c r="B26" s="36"/>
      <c r="C26" s="26"/>
      <c r="D26" s="27"/>
      <c r="E26" s="26"/>
      <c r="F26" s="26"/>
      <c r="G26" s="33"/>
      <c r="H26" s="56"/>
      <c r="I26" s="32"/>
    </row>
    <row r="27" spans="1:9" ht="19.5" customHeight="1">
      <c r="A27" s="17" t="s">
        <v>22</v>
      </c>
      <c r="B27" s="36"/>
      <c r="C27" s="26"/>
      <c r="D27" s="27"/>
      <c r="E27" s="26"/>
      <c r="F27" s="26"/>
      <c r="G27" s="33"/>
      <c r="H27" s="56"/>
      <c r="I27" s="32"/>
    </row>
    <row r="28" spans="1:9" ht="19.5" customHeight="1">
      <c r="A28" s="17" t="s">
        <v>23</v>
      </c>
      <c r="B28" s="36">
        <f>BUSHEL!B28*TONELADA!$B$44</f>
        <v>223.31166</v>
      </c>
      <c r="C28" s="35"/>
      <c r="D28" s="27">
        <f>IF(BUSHEL!D28&gt;0,BUSHEL!D28*TONELADA!$B$44,"")</f>
        <v>238.00925999999998</v>
      </c>
      <c r="E28" s="35"/>
      <c r="F28" s="35"/>
      <c r="G28" s="37"/>
      <c r="H28" s="56">
        <f>BUSHEL!H28*$E$44</f>
        <v>178.04178</v>
      </c>
      <c r="I28" s="36"/>
    </row>
    <row r="29" spans="1:9" ht="19.5" customHeight="1">
      <c r="A29" s="17">
        <v>2015</v>
      </c>
      <c r="B29" s="21"/>
      <c r="C29" s="19"/>
      <c r="D29" s="20"/>
      <c r="E29" s="19"/>
      <c r="F29" s="21"/>
      <c r="G29" s="22"/>
      <c r="H29" s="23"/>
      <c r="I29" s="21"/>
    </row>
    <row r="30" spans="1:9" ht="19.5" customHeight="1">
      <c r="A30" s="17" t="s">
        <v>14</v>
      </c>
      <c r="B30" s="36">
        <f>BUSHEL!B30*TONELADA!$B$44</f>
        <v>226.71048</v>
      </c>
      <c r="C30" s="26"/>
      <c r="D30" s="27">
        <f>IF(BUSHEL!D30&gt;0,BUSHEL!D30*TONELADA!$B$44,"")</f>
        <v>240.48948</v>
      </c>
      <c r="E30" s="26"/>
      <c r="F30" s="26"/>
      <c r="G30" s="33"/>
      <c r="H30" s="56">
        <f>BUSHEL!H30*$E$44</f>
        <v>181.97858</v>
      </c>
      <c r="I30" s="32"/>
    </row>
    <row r="31" spans="1:9" ht="19.5" customHeight="1">
      <c r="A31" s="17" t="s">
        <v>16</v>
      </c>
      <c r="B31" s="36">
        <f>BUSHEL!B31*TONELADA!$B$44</f>
        <v>227.3535</v>
      </c>
      <c r="C31" s="26"/>
      <c r="D31" s="27">
        <f>IF(BUSHEL!D31&gt;0,BUSHEL!D31*TONELADA!$B$44,"")</f>
        <v>240.2139</v>
      </c>
      <c r="E31" s="26"/>
      <c r="F31" s="26"/>
      <c r="G31" s="33"/>
      <c r="H31" s="56">
        <f>BUSHEL!H31*$E$44</f>
        <v>184.34065999999999</v>
      </c>
      <c r="I31" s="32"/>
    </row>
    <row r="32" spans="1:9" ht="19.5" customHeight="1">
      <c r="A32" s="17" t="s">
        <v>18</v>
      </c>
      <c r="B32" s="36">
        <f>BUSHEL!B32*TONELADA!$B$44</f>
        <v>225.70002</v>
      </c>
      <c r="C32" s="26"/>
      <c r="D32" s="27">
        <f>IF(BUSHEL!D32&gt;0,BUSHEL!D32*TONELADA!$B$44,"")</f>
        <v>236.81508</v>
      </c>
      <c r="E32" s="26"/>
      <c r="F32" s="26"/>
      <c r="G32" s="33"/>
      <c r="H32" s="56">
        <f>BUSHEL!H32*$E$44</f>
        <v>186.01379999999997</v>
      </c>
      <c r="I32" s="32"/>
    </row>
    <row r="33" spans="1:9" ht="19.5" customHeight="1">
      <c r="A33" s="17" t="s">
        <v>20</v>
      </c>
      <c r="B33" s="36">
        <f>BUSHEL!B33*TONELADA!$B$44</f>
        <v>228.18024</v>
      </c>
      <c r="C33" s="26"/>
      <c r="D33" s="27">
        <f>IF(BUSHEL!D33&gt;0,BUSHEL!D33*TONELADA!$B$44,"")</f>
        <v>240.76506</v>
      </c>
      <c r="E33" s="26"/>
      <c r="F33" s="26"/>
      <c r="G33" s="33"/>
      <c r="H33" s="56">
        <f>BUSHEL!H33*$E$44</f>
        <v>183.35646</v>
      </c>
      <c r="I33" s="32"/>
    </row>
    <row r="34" spans="1:9" ht="19.5" customHeight="1">
      <c r="A34" s="17" t="s">
        <v>23</v>
      </c>
      <c r="B34" s="36">
        <f>BUSHEL!B34*TONELADA!$B$44</f>
        <v>231.4872</v>
      </c>
      <c r="C34" s="35"/>
      <c r="D34" s="27">
        <f>IF(BUSHEL!D34&gt;0,BUSHEL!D34*TONELADA!$B$44,"")</f>
        <v>243.429</v>
      </c>
      <c r="E34" s="35"/>
      <c r="F34" s="35"/>
      <c r="G34" s="37"/>
      <c r="H34" s="56">
        <f>BUSHEL!H34*$E$44</f>
        <v>182.86435999999998</v>
      </c>
      <c r="I34" s="36"/>
    </row>
    <row r="35" spans="1:9" ht="19.5" customHeight="1">
      <c r="A35" s="17">
        <v>2016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BUSHEL!B36*TONELADA!$B$44</f>
        <v>233.87555999999998</v>
      </c>
      <c r="C36" s="26"/>
      <c r="D36" s="27">
        <f>IF(BUSHEL!D36&gt;0,BUSHEL!D36*TONELADA!$B$44,"")</f>
        <v>244.25574</v>
      </c>
      <c r="E36" s="26"/>
      <c r="F36" s="26"/>
      <c r="G36" s="33"/>
      <c r="H36" s="31"/>
      <c r="I36" s="32"/>
    </row>
    <row r="37" spans="1:9" ht="19.5" customHeight="1">
      <c r="A37" s="17" t="s">
        <v>16</v>
      </c>
      <c r="B37" s="36">
        <f>BUSHEL!B37*TONELADA!$B$44</f>
        <v>233.87555999999998</v>
      </c>
      <c r="C37" s="26"/>
      <c r="D37" s="27">
        <f>IF(BUSHEL!D37&gt;0,BUSHEL!D37*TONELADA!$B$44,"")</f>
        <v>244.25574</v>
      </c>
      <c r="E37" s="26"/>
      <c r="F37" s="26"/>
      <c r="G37" s="33"/>
      <c r="H37" s="31"/>
      <c r="I37" s="32"/>
    </row>
    <row r="38" spans="1:9" ht="19.5" customHeight="1">
      <c r="A38" s="17" t="s">
        <v>18</v>
      </c>
      <c r="B38" s="36">
        <f>BUSHEL!B38*TONELADA!$B$44</f>
        <v>230.01744</v>
      </c>
      <c r="C38" s="26"/>
      <c r="D38" s="27">
        <f>IF(BUSHEL!D38&gt;0,BUSHEL!D38*TONELADA!$B$44,"")</f>
        <v>237.64182</v>
      </c>
      <c r="E38" s="26"/>
      <c r="F38" s="26"/>
      <c r="G38" s="33"/>
      <c r="H38" s="56">
        <f>BUSHEL!H38*$E$44</f>
        <v>187.58852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31"/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BUSHEL!H40*$E$44</f>
        <v>181.68331999999998</v>
      </c>
      <c r="I40" s="36"/>
    </row>
    <row r="41" ht="19.5" customHeight="1"/>
    <row r="42" spans="1:9" ht="19.5" customHeight="1">
      <c r="A42" s="41" t="s">
        <v>24</v>
      </c>
      <c r="B42" s="42"/>
      <c r="C42" s="42"/>
      <c r="D42" s="42"/>
      <c r="E42" s="42"/>
      <c r="F42" s="42"/>
      <c r="G42" s="42"/>
      <c r="H42" s="42"/>
      <c r="I42" s="42"/>
    </row>
    <row r="43" ht="15">
      <c r="A43" s="44" t="s">
        <v>25</v>
      </c>
    </row>
    <row r="44" spans="1:5" ht="15">
      <c r="A44" s="59" t="s">
        <v>32</v>
      </c>
      <c r="B44" s="60">
        <v>0.36744</v>
      </c>
      <c r="D44" s="59" t="s">
        <v>33</v>
      </c>
      <c r="E44" s="1">
        <v>0.39368</v>
      </c>
    </row>
    <row r="45" spans="1:9" ht="15.75">
      <c r="A45" s="43" t="s">
        <v>28</v>
      </c>
      <c r="B45" s="43"/>
      <c r="C45" s="43"/>
      <c r="D45" s="43"/>
      <c r="E45" s="43"/>
      <c r="F45" s="43"/>
      <c r="G45" s="43"/>
      <c r="H45" s="43"/>
      <c r="I45" s="43"/>
    </row>
    <row r="47" spans="1:8" ht="15.75">
      <c r="A47" s="47" t="s">
        <v>29</v>
      </c>
      <c r="E47" s="48" t="s">
        <v>30</v>
      </c>
      <c r="F47" s="48"/>
      <c r="G47" s="48"/>
      <c r="H47" s="45"/>
    </row>
    <row r="48" spans="5:8" ht="15">
      <c r="E48" s="50">
        <v>0.11</v>
      </c>
      <c r="F48" s="51">
        <f>'Primas HRW'!B24*B44</f>
        <v>-4.40928</v>
      </c>
      <c r="G48" s="51"/>
      <c r="H48" s="46"/>
    </row>
    <row r="49" spans="5:8" ht="15">
      <c r="E49" s="52">
        <v>0.115</v>
      </c>
      <c r="F49" s="51">
        <f>'Primas HRW'!B25*B44</f>
        <v>-3.6744</v>
      </c>
      <c r="G49" s="51"/>
      <c r="H49" s="46"/>
    </row>
    <row r="50" spans="5:8" ht="15">
      <c r="E50" s="52">
        <v>0.125</v>
      </c>
      <c r="F50" s="51" t="str">
        <f>'Primas HRW'!B26</f>
        <v> --</v>
      </c>
      <c r="G50" s="51"/>
      <c r="H50" s="49"/>
    </row>
    <row r="51" spans="5:8" ht="15">
      <c r="E51" s="50">
        <v>0.13</v>
      </c>
      <c r="F51" s="50" t="str">
        <f>'Primas HRW'!B27</f>
        <v>--</v>
      </c>
      <c r="G51" s="50"/>
      <c r="H51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45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111</v>
      </c>
      <c r="C2" s="61" t="s">
        <v>34</v>
      </c>
    </row>
    <row r="3" spans="2:3" ht="15.75">
      <c r="B3" s="62">
        <v>0.12</v>
      </c>
      <c r="C3" s="63" t="s">
        <v>35</v>
      </c>
    </row>
    <row r="4" spans="1:3" ht="15.75" customHeight="1">
      <c r="A4" s="100">
        <v>2014</v>
      </c>
      <c r="B4" s="101"/>
      <c r="C4" s="102"/>
    </row>
    <row r="5" spans="1:3" ht="15">
      <c r="A5" s="90" t="s">
        <v>36</v>
      </c>
      <c r="B5" s="91"/>
      <c r="C5" s="91"/>
    </row>
    <row r="6" spans="1:3" ht="15">
      <c r="A6" s="66" t="s">
        <v>37</v>
      </c>
      <c r="B6" s="57">
        <v>140</v>
      </c>
      <c r="C6" s="57" t="s">
        <v>136</v>
      </c>
    </row>
    <row r="7" spans="1:3" ht="15">
      <c r="A7" s="64" t="s">
        <v>38</v>
      </c>
      <c r="B7" s="65">
        <v>125</v>
      </c>
      <c r="C7" s="65" t="s">
        <v>136</v>
      </c>
    </row>
    <row r="8" spans="1:3" ht="15">
      <c r="A8" s="67" t="s">
        <v>39</v>
      </c>
      <c r="B8" s="68">
        <v>115</v>
      </c>
      <c r="C8" s="57" t="s">
        <v>151</v>
      </c>
    </row>
    <row r="9" spans="1:3" ht="15">
      <c r="A9" s="64" t="s">
        <v>40</v>
      </c>
      <c r="B9" s="65">
        <v>110</v>
      </c>
      <c r="C9" s="70" t="s">
        <v>151</v>
      </c>
    </row>
    <row r="10" spans="1:3" ht="15">
      <c r="A10" s="69" t="s">
        <v>41</v>
      </c>
      <c r="B10" s="57"/>
      <c r="C10" s="57"/>
    </row>
    <row r="11" spans="1:3" ht="15">
      <c r="A11" s="64" t="s">
        <v>42</v>
      </c>
      <c r="B11" s="65"/>
      <c r="C11" s="65"/>
    </row>
    <row r="12" spans="1:3" ht="15">
      <c r="A12" s="69" t="s">
        <v>43</v>
      </c>
      <c r="B12" s="57"/>
      <c r="C12" s="57"/>
    </row>
    <row r="13" spans="1:3" ht="15">
      <c r="A13" s="64" t="s">
        <v>44</v>
      </c>
      <c r="B13" s="70"/>
      <c r="C13" s="65"/>
    </row>
    <row r="14" spans="1:3" ht="15">
      <c r="A14" s="69" t="s">
        <v>45</v>
      </c>
      <c r="B14" s="57"/>
      <c r="C14" s="57"/>
    </row>
    <row r="15" spans="1:3" ht="15">
      <c r="A15" s="64" t="s">
        <v>46</v>
      </c>
      <c r="B15" s="65"/>
      <c r="C15" s="65"/>
    </row>
    <row r="16" spans="1:3" ht="15">
      <c r="A16" s="66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3">
      <selection activeCell="B25" sqref="B25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3"/>
      <c r="C1" s="103"/>
      <c r="D1" s="103"/>
    </row>
    <row r="2" spans="1:4" ht="15.75">
      <c r="A2" s="66"/>
      <c r="B2" s="104" t="s">
        <v>1</v>
      </c>
      <c r="C2" s="104"/>
      <c r="D2" s="104"/>
    </row>
    <row r="3" spans="1:4" ht="15.75">
      <c r="A3" s="66"/>
      <c r="B3" s="104" t="s">
        <v>53</v>
      </c>
      <c r="C3" s="104"/>
      <c r="D3" s="104"/>
    </row>
    <row r="4" spans="1:5" ht="15.75">
      <c r="A4" s="66"/>
      <c r="B4" s="71">
        <v>0.12</v>
      </c>
      <c r="C4" s="72">
        <v>0.115</v>
      </c>
      <c r="D4" s="72">
        <v>0.11</v>
      </c>
      <c r="E4" s="73" t="s">
        <v>54</v>
      </c>
    </row>
    <row r="5" spans="1:5" ht="15.75" customHeight="1">
      <c r="A5" s="105">
        <v>2014</v>
      </c>
      <c r="B5" s="106"/>
      <c r="C5" s="106"/>
      <c r="D5" s="106"/>
      <c r="E5" s="107"/>
    </row>
    <row r="6" spans="1:5" ht="15">
      <c r="A6" s="74" t="s">
        <v>36</v>
      </c>
      <c r="B6" s="65">
        <v>165</v>
      </c>
      <c r="C6" s="65">
        <f>B6+$B$25</f>
        <v>155</v>
      </c>
      <c r="D6" s="65">
        <f>B6+$B$24</f>
        <v>153</v>
      </c>
      <c r="E6" s="65" t="s">
        <v>136</v>
      </c>
    </row>
    <row r="7" spans="1:5" ht="15">
      <c r="A7" s="66" t="s">
        <v>37</v>
      </c>
      <c r="B7" s="57">
        <v>155</v>
      </c>
      <c r="C7" s="57">
        <f>B7+$B$25</f>
        <v>145</v>
      </c>
      <c r="D7" s="57">
        <f>B7+$B$24</f>
        <v>143</v>
      </c>
      <c r="E7" s="57" t="s">
        <v>136</v>
      </c>
    </row>
    <row r="8" spans="1:5" ht="15">
      <c r="A8" s="64" t="s">
        <v>38</v>
      </c>
      <c r="B8" s="65">
        <v>153</v>
      </c>
      <c r="C8" s="65">
        <f>B8+$B$25</f>
        <v>143</v>
      </c>
      <c r="D8" s="65">
        <f>B8+$B$24</f>
        <v>141</v>
      </c>
      <c r="E8" s="70" t="s">
        <v>136</v>
      </c>
    </row>
    <row r="9" spans="1:5" ht="15">
      <c r="A9" s="66" t="s">
        <v>39</v>
      </c>
      <c r="B9" s="57"/>
      <c r="C9" s="75"/>
      <c r="D9" s="57"/>
      <c r="E9" s="57"/>
    </row>
    <row r="10" spans="1:5" ht="15">
      <c r="A10" s="64" t="s">
        <v>40</v>
      </c>
      <c r="B10" s="65"/>
      <c r="C10" s="70"/>
      <c r="D10" s="65"/>
      <c r="E10" s="70"/>
    </row>
    <row r="11" spans="1:5" ht="15">
      <c r="A11" s="66" t="s">
        <v>41</v>
      </c>
      <c r="B11" s="57"/>
      <c r="C11" s="75"/>
      <c r="D11" s="57"/>
      <c r="E11" s="57"/>
    </row>
    <row r="12" spans="1:5" ht="15">
      <c r="A12" s="64" t="s">
        <v>42</v>
      </c>
      <c r="B12" s="70"/>
      <c r="C12" s="70"/>
      <c r="D12" s="65"/>
      <c r="E12" s="70"/>
    </row>
    <row r="13" spans="1:5" ht="15">
      <c r="A13" s="66" t="s">
        <v>43</v>
      </c>
      <c r="B13" s="76"/>
      <c r="C13" s="57"/>
      <c r="D13" s="57"/>
      <c r="E13" s="57"/>
    </row>
    <row r="14" spans="1:5" ht="15">
      <c r="A14" s="64" t="s">
        <v>44</v>
      </c>
      <c r="B14" s="70"/>
      <c r="C14" s="70"/>
      <c r="D14" s="65"/>
      <c r="E14" s="70"/>
    </row>
    <row r="15" spans="1:5" ht="15">
      <c r="A15" s="66" t="s">
        <v>45</v>
      </c>
      <c r="B15" s="57"/>
      <c r="C15" s="57"/>
      <c r="D15" s="57"/>
      <c r="E15" s="57"/>
    </row>
    <row r="16" spans="1:5" ht="15">
      <c r="A16" s="64" t="s">
        <v>46</v>
      </c>
      <c r="B16" s="65"/>
      <c r="C16" s="65"/>
      <c r="D16" s="65"/>
      <c r="E16" s="65"/>
    </row>
    <row r="17" spans="1:5" ht="15">
      <c r="A17" s="66" t="s">
        <v>47</v>
      </c>
      <c r="B17" s="57"/>
      <c r="C17" s="57"/>
      <c r="D17" s="57"/>
      <c r="E17" s="57"/>
    </row>
    <row r="23" spans="1:4" ht="15">
      <c r="A23" t="s">
        <v>55</v>
      </c>
      <c r="D23" t="s">
        <v>48</v>
      </c>
    </row>
    <row r="24" spans="1:4" ht="15">
      <c r="A24" s="77">
        <v>0.11</v>
      </c>
      <c r="B24">
        <v>-12</v>
      </c>
      <c r="D24" t="s">
        <v>49</v>
      </c>
    </row>
    <row r="25" spans="1:4" ht="15">
      <c r="A25" s="78">
        <v>0.115</v>
      </c>
      <c r="B25" s="79">
        <v>-10</v>
      </c>
      <c r="D25" t="s">
        <v>50</v>
      </c>
    </row>
    <row r="26" spans="1:4" ht="15">
      <c r="A26" s="80">
        <v>0.125</v>
      </c>
      <c r="B26" s="81" t="s">
        <v>56</v>
      </c>
      <c r="D26" t="s">
        <v>51</v>
      </c>
    </row>
    <row r="27" spans="1:4" ht="15">
      <c r="A27" s="77">
        <v>0.13</v>
      </c>
      <c r="B27" s="82" t="s">
        <v>57</v>
      </c>
      <c r="D27" t="s">
        <v>52</v>
      </c>
    </row>
    <row r="29" ht="15">
      <c r="A29" t="s">
        <v>48</v>
      </c>
    </row>
    <row r="30" ht="15">
      <c r="A30" t="s">
        <v>49</v>
      </c>
    </row>
    <row r="31" ht="15">
      <c r="A31" t="s">
        <v>50</v>
      </c>
    </row>
    <row r="32" ht="15">
      <c r="A32" t="s">
        <v>51</v>
      </c>
    </row>
    <row r="33" ht="15">
      <c r="A33" t="s">
        <v>52</v>
      </c>
    </row>
  </sheetData>
  <sheetProtection selectLockedCells="1" selectUnlockedCells="1"/>
  <mergeCells count="4">
    <mergeCell ref="B1:D1"/>
    <mergeCell ref="B2:D2"/>
    <mergeCell ref="B3:D3"/>
    <mergeCell ref="A5:E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4"/>
  <sheetViews>
    <sheetView zoomScale="80" zoomScaleNormal="80"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58</v>
      </c>
      <c r="C2" s="61" t="s">
        <v>34</v>
      </c>
    </row>
    <row r="3" spans="2:3" ht="15.75">
      <c r="B3" s="62" t="s">
        <v>59</v>
      </c>
      <c r="C3" s="63" t="s">
        <v>35</v>
      </c>
    </row>
    <row r="4" spans="1:3" ht="15.75" customHeight="1">
      <c r="A4" s="100">
        <v>2014</v>
      </c>
      <c r="B4" s="101"/>
      <c r="C4" s="102"/>
    </row>
    <row r="5" spans="1:3" ht="15">
      <c r="A5" s="92" t="s">
        <v>36</v>
      </c>
      <c r="B5" s="91"/>
      <c r="C5" s="91"/>
    </row>
    <row r="6" spans="1:3" ht="15">
      <c r="A6" s="83" t="s">
        <v>37</v>
      </c>
      <c r="B6" s="57">
        <v>105</v>
      </c>
      <c r="C6" s="57" t="s">
        <v>136</v>
      </c>
    </row>
    <row r="7" spans="1:3" ht="15">
      <c r="A7" s="74" t="s">
        <v>38</v>
      </c>
      <c r="B7" s="65">
        <v>90</v>
      </c>
      <c r="C7" s="65" t="s">
        <v>136</v>
      </c>
    </row>
    <row r="8" spans="1:3" ht="15">
      <c r="A8" s="69" t="s">
        <v>39</v>
      </c>
      <c r="B8" s="84">
        <v>69</v>
      </c>
      <c r="C8" s="84" t="s">
        <v>151</v>
      </c>
    </row>
    <row r="9" spans="1:3" ht="15">
      <c r="A9" s="64" t="s">
        <v>40</v>
      </c>
      <c r="B9" s="65">
        <v>69</v>
      </c>
      <c r="C9" s="65" t="s">
        <v>151</v>
      </c>
    </row>
    <row r="10" spans="1:3" ht="15">
      <c r="A10" s="66" t="s">
        <v>41</v>
      </c>
      <c r="B10" s="57">
        <v>68</v>
      </c>
      <c r="C10" s="57" t="s">
        <v>152</v>
      </c>
    </row>
    <row r="11" spans="1:3" ht="15">
      <c r="A11" s="64" t="s">
        <v>42</v>
      </c>
      <c r="B11" s="65">
        <v>68</v>
      </c>
      <c r="C11" s="65" t="s">
        <v>152</v>
      </c>
    </row>
    <row r="12" spans="1:3" ht="15">
      <c r="A12" s="69" t="s">
        <v>43</v>
      </c>
      <c r="B12" s="84"/>
      <c r="C12" s="57"/>
    </row>
    <row r="13" spans="1:3" ht="15">
      <c r="A13" s="64" t="s">
        <v>44</v>
      </c>
      <c r="B13" s="65"/>
      <c r="C13" s="65"/>
    </row>
    <row r="14" spans="1:3" ht="15">
      <c r="A14" s="83" t="s">
        <v>45</v>
      </c>
      <c r="B14" s="57"/>
      <c r="C14" s="57"/>
    </row>
    <row r="15" spans="1:3" ht="15">
      <c r="A15" s="74" t="s">
        <v>46</v>
      </c>
      <c r="B15" s="65"/>
      <c r="C15" s="65"/>
    </row>
    <row r="16" spans="1:3" ht="15">
      <c r="A16" s="83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B1">
      <selection activeCell="E22" sqref="E22"/>
    </sheetView>
  </sheetViews>
  <sheetFormatPr defaultColWidth="12.4453125" defaultRowHeight="15"/>
  <cols>
    <col min="1" max="1" width="12.4453125" style="85" customWidth="1"/>
    <col min="2" max="2" width="6.4453125" style="85" customWidth="1"/>
    <col min="3" max="3" width="22.10546875" style="85" customWidth="1"/>
    <col min="4" max="4" width="14.4453125" style="85" customWidth="1"/>
    <col min="5" max="5" width="6.88671875" style="85" customWidth="1"/>
    <col min="6" max="6" width="7.77734375" style="85" customWidth="1"/>
    <col min="7" max="7" width="20.10546875" style="85" customWidth="1"/>
    <col min="8" max="8" width="14.4453125" style="85" customWidth="1"/>
    <col min="9" max="9" width="6.99609375" style="85" customWidth="1"/>
    <col min="10" max="10" width="4.99609375" style="85" customWidth="1"/>
    <col min="11" max="11" width="17.21484375" style="85" customWidth="1"/>
    <col min="12" max="12" width="14.4453125" style="85" customWidth="1"/>
    <col min="13" max="13" width="6.88671875" style="85" customWidth="1"/>
    <col min="14" max="16384" width="12.4453125" style="85" customWidth="1"/>
  </cols>
  <sheetData>
    <row r="1" ht="15">
      <c r="A1" s="85" t="s">
        <v>60</v>
      </c>
    </row>
    <row r="2" spans="3:11" ht="15">
      <c r="C2" s="85" t="s">
        <v>61</v>
      </c>
      <c r="G2" s="85" t="s">
        <v>62</v>
      </c>
      <c r="K2" s="85" t="s">
        <v>63</v>
      </c>
    </row>
    <row r="3" spans="2:13" ht="15">
      <c r="B3" t="s">
        <v>64</v>
      </c>
      <c r="C3" t="s">
        <v>65</v>
      </c>
      <c r="D3" t="s">
        <v>66</v>
      </c>
      <c r="E3" t="s">
        <v>67</v>
      </c>
      <c r="F3" t="s">
        <v>64</v>
      </c>
      <c r="G3" t="s">
        <v>65</v>
      </c>
      <c r="H3" t="s">
        <v>66</v>
      </c>
      <c r="I3" t="s">
        <v>67</v>
      </c>
      <c r="J3" t="s">
        <v>64</v>
      </c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117</v>
      </c>
      <c r="D4" s="88">
        <v>41655</v>
      </c>
      <c r="E4" s="39">
        <v>572.75</v>
      </c>
      <c r="F4" t="s">
        <v>69</v>
      </c>
      <c r="G4" t="s">
        <v>118</v>
      </c>
      <c r="H4" s="88">
        <v>41655</v>
      </c>
      <c r="I4" s="39">
        <v>629.5</v>
      </c>
      <c r="J4" t="s">
        <v>70</v>
      </c>
      <c r="K4" t="s">
        <v>71</v>
      </c>
      <c r="L4" s="88">
        <v>41655</v>
      </c>
      <c r="M4" s="39">
        <v>428</v>
      </c>
    </row>
    <row r="5" spans="2:13" ht="15">
      <c r="B5" t="s">
        <v>72</v>
      </c>
      <c r="C5" t="s">
        <v>119</v>
      </c>
      <c r="D5" s="88">
        <v>41655</v>
      </c>
      <c r="E5" s="39">
        <v>579.75</v>
      </c>
      <c r="F5" t="s">
        <v>73</v>
      </c>
      <c r="G5" t="s">
        <v>120</v>
      </c>
      <c r="H5" s="88">
        <v>41655</v>
      </c>
      <c r="I5" s="39">
        <v>625.75</v>
      </c>
      <c r="J5" t="s">
        <v>74</v>
      </c>
      <c r="K5" t="s">
        <v>75</v>
      </c>
      <c r="L5" s="88">
        <v>41655</v>
      </c>
      <c r="M5" s="39">
        <v>435.5</v>
      </c>
    </row>
    <row r="6" spans="2:13" ht="15">
      <c r="B6" t="s">
        <v>76</v>
      </c>
      <c r="C6" t="s">
        <v>121</v>
      </c>
      <c r="D6" s="88">
        <v>41655</v>
      </c>
      <c r="E6" s="39">
        <v>586.5</v>
      </c>
      <c r="F6" t="s">
        <v>77</v>
      </c>
      <c r="G6" t="s">
        <v>122</v>
      </c>
      <c r="H6" s="88">
        <v>41655</v>
      </c>
      <c r="I6" s="39">
        <v>622.5</v>
      </c>
      <c r="J6" t="s">
        <v>78</v>
      </c>
      <c r="K6" t="s">
        <v>79</v>
      </c>
      <c r="L6" s="88">
        <v>41655</v>
      </c>
      <c r="M6" s="39">
        <v>441.75</v>
      </c>
    </row>
    <row r="7" spans="2:13" ht="15">
      <c r="B7" t="s">
        <v>80</v>
      </c>
      <c r="C7" t="s">
        <v>123</v>
      </c>
      <c r="D7" s="88">
        <v>41655</v>
      </c>
      <c r="E7" s="39">
        <v>595.25</v>
      </c>
      <c r="F7" t="s">
        <v>81</v>
      </c>
      <c r="G7" t="s">
        <v>124</v>
      </c>
      <c r="H7" s="88">
        <v>41655</v>
      </c>
      <c r="I7" s="39">
        <v>634</v>
      </c>
      <c r="J7" t="s">
        <v>82</v>
      </c>
      <c r="K7" t="s">
        <v>83</v>
      </c>
      <c r="L7" s="88">
        <v>41655</v>
      </c>
      <c r="M7" s="39">
        <v>446.5</v>
      </c>
    </row>
    <row r="8" spans="2:13" ht="15">
      <c r="B8" t="s">
        <v>84</v>
      </c>
      <c r="C8" t="s">
        <v>125</v>
      </c>
      <c r="D8" s="88">
        <v>41655</v>
      </c>
      <c r="E8" s="39">
        <v>607.75</v>
      </c>
      <c r="F8" t="s">
        <v>85</v>
      </c>
      <c r="G8" t="s">
        <v>126</v>
      </c>
      <c r="H8" s="88">
        <v>41655</v>
      </c>
      <c r="I8" s="39">
        <v>647.75</v>
      </c>
      <c r="J8" t="s">
        <v>86</v>
      </c>
      <c r="K8" t="s">
        <v>87</v>
      </c>
      <c r="L8" s="88">
        <v>41655</v>
      </c>
      <c r="M8" s="39">
        <v>452.25</v>
      </c>
    </row>
    <row r="9" spans="2:13" ht="15">
      <c r="B9" t="s">
        <v>88</v>
      </c>
      <c r="C9" t="s">
        <v>127</v>
      </c>
      <c r="D9" s="88">
        <v>41655</v>
      </c>
      <c r="E9" s="39">
        <v>617</v>
      </c>
      <c r="F9" t="s">
        <v>110</v>
      </c>
      <c r="G9" t="s">
        <v>128</v>
      </c>
      <c r="H9" s="88">
        <v>41655</v>
      </c>
      <c r="I9" s="39">
        <v>654.5</v>
      </c>
      <c r="J9" t="s">
        <v>89</v>
      </c>
      <c r="K9" t="s">
        <v>90</v>
      </c>
      <c r="L9" s="88">
        <v>41655</v>
      </c>
      <c r="M9" s="39">
        <v>462.25</v>
      </c>
    </row>
    <row r="10" spans="2:13" ht="15">
      <c r="B10" t="s">
        <v>91</v>
      </c>
      <c r="C10" t="s">
        <v>129</v>
      </c>
      <c r="D10" s="88">
        <v>41655</v>
      </c>
      <c r="E10" s="39">
        <v>618.75</v>
      </c>
      <c r="F10" t="s">
        <v>137</v>
      </c>
      <c r="G10" t="s">
        <v>138</v>
      </c>
      <c r="H10" s="88">
        <v>41655</v>
      </c>
      <c r="I10" s="39">
        <v>653.75</v>
      </c>
      <c r="J10" t="s">
        <v>92</v>
      </c>
      <c r="K10" t="s">
        <v>93</v>
      </c>
      <c r="L10" s="88">
        <v>41655</v>
      </c>
      <c r="M10" s="39">
        <v>468.25</v>
      </c>
    </row>
    <row r="11" spans="2:13" ht="15">
      <c r="B11" t="s">
        <v>94</v>
      </c>
      <c r="C11" t="s">
        <v>130</v>
      </c>
      <c r="D11" s="88">
        <v>41655</v>
      </c>
      <c r="E11" s="39">
        <v>614.25</v>
      </c>
      <c r="F11" t="s">
        <v>139</v>
      </c>
      <c r="G11" t="s">
        <v>140</v>
      </c>
      <c r="H11" s="88">
        <v>41655</v>
      </c>
      <c r="I11" s="39">
        <v>644.5</v>
      </c>
      <c r="J11" t="s">
        <v>95</v>
      </c>
      <c r="K11" t="s">
        <v>96</v>
      </c>
      <c r="L11" s="88">
        <v>41655</v>
      </c>
      <c r="M11" s="39">
        <v>472.5</v>
      </c>
    </row>
    <row r="12" spans="2:13" ht="15">
      <c r="B12" t="s">
        <v>112</v>
      </c>
      <c r="C12" t="s">
        <v>131</v>
      </c>
      <c r="D12" s="88">
        <v>41655</v>
      </c>
      <c r="E12" s="39">
        <v>621</v>
      </c>
      <c r="F12" t="s">
        <v>141</v>
      </c>
      <c r="G12" t="s">
        <v>142</v>
      </c>
      <c r="H12" s="88">
        <v>41655</v>
      </c>
      <c r="I12" s="39">
        <v>655.25</v>
      </c>
      <c r="J12" t="s">
        <v>97</v>
      </c>
      <c r="K12" t="s">
        <v>98</v>
      </c>
      <c r="L12" s="88">
        <v>41655</v>
      </c>
      <c r="M12" s="39">
        <v>465.75</v>
      </c>
    </row>
    <row r="13" spans="2:13" ht="15">
      <c r="B13" t="s">
        <v>113</v>
      </c>
      <c r="C13" t="s">
        <v>132</v>
      </c>
      <c r="D13" s="88">
        <v>41655</v>
      </c>
      <c r="E13" s="39">
        <v>630</v>
      </c>
      <c r="F13" t="s">
        <v>143</v>
      </c>
      <c r="G13" t="s">
        <v>144</v>
      </c>
      <c r="H13" s="88">
        <v>41655</v>
      </c>
      <c r="I13" s="39">
        <v>662.5</v>
      </c>
      <c r="J13" t="s">
        <v>99</v>
      </c>
      <c r="K13" t="s">
        <v>100</v>
      </c>
      <c r="L13" s="88">
        <v>41655</v>
      </c>
      <c r="M13" s="39">
        <v>464.5</v>
      </c>
    </row>
    <row r="14" spans="2:13" ht="15">
      <c r="B14" t="s">
        <v>114</v>
      </c>
      <c r="C14" t="s">
        <v>133</v>
      </c>
      <c r="D14" s="88">
        <v>41655</v>
      </c>
      <c r="E14" s="39">
        <v>636.5</v>
      </c>
      <c r="F14" t="s">
        <v>145</v>
      </c>
      <c r="G14" t="s">
        <v>146</v>
      </c>
      <c r="H14" s="88">
        <v>41655</v>
      </c>
      <c r="I14" s="39">
        <v>664.75</v>
      </c>
      <c r="J14" t="s">
        <v>101</v>
      </c>
      <c r="K14" t="s">
        <v>102</v>
      </c>
      <c r="L14" s="88">
        <v>41655</v>
      </c>
      <c r="M14" s="39">
        <v>476.5</v>
      </c>
    </row>
    <row r="15" spans="2:13" ht="15">
      <c r="B15" t="s">
        <v>115</v>
      </c>
      <c r="C15" t="s">
        <v>134</v>
      </c>
      <c r="D15" s="88">
        <v>41655</v>
      </c>
      <c r="E15" s="39">
        <v>636.5</v>
      </c>
      <c r="F15" t="s">
        <v>147</v>
      </c>
      <c r="G15" t="s">
        <v>148</v>
      </c>
      <c r="H15" s="88">
        <v>41655</v>
      </c>
      <c r="I15" s="39">
        <v>664.75</v>
      </c>
      <c r="J15" t="s">
        <v>103</v>
      </c>
      <c r="K15" t="s">
        <v>104</v>
      </c>
      <c r="L15" s="88">
        <v>41655</v>
      </c>
      <c r="M15" s="39">
        <v>461.5</v>
      </c>
    </row>
    <row r="16" spans="2:13" ht="15">
      <c r="B16" t="s">
        <v>116</v>
      </c>
      <c r="C16" t="s">
        <v>135</v>
      </c>
      <c r="D16" s="88">
        <v>41655</v>
      </c>
      <c r="E16" s="39">
        <v>626</v>
      </c>
      <c r="F16" t="s">
        <v>149</v>
      </c>
      <c r="G16" t="s">
        <v>150</v>
      </c>
      <c r="H16" s="88">
        <v>41655</v>
      </c>
      <c r="I16" s="39">
        <v>646.75</v>
      </c>
      <c r="J16" t="s">
        <v>64</v>
      </c>
      <c r="K16"/>
      <c r="L16"/>
      <c r="M16"/>
    </row>
    <row r="20" spans="4:5" ht="15.75">
      <c r="D20" s="86" t="s">
        <v>105</v>
      </c>
      <c r="E20" s="86" t="s">
        <v>106</v>
      </c>
    </row>
    <row r="21" spans="3:9" ht="15.75">
      <c r="C21" s="86" t="s">
        <v>107</v>
      </c>
      <c r="D21" s="66" t="s">
        <v>153</v>
      </c>
      <c r="E21" s="66">
        <v>16</v>
      </c>
      <c r="F21" s="85" t="s">
        <v>108</v>
      </c>
      <c r="G21" t="s">
        <v>36</v>
      </c>
      <c r="H21" t="s">
        <v>109</v>
      </c>
      <c r="I21" s="85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7"/>
    </row>
    <row r="6" spans="2:3" ht="15">
      <c r="B6" s="87"/>
      <c r="C6" s="87"/>
    </row>
    <row r="7" spans="2:3" ht="15">
      <c r="B7" s="87"/>
      <c r="C7" s="8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2014-01-17T14:59:19Z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