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<sst xmlns="http://schemas.openxmlformats.org/spreadsheetml/2006/main" count="279" uniqueCount="156">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</sst>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Martes</v>
      </c>
      <c r="K8" s="5">
        <f>Datos!E21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>
        <f>$D$19+'Primas HRW'!B7</f>
        <v>839.75</v>
      </c>
      <c r="F18" s="108" t="s">
        <v>154</v>
      </c>
      <c r="G18" s="28">
        <f>D19+'Primas HRW'!D7</f>
        <v>849.75</v>
      </c>
      <c r="H18" s="29">
        <f>$D$19+'Primas HRW'!E7</f>
        <v>834.75</v>
      </c>
      <c r="I18" s="30">
        <f>$D$19+'Primas HRW'!F7</f>
        <v>829.75</v>
      </c>
      <c r="J18" s="31"/>
      <c r="K18" s="32"/>
    </row>
    <row r="19" spans="1:11" ht="19.5" customHeight="1">
      <c r="A19" s="17" t="s">
        <v>14</v>
      </c>
      <c r="B19" s="34">
        <f>Datos!E4</f>
        <v>612</v>
      </c>
      <c r="C19" s="26">
        <f>B19+'Primas SRW'!B7</f>
        <v>742</v>
      </c>
      <c r="D19" s="27">
        <f>Datos!I4</f>
        <v>685.75</v>
      </c>
      <c r="E19" s="28">
        <f>$D$19+'Primas HRW'!B8</f>
        <v>835.75</v>
      </c>
      <c r="F19" s="28"/>
      <c r="G19" s="28">
        <f>D19+'Primas HRW'!D8</f>
        <v>845.75</v>
      </c>
      <c r="H19" s="29">
        <f>$D$19+'Primas HRW'!E8</f>
        <v>830.75</v>
      </c>
      <c r="I19" s="30">
        <f>$D$19+'Primas HRW'!F8</f>
        <v>825.75</v>
      </c>
      <c r="J19" s="38">
        <f>Datos!M4</f>
        <v>449.5</v>
      </c>
      <c r="K19" s="32">
        <f>J19+'Primas maíz'!B7</f>
        <v>569.5</v>
      </c>
    </row>
    <row r="20" spans="1:11" ht="19.5" customHeight="1">
      <c r="A20" s="24" t="s">
        <v>15</v>
      </c>
      <c r="B20" s="25"/>
      <c r="C20" s="26">
        <f>B21+'Primas SRW'!B8</f>
        <v>727.5</v>
      </c>
      <c r="D20" s="27"/>
      <c r="E20" s="93">
        <f>D21+'Primas HRW'!B9</f>
        <v>824</v>
      </c>
      <c r="F20" s="93"/>
      <c r="G20" s="93">
        <f>D21+'Primas SRW'!B8</f>
        <v>796</v>
      </c>
      <c r="H20" s="29">
        <f>D21+'Primas HRW'!E9</f>
        <v>819</v>
      </c>
      <c r="I20" s="30">
        <f>D21+'Primas HRW'!F9</f>
        <v>814</v>
      </c>
      <c r="J20" s="31"/>
      <c r="K20" s="32">
        <f>J21+'Primas maíz'!B8</f>
        <v>545.5</v>
      </c>
    </row>
    <row r="21" spans="1:11" ht="19.5" customHeight="1">
      <c r="A21" s="17" t="s">
        <v>16</v>
      </c>
      <c r="B21" s="34">
        <f>Datos!E5</f>
        <v>607.5</v>
      </c>
      <c r="C21" s="26">
        <f>B21+'Primas SRW'!B9</f>
        <v>717.5</v>
      </c>
      <c r="D21" s="27">
        <f>Datos!I5</f>
        <v>676</v>
      </c>
      <c r="E21" s="93">
        <f>D21+'Primas HRW'!B10</f>
        <v>824</v>
      </c>
      <c r="F21" s="93"/>
      <c r="G21" s="93">
        <f>D21+'Primas HRW'!D10</f>
        <v>834</v>
      </c>
      <c r="H21" s="93">
        <f>D21+'Primas HRW'!E10</f>
        <v>819</v>
      </c>
      <c r="I21" s="94">
        <f>D21+'Primas HRW'!F10</f>
        <v>814</v>
      </c>
      <c r="J21" s="38">
        <f>Datos!M5</f>
        <v>455.5</v>
      </c>
      <c r="K21" s="32">
        <f>J21+'Primas maíz'!B9</f>
        <v>545.5</v>
      </c>
    </row>
    <row r="22" spans="1:11" ht="19.5" customHeight="1">
      <c r="A22" s="17" t="s">
        <v>17</v>
      </c>
      <c r="B22" s="34"/>
      <c r="C22" s="26">
        <f>B23+'Primas SRW'!B10</f>
        <v>691.25</v>
      </c>
      <c r="D22" s="27"/>
      <c r="E22" s="93">
        <f>D23+'Primas HRW'!B11</f>
        <v>800.25</v>
      </c>
      <c r="F22" s="93"/>
      <c r="G22" s="93">
        <f>D23+'Primas HRW'!D11</f>
        <v>810.25</v>
      </c>
      <c r="H22" s="93">
        <f>D23+'Primas HRW'!E11</f>
        <v>795.25</v>
      </c>
      <c r="I22" s="94">
        <f>D23+'Primas HRW'!F11</f>
        <v>790.25</v>
      </c>
      <c r="J22" s="89"/>
      <c r="K22" s="32">
        <f>J23+'Primas maíz'!B10</f>
        <v>540</v>
      </c>
    </row>
    <row r="23" spans="1:11" ht="19.5" customHeight="1">
      <c r="A23" s="17" t="s">
        <v>18</v>
      </c>
      <c r="B23" s="34">
        <f>Datos!E6</f>
        <v>611.25</v>
      </c>
      <c r="C23" s="26">
        <f>B23+'Primas SRW'!B11</f>
        <v>681.25</v>
      </c>
      <c r="D23" s="27">
        <f>Datos!I6</f>
        <v>667.25</v>
      </c>
      <c r="E23" s="93">
        <f>D23+'Primas HRW'!B12</f>
        <v>800.25</v>
      </c>
      <c r="F23" s="93"/>
      <c r="G23" s="93">
        <f>D23+'Primas HRW'!D12</f>
        <v>810.25</v>
      </c>
      <c r="H23" s="93">
        <f>D23+'Primas HRW'!E12</f>
        <v>795.25</v>
      </c>
      <c r="I23" s="94">
        <f>D23+'Primas HRW'!F12</f>
        <v>790.25</v>
      </c>
      <c r="J23" s="31">
        <f>Datos!M6</f>
        <v>460</v>
      </c>
      <c r="K23" s="32">
        <f>J23+'Primas maíz'!B11</f>
        <v>540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619.5</v>
      </c>
      <c r="C25" s="26"/>
      <c r="D25" s="27">
        <f>Datos!I7</f>
        <v>674</v>
      </c>
      <c r="E25" s="26"/>
      <c r="F25" s="26"/>
      <c r="G25" s="26"/>
      <c r="H25" s="26"/>
      <c r="I25" s="33"/>
      <c r="J25" s="31">
        <f>Datos!M7</f>
        <v>460.75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631.5</v>
      </c>
      <c r="C28" s="35"/>
      <c r="D28" s="27">
        <f>Datos!I8</f>
        <v>684.5</v>
      </c>
      <c r="E28" s="35"/>
      <c r="F28" s="35"/>
      <c r="G28" s="35"/>
      <c r="H28" s="35"/>
      <c r="I28" s="37"/>
      <c r="J28" s="31">
        <f>Datos!M8</f>
        <v>463.75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641</v>
      </c>
      <c r="C30" s="26"/>
      <c r="D30" s="27">
        <f>Datos!I9</f>
        <v>687.75</v>
      </c>
      <c r="E30" s="26"/>
      <c r="F30" s="26"/>
      <c r="G30" s="26"/>
      <c r="H30" s="26"/>
      <c r="I30" s="33"/>
      <c r="J30" s="31">
        <f>Datos!M9</f>
        <v>473.5</v>
      </c>
      <c r="K30" s="32"/>
    </row>
    <row r="31" spans="1:11" ht="19.5" customHeight="1">
      <c r="A31" s="17" t="s">
        <v>16</v>
      </c>
      <c r="B31" s="36">
        <f>Datos!E10</f>
        <v>639.75</v>
      </c>
      <c r="C31" s="26"/>
      <c r="D31" s="27">
        <f>Datos!I10</f>
        <v>677.25</v>
      </c>
      <c r="E31" s="26"/>
      <c r="F31" s="26"/>
      <c r="G31" s="26"/>
      <c r="H31" s="26"/>
      <c r="I31" s="33"/>
      <c r="J31" s="31">
        <f>Datos!M10</f>
        <v>479.75</v>
      </c>
      <c r="K31" s="32"/>
    </row>
    <row r="32" spans="1:11" ht="19.5" customHeight="1">
      <c r="A32" s="17" t="s">
        <v>18</v>
      </c>
      <c r="B32" s="36">
        <f>Datos!E11</f>
        <v>632.75</v>
      </c>
      <c r="C32" s="26"/>
      <c r="D32" s="27">
        <f>Datos!I11</f>
        <v>655.5</v>
      </c>
      <c r="E32" s="26"/>
      <c r="F32" s="26"/>
      <c r="G32" s="26"/>
      <c r="H32" s="26"/>
      <c r="I32" s="33"/>
      <c r="J32" s="31">
        <f>Datos!M11</f>
        <v>482</v>
      </c>
      <c r="K32" s="32"/>
    </row>
    <row r="33" spans="1:11" ht="19.5" customHeight="1">
      <c r="A33" s="17" t="s">
        <v>20</v>
      </c>
      <c r="B33" s="36">
        <f>Datos!E12</f>
        <v>638.25</v>
      </c>
      <c r="C33" s="26"/>
      <c r="D33" s="27">
        <f>Datos!I12</f>
        <v>662.5</v>
      </c>
      <c r="E33" s="26"/>
      <c r="F33" s="26"/>
      <c r="G33" s="26"/>
      <c r="H33" s="26"/>
      <c r="I33" s="33"/>
      <c r="J33" s="31">
        <f>Datos!M12</f>
        <v>472.5</v>
      </c>
      <c r="K33" s="32"/>
    </row>
    <row r="34" spans="1:11" ht="19.5" customHeight="1">
      <c r="A34" s="17" t="s">
        <v>23</v>
      </c>
      <c r="B34" s="36">
        <f>Datos!E13</f>
        <v>647</v>
      </c>
      <c r="C34" s="35"/>
      <c r="D34" s="40">
        <f>Datos!I13</f>
        <v>670.25</v>
      </c>
      <c r="E34" s="35"/>
      <c r="F34" s="35"/>
      <c r="G34" s="35"/>
      <c r="H34" s="35"/>
      <c r="I34" s="37"/>
      <c r="J34" s="31">
        <f>Datos!M13</f>
        <v>472.5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653.25</v>
      </c>
      <c r="C36" s="26"/>
      <c r="D36" s="27">
        <f>Datos!I14</f>
        <v>677.25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654.75</v>
      </c>
      <c r="C37" s="26"/>
      <c r="D37" s="27">
        <f>Datos!I15</f>
        <v>677.25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633</v>
      </c>
      <c r="C38" s="26"/>
      <c r="D38" s="27">
        <f>Datos!I16</f>
        <v>642.5</v>
      </c>
      <c r="E38" s="26"/>
      <c r="F38" s="26"/>
      <c r="G38" s="26"/>
      <c r="H38" s="26"/>
      <c r="I38" s="33"/>
      <c r="J38" s="31">
        <f>Datos!M14</f>
        <v>484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460.75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Martes</v>
      </c>
      <c r="K9" s="5">
        <f>Datos!E21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>
        <f>BUSHEL!E18*TONELADA!$B$44</f>
        <v>308.55773999999997</v>
      </c>
      <c r="F18" s="107" t="s">
        <v>154</v>
      </c>
      <c r="G18" s="53">
        <f>BUSHEL!G18*TONELADA!$B$44</f>
        <v>312.23214</v>
      </c>
      <c r="H18" s="53">
        <f>BUSHEL!H18*TONELADA!$B$44</f>
        <v>306.72053999999997</v>
      </c>
      <c r="I18" s="54">
        <f>BUSHEL!I18*TONELADA!$B$44</f>
        <v>304.88334</v>
      </c>
      <c r="J18" s="31"/>
      <c r="K18" s="55"/>
    </row>
    <row r="19" spans="1:11" ht="19.5" customHeight="1">
      <c r="A19" s="95" t="s">
        <v>14</v>
      </c>
      <c r="B19" s="96">
        <f>BUSHEL!B19*TONELADA!$B$44</f>
        <v>224.87328</v>
      </c>
      <c r="C19" s="97">
        <f>BUSHEL!C19*TONELADA!$B$44</f>
        <v>272.64047999999997</v>
      </c>
      <c r="D19" s="98">
        <f>IF(BUSHEL!D19&gt;0,BUSHEL!D19*TONELADA!$B$44,"")</f>
        <v>251.97198</v>
      </c>
      <c r="E19" s="99">
        <f>BUSHEL!E19*TONELADA!$B$44</f>
        <v>307.08798</v>
      </c>
      <c r="F19" s="99"/>
      <c r="G19" s="99">
        <f>BUSHEL!G19*TONELADA!$B$44</f>
        <v>310.76238</v>
      </c>
      <c r="H19" s="99">
        <f>BUSHEL!H19*TONELADA!$B$44</f>
        <v>305.25077999999996</v>
      </c>
      <c r="I19" s="100">
        <f>BUSHEL!I19*TONELADA!$B$44</f>
        <v>303.41357999999997</v>
      </c>
      <c r="J19" s="101">
        <f>BUSHEL!J19*$E$44</f>
        <v>176.95916</v>
      </c>
      <c r="K19" s="102">
        <f>BUSHEL!K19*TONELADA!$E$44</f>
        <v>224.20075999999997</v>
      </c>
    </row>
    <row r="20" spans="1:11" ht="19.5" customHeight="1">
      <c r="A20" s="24" t="s">
        <v>15</v>
      </c>
      <c r="B20" s="36"/>
      <c r="C20" s="35">
        <f>BUSHEL!C20*TONELADA!$B$44</f>
        <v>267.3126</v>
      </c>
      <c r="D20" s="27"/>
      <c r="E20" s="53">
        <f>BUSHEL!E20*TONELADA!$B$44</f>
        <v>302.77056</v>
      </c>
      <c r="F20" s="53"/>
      <c r="G20" s="53">
        <f>BUSHEL!G20*TONELADA!$B$44</f>
        <v>292.48224</v>
      </c>
      <c r="H20" s="53">
        <f>BUSHEL!H20*TONELADA!$B$44</f>
        <v>300.93336</v>
      </c>
      <c r="I20" s="54">
        <f>BUSHEL!I20*TONELADA!$B$44</f>
        <v>299.09616</v>
      </c>
      <c r="J20" s="56"/>
      <c r="K20" s="55">
        <f>BUSHEL!K20*TONELADA!$E$44</f>
        <v>214.75243999999998</v>
      </c>
    </row>
    <row r="21" spans="1:11" ht="19.5" customHeight="1">
      <c r="A21" s="95" t="s">
        <v>16</v>
      </c>
      <c r="B21" s="96">
        <f>BUSHEL!B21*TONELADA!$B$44</f>
        <v>223.2198</v>
      </c>
      <c r="C21" s="97">
        <f>BUSHEL!C21*TONELADA!$B$44</f>
        <v>263.6382</v>
      </c>
      <c r="D21" s="98">
        <f>IF(BUSHEL!D21&gt;0,BUSHEL!D21*TONELADA!$B$44,"")</f>
        <v>248.38943999999998</v>
      </c>
      <c r="E21" s="99">
        <f>BUSHEL!E21*TONELADA!$B$44</f>
        <v>302.77056</v>
      </c>
      <c r="F21" s="99"/>
      <c r="G21" s="99">
        <f>BUSHEL!G21*TONELADA!$B$44</f>
        <v>306.44496</v>
      </c>
      <c r="H21" s="99">
        <f>BUSHEL!H21*TONELADA!$B$44</f>
        <v>300.93336</v>
      </c>
      <c r="I21" s="100">
        <f>BUSHEL!I21*TONELADA!$B$44</f>
        <v>299.09616</v>
      </c>
      <c r="J21" s="101">
        <f>BUSHEL!J21*$E$44</f>
        <v>179.32124</v>
      </c>
      <c r="K21" s="102">
        <f>BUSHEL!K21*TONELADA!$E$44</f>
        <v>214.75243999999998</v>
      </c>
    </row>
    <row r="22" spans="1:11" ht="19.5" customHeight="1">
      <c r="A22" s="17" t="s">
        <v>17</v>
      </c>
      <c r="B22" s="36"/>
      <c r="C22" s="35">
        <f>BUSHEL!C22*TONELADA!$B$44</f>
        <v>253.9929</v>
      </c>
      <c r="D22" s="27"/>
      <c r="E22" s="53">
        <f>BUSHEL!E22*TONELADA!$B$44</f>
        <v>294.04386</v>
      </c>
      <c r="F22" s="53"/>
      <c r="G22" s="53">
        <f>BUSHEL!G22*TONELADA!$B$44</f>
        <v>297.71826</v>
      </c>
      <c r="H22" s="53">
        <f>BUSHEL!H22*TONELADA!$B$44</f>
        <v>292.20666</v>
      </c>
      <c r="I22" s="54">
        <f>BUSHEL!I22*TONELADA!$B$44</f>
        <v>290.36946</v>
      </c>
      <c r="J22" s="56"/>
      <c r="K22" s="55">
        <f>BUSHEL!K22*TONELADA!$E$44</f>
        <v>212.5872</v>
      </c>
    </row>
    <row r="23" spans="1:11" ht="19.5" customHeight="1">
      <c r="A23" s="95" t="s">
        <v>18</v>
      </c>
      <c r="B23" s="96">
        <f>BUSHEL!B23*TONELADA!$B$44</f>
        <v>224.5977</v>
      </c>
      <c r="C23" s="97">
        <f>BUSHEL!C23*TONELADA!$B$44</f>
        <v>250.3185</v>
      </c>
      <c r="D23" s="98">
        <f>IF(BUSHEL!D23&gt;0,BUSHEL!D23*TONELADA!$B$44,"")</f>
        <v>245.17434</v>
      </c>
      <c r="E23" s="99">
        <f>BUSHEL!E23*TONELADA!$B$44</f>
        <v>294.04386</v>
      </c>
      <c r="F23" s="99"/>
      <c r="G23" s="99">
        <f>BUSHEL!G23*TONELADA!$B$44</f>
        <v>297.71826</v>
      </c>
      <c r="H23" s="99">
        <f>BUSHEL!H23*TONELADA!$B$44</f>
        <v>292.20666</v>
      </c>
      <c r="I23" s="100">
        <f>BUSHEL!I23*TONELADA!$B$44</f>
        <v>290.36946</v>
      </c>
      <c r="J23" s="101">
        <f>BUSHEL!J23*$E$44</f>
        <v>181.09279999999998</v>
      </c>
      <c r="K23" s="102">
        <f>BUSHEL!K23*TONELADA!$E$44</f>
        <v>212.5872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227.62908</v>
      </c>
      <c r="C25" s="103"/>
      <c r="D25" s="98">
        <f>IF(BUSHEL!D25&gt;0,BUSHEL!D25*TONELADA!$B$44,"")</f>
        <v>247.65456</v>
      </c>
      <c r="E25" s="103"/>
      <c r="F25" s="103"/>
      <c r="G25" s="103"/>
      <c r="H25" s="103"/>
      <c r="I25" s="104"/>
      <c r="J25" s="101">
        <f>BUSHEL!J25*$E$44</f>
        <v>181.38806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232.03835999999998</v>
      </c>
      <c r="C28" s="97"/>
      <c r="D28" s="98">
        <f>IF(BUSHEL!D28&gt;0,BUSHEL!D28*TONELADA!$B$44,"")</f>
        <v>251.51268</v>
      </c>
      <c r="E28" s="97"/>
      <c r="F28" s="97"/>
      <c r="G28" s="97"/>
      <c r="H28" s="97"/>
      <c r="I28" s="106"/>
      <c r="J28" s="101">
        <f>BUSHEL!J28*$E$44</f>
        <v>182.5691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235.52903999999998</v>
      </c>
      <c r="C30" s="26"/>
      <c r="D30" s="27">
        <f>IF(BUSHEL!D30&gt;0,BUSHEL!D30*TONELADA!$B$44,"")</f>
        <v>252.70686</v>
      </c>
      <c r="E30" s="26"/>
      <c r="F30" s="26"/>
      <c r="G30" s="26"/>
      <c r="H30" s="26"/>
      <c r="I30" s="33"/>
      <c r="J30" s="56">
        <f>BUSHEL!J30*$E$44</f>
        <v>186.40748</v>
      </c>
      <c r="K30" s="32"/>
    </row>
    <row r="31" spans="1:11" ht="19.5" customHeight="1">
      <c r="A31" s="17" t="s">
        <v>16</v>
      </c>
      <c r="B31" s="36">
        <f>BUSHEL!B31*TONELADA!$B$44</f>
        <v>235.06974</v>
      </c>
      <c r="C31" s="26"/>
      <c r="D31" s="27">
        <f>IF(BUSHEL!D31&gt;0,BUSHEL!D31*TONELADA!$B$44,"")</f>
        <v>248.84874</v>
      </c>
      <c r="E31" s="26"/>
      <c r="F31" s="26"/>
      <c r="G31" s="26"/>
      <c r="H31" s="26"/>
      <c r="I31" s="33"/>
      <c r="J31" s="56">
        <f>BUSHEL!J31*$E$44</f>
        <v>188.86798</v>
      </c>
      <c r="K31" s="32"/>
    </row>
    <row r="32" spans="1:11" ht="19.5" customHeight="1">
      <c r="A32" s="17" t="s">
        <v>18</v>
      </c>
      <c r="B32" s="36">
        <f>BUSHEL!B32*TONELADA!$B$44</f>
        <v>232.49766</v>
      </c>
      <c r="C32" s="26"/>
      <c r="D32" s="27">
        <f>IF(BUSHEL!D32&gt;0,BUSHEL!D32*TONELADA!$B$44,"")</f>
        <v>240.85692</v>
      </c>
      <c r="E32" s="26"/>
      <c r="F32" s="26"/>
      <c r="G32" s="26"/>
      <c r="H32" s="26"/>
      <c r="I32" s="33"/>
      <c r="J32" s="56">
        <f>BUSHEL!J32*$E$44</f>
        <v>189.75376</v>
      </c>
      <c r="K32" s="32"/>
    </row>
    <row r="33" spans="1:11" ht="19.5" customHeight="1">
      <c r="A33" s="17" t="s">
        <v>20</v>
      </c>
      <c r="B33" s="36">
        <f>BUSHEL!B33*TONELADA!$B$44</f>
        <v>234.51858</v>
      </c>
      <c r="C33" s="26"/>
      <c r="D33" s="27">
        <f>IF(BUSHEL!D33&gt;0,BUSHEL!D33*TONELADA!$B$44,"")</f>
        <v>243.429</v>
      </c>
      <c r="E33" s="26"/>
      <c r="F33" s="26"/>
      <c r="G33" s="26"/>
      <c r="H33" s="26"/>
      <c r="I33" s="33"/>
      <c r="J33" s="56">
        <f>BUSHEL!J33*$E$44</f>
        <v>186.01379999999997</v>
      </c>
      <c r="K33" s="32"/>
    </row>
    <row r="34" spans="1:11" ht="19.5" customHeight="1">
      <c r="A34" s="17" t="s">
        <v>23</v>
      </c>
      <c r="B34" s="36">
        <f>BUSHEL!B34*TONELADA!$B$44</f>
        <v>237.73368</v>
      </c>
      <c r="C34" s="35"/>
      <c r="D34" s="27">
        <f>IF(BUSHEL!D34&gt;0,BUSHEL!D34*TONELADA!$B$44,"")</f>
        <v>246.27666</v>
      </c>
      <c r="E34" s="35"/>
      <c r="F34" s="35"/>
      <c r="G34" s="35"/>
      <c r="H34" s="35"/>
      <c r="I34" s="37"/>
      <c r="J34" s="56">
        <f>BUSHEL!J34*$E$44</f>
        <v>186.01379999999997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240.03018</v>
      </c>
      <c r="C36" s="26"/>
      <c r="D36" s="27">
        <f>IF(BUSHEL!D36&gt;0,BUSHEL!D36*TONELADA!$B$44,"")</f>
        <v>248.84874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240.58133999999998</v>
      </c>
      <c r="C37" s="26"/>
      <c r="D37" s="27">
        <f>IF(BUSHEL!D37&gt;0,BUSHEL!D37*TONELADA!$B$44,"")</f>
        <v>248.84874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232.58952</v>
      </c>
      <c r="C38" s="26"/>
      <c r="D38" s="27">
        <f>IF(BUSHEL!D38&gt;0,BUSHEL!D38*TONELADA!$B$44,"")</f>
        <v>236.0802</v>
      </c>
      <c r="E38" s="26"/>
      <c r="F38" s="26"/>
      <c r="G38" s="26"/>
      <c r="H38" s="26"/>
      <c r="I38" s="33"/>
      <c r="J38" s="56">
        <f>BUSHEL!J38*$E$44</f>
        <v>190.54111999999998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181.38806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>
        <v>130</v>
      </c>
      <c r="C7" s="65" t="s">
        <v>135</v>
      </c>
    </row>
    <row r="8" spans="1:3" ht="15">
      <c r="A8" s="67" t="s">
        <v>39</v>
      </c>
      <c r="B8" s="68">
        <v>120</v>
      </c>
      <c r="C8" s="57" t="s">
        <v>150</v>
      </c>
    </row>
    <row r="9" spans="1:3" ht="15">
      <c r="A9" s="64" t="s">
        <v>40</v>
      </c>
      <c r="B9" s="65">
        <v>110</v>
      </c>
      <c r="C9" s="70" t="s">
        <v>150</v>
      </c>
    </row>
    <row r="10" spans="1:3" ht="15">
      <c r="A10" s="69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70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154</v>
      </c>
      <c r="C7" s="57" t="s">
        <v>154</v>
      </c>
      <c r="D7" s="57">
        <f aca="true" t="shared" si="0" ref="D7:D12">B7+$B$26</f>
        <v>164</v>
      </c>
      <c r="E7" s="57">
        <f aca="true" t="shared" si="1" ref="E7:E12">B7+$B$25</f>
        <v>149</v>
      </c>
      <c r="F7" s="57">
        <f aca="true" t="shared" si="2" ref="F7:F12">B7+$B$24</f>
        <v>144</v>
      </c>
      <c r="G7" s="57" t="s">
        <v>135</v>
      </c>
    </row>
    <row r="8" spans="1:7" ht="15">
      <c r="A8" s="64" t="s">
        <v>38</v>
      </c>
      <c r="B8" s="65">
        <v>150</v>
      </c>
      <c r="C8" s="65"/>
      <c r="D8" s="65">
        <f t="shared" si="0"/>
        <v>160</v>
      </c>
      <c r="E8" s="65">
        <f t="shared" si="1"/>
        <v>145</v>
      </c>
      <c r="F8" s="65">
        <f t="shared" si="2"/>
        <v>140</v>
      </c>
      <c r="G8" s="70" t="s">
        <v>135</v>
      </c>
    </row>
    <row r="9" spans="1:7" ht="15">
      <c r="A9" s="66" t="s">
        <v>39</v>
      </c>
      <c r="B9" s="57">
        <v>148</v>
      </c>
      <c r="C9" s="57"/>
      <c r="D9" s="57">
        <f t="shared" si="0"/>
        <v>158</v>
      </c>
      <c r="E9" s="57">
        <f t="shared" si="1"/>
        <v>143</v>
      </c>
      <c r="F9" s="57">
        <f t="shared" si="2"/>
        <v>138</v>
      </c>
      <c r="G9" s="57" t="s">
        <v>150</v>
      </c>
    </row>
    <row r="10" spans="1:7" ht="15">
      <c r="A10" s="64" t="s">
        <v>40</v>
      </c>
      <c r="B10" s="65">
        <v>148</v>
      </c>
      <c r="C10" s="65"/>
      <c r="D10" s="65">
        <f t="shared" si="0"/>
        <v>158</v>
      </c>
      <c r="E10" s="65">
        <f t="shared" si="1"/>
        <v>143</v>
      </c>
      <c r="F10" s="65">
        <f t="shared" si="2"/>
        <v>138</v>
      </c>
      <c r="G10" s="70" t="s">
        <v>150</v>
      </c>
    </row>
    <row r="11" spans="1:7" ht="15">
      <c r="A11" s="66" t="s">
        <v>41</v>
      </c>
      <c r="B11" s="57">
        <v>133</v>
      </c>
      <c r="C11" s="57"/>
      <c r="D11" s="57">
        <f t="shared" si="0"/>
        <v>143</v>
      </c>
      <c r="E11" s="75">
        <f t="shared" si="1"/>
        <v>128</v>
      </c>
      <c r="F11" s="57">
        <f t="shared" si="2"/>
        <v>123</v>
      </c>
      <c r="G11" s="57" t="s">
        <v>151</v>
      </c>
    </row>
    <row r="12" spans="1:7" ht="15">
      <c r="A12" s="64" t="s">
        <v>42</v>
      </c>
      <c r="B12" s="70">
        <v>133</v>
      </c>
      <c r="C12" s="70"/>
      <c r="D12" s="70">
        <f t="shared" si="0"/>
        <v>143</v>
      </c>
      <c r="E12" s="65">
        <f t="shared" si="1"/>
        <v>128</v>
      </c>
      <c r="F12" s="65">
        <f t="shared" si="2"/>
        <v>123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80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41688</v>
      </c>
      <c r="E4" s="39">
        <v>612</v>
      </c>
      <c r="F4" t="s">
        <v>68</v>
      </c>
      <c r="G4" t="s">
        <v>117</v>
      </c>
      <c r="H4" s="88">
        <v>41688</v>
      </c>
      <c r="I4" s="39">
        <v>685.75</v>
      </c>
      <c r="J4" t="s">
        <v>69</v>
      </c>
      <c r="K4" t="s">
        <v>70</v>
      </c>
      <c r="L4" s="88">
        <v>41688</v>
      </c>
      <c r="M4" s="39">
        <v>449.5</v>
      </c>
    </row>
    <row r="5" spans="2:13" ht="15">
      <c r="B5" t="s">
        <v>71</v>
      </c>
      <c r="C5" t="s">
        <v>118</v>
      </c>
      <c r="D5" s="88">
        <v>41688</v>
      </c>
      <c r="E5" s="39">
        <v>607.5</v>
      </c>
      <c r="F5" t="s">
        <v>72</v>
      </c>
      <c r="G5" t="s">
        <v>119</v>
      </c>
      <c r="H5" s="88">
        <v>41688</v>
      </c>
      <c r="I5" s="39">
        <v>676</v>
      </c>
      <c r="J5" t="s">
        <v>73</v>
      </c>
      <c r="K5" t="s">
        <v>74</v>
      </c>
      <c r="L5" s="88">
        <v>41688</v>
      </c>
      <c r="M5" s="39">
        <v>455.5</v>
      </c>
    </row>
    <row r="6" spans="2:13" ht="15">
      <c r="B6" t="s">
        <v>75</v>
      </c>
      <c r="C6" t="s">
        <v>120</v>
      </c>
      <c r="D6" s="88">
        <v>41688</v>
      </c>
      <c r="E6" s="39">
        <v>611.25</v>
      </c>
      <c r="F6" t="s">
        <v>76</v>
      </c>
      <c r="G6" t="s">
        <v>121</v>
      </c>
      <c r="H6" s="88">
        <v>41688</v>
      </c>
      <c r="I6" s="39">
        <v>667.25</v>
      </c>
      <c r="J6" t="s">
        <v>77</v>
      </c>
      <c r="K6" t="s">
        <v>78</v>
      </c>
      <c r="L6" s="88">
        <v>41688</v>
      </c>
      <c r="M6" s="39">
        <v>460</v>
      </c>
    </row>
    <row r="7" spans="2:13" ht="15">
      <c r="B7" t="s">
        <v>79</v>
      </c>
      <c r="C7" t="s">
        <v>122</v>
      </c>
      <c r="D7" s="88">
        <v>41688</v>
      </c>
      <c r="E7" s="39">
        <v>619.5</v>
      </c>
      <c r="F7" t="s">
        <v>80</v>
      </c>
      <c r="G7" t="s">
        <v>123</v>
      </c>
      <c r="H7" s="88">
        <v>41688</v>
      </c>
      <c r="I7" s="39">
        <v>674</v>
      </c>
      <c r="J7" t="s">
        <v>81</v>
      </c>
      <c r="K7" t="s">
        <v>82</v>
      </c>
      <c r="L7" s="88">
        <v>41688</v>
      </c>
      <c r="M7" s="39">
        <v>460.75</v>
      </c>
    </row>
    <row r="8" spans="2:13" ht="15">
      <c r="B8" t="s">
        <v>83</v>
      </c>
      <c r="C8" t="s">
        <v>124</v>
      </c>
      <c r="D8" s="88">
        <v>41688</v>
      </c>
      <c r="E8" s="39">
        <v>631.5</v>
      </c>
      <c r="F8" t="s">
        <v>84</v>
      </c>
      <c r="G8" t="s">
        <v>125</v>
      </c>
      <c r="H8" s="88">
        <v>41688</v>
      </c>
      <c r="I8" s="39">
        <v>684.5</v>
      </c>
      <c r="J8" t="s">
        <v>85</v>
      </c>
      <c r="K8" t="s">
        <v>86</v>
      </c>
      <c r="L8" s="88">
        <v>41688</v>
      </c>
      <c r="M8" s="39">
        <v>463.75</v>
      </c>
    </row>
    <row r="9" spans="2:13" ht="15">
      <c r="B9" t="s">
        <v>87</v>
      </c>
      <c r="C9" t="s">
        <v>126</v>
      </c>
      <c r="D9" s="88">
        <v>41688</v>
      </c>
      <c r="E9" s="39">
        <v>641</v>
      </c>
      <c r="F9" t="s">
        <v>109</v>
      </c>
      <c r="G9" t="s">
        <v>127</v>
      </c>
      <c r="H9" s="88">
        <v>41688</v>
      </c>
      <c r="I9" s="39">
        <v>687.75</v>
      </c>
      <c r="J9" t="s">
        <v>88</v>
      </c>
      <c r="K9" t="s">
        <v>89</v>
      </c>
      <c r="L9" s="88">
        <v>41688</v>
      </c>
      <c r="M9" s="39">
        <v>473.5</v>
      </c>
    </row>
    <row r="10" spans="2:13" ht="15">
      <c r="B10" t="s">
        <v>90</v>
      </c>
      <c r="C10" t="s">
        <v>128</v>
      </c>
      <c r="D10" s="88">
        <v>41688</v>
      </c>
      <c r="E10" s="39">
        <v>639.75</v>
      </c>
      <c r="F10" t="s">
        <v>136</v>
      </c>
      <c r="G10" t="s">
        <v>137</v>
      </c>
      <c r="H10" s="88">
        <v>41688</v>
      </c>
      <c r="I10" s="39">
        <v>677.25</v>
      </c>
      <c r="J10" t="s">
        <v>91</v>
      </c>
      <c r="K10" t="s">
        <v>92</v>
      </c>
      <c r="L10" s="88">
        <v>41688</v>
      </c>
      <c r="M10" s="39">
        <v>479.75</v>
      </c>
    </row>
    <row r="11" spans="2:13" ht="15">
      <c r="B11" t="s">
        <v>93</v>
      </c>
      <c r="C11" t="s">
        <v>129</v>
      </c>
      <c r="D11" s="88">
        <v>41688</v>
      </c>
      <c r="E11" s="39">
        <v>632.75</v>
      </c>
      <c r="F11" t="s">
        <v>138</v>
      </c>
      <c r="G11" t="s">
        <v>139</v>
      </c>
      <c r="H11" s="88">
        <v>41688</v>
      </c>
      <c r="I11" s="39">
        <v>655.5</v>
      </c>
      <c r="J11" t="s">
        <v>94</v>
      </c>
      <c r="K11" t="s">
        <v>95</v>
      </c>
      <c r="L11" s="88">
        <v>41688</v>
      </c>
      <c r="M11" s="39">
        <v>482</v>
      </c>
    </row>
    <row r="12" spans="2:13" ht="15">
      <c r="B12" t="s">
        <v>111</v>
      </c>
      <c r="C12" t="s">
        <v>130</v>
      </c>
      <c r="D12" s="88">
        <v>41688</v>
      </c>
      <c r="E12" s="39">
        <v>638.25</v>
      </c>
      <c r="F12" t="s">
        <v>140</v>
      </c>
      <c r="G12" t="s">
        <v>141</v>
      </c>
      <c r="H12" s="88">
        <v>41688</v>
      </c>
      <c r="I12" s="39">
        <v>662.5</v>
      </c>
      <c r="J12" t="s">
        <v>96</v>
      </c>
      <c r="K12" t="s">
        <v>97</v>
      </c>
      <c r="L12" s="88">
        <v>41688</v>
      </c>
      <c r="M12" s="39">
        <v>472.5</v>
      </c>
    </row>
    <row r="13" spans="2:13" ht="15">
      <c r="B13" t="s">
        <v>112</v>
      </c>
      <c r="C13" t="s">
        <v>131</v>
      </c>
      <c r="D13" s="88">
        <v>41688</v>
      </c>
      <c r="E13" s="39">
        <v>647</v>
      </c>
      <c r="F13" t="s">
        <v>142</v>
      </c>
      <c r="G13" t="s">
        <v>143</v>
      </c>
      <c r="H13" s="88">
        <v>41688</v>
      </c>
      <c r="I13" s="39">
        <v>670.25</v>
      </c>
      <c r="J13" t="s">
        <v>98</v>
      </c>
      <c r="K13" t="s">
        <v>99</v>
      </c>
      <c r="L13" s="88">
        <v>41688</v>
      </c>
      <c r="M13" s="39">
        <v>472.5</v>
      </c>
    </row>
    <row r="14" spans="2:13" ht="15">
      <c r="B14" t="s">
        <v>113</v>
      </c>
      <c r="C14" t="s">
        <v>132</v>
      </c>
      <c r="D14" s="88">
        <v>41688</v>
      </c>
      <c r="E14" s="39">
        <v>653.25</v>
      </c>
      <c r="F14" t="s">
        <v>144</v>
      </c>
      <c r="G14" t="s">
        <v>145</v>
      </c>
      <c r="H14" s="88">
        <v>41688</v>
      </c>
      <c r="I14" s="39">
        <v>677.25</v>
      </c>
      <c r="J14" t="s">
        <v>100</v>
      </c>
      <c r="K14" t="s">
        <v>101</v>
      </c>
      <c r="L14" s="88">
        <v>41688</v>
      </c>
      <c r="M14" s="39">
        <v>484</v>
      </c>
    </row>
    <row r="15" spans="2:13" ht="15">
      <c r="B15" t="s">
        <v>114</v>
      </c>
      <c r="C15" t="s">
        <v>133</v>
      </c>
      <c r="D15" s="88">
        <v>41688</v>
      </c>
      <c r="E15" s="39">
        <v>654.75</v>
      </c>
      <c r="F15" t="s">
        <v>146</v>
      </c>
      <c r="G15" t="s">
        <v>147</v>
      </c>
      <c r="H15" s="88">
        <v>41688</v>
      </c>
      <c r="I15" s="39">
        <v>677.25</v>
      </c>
      <c r="J15" t="s">
        <v>102</v>
      </c>
      <c r="K15" t="s">
        <v>103</v>
      </c>
      <c r="L15" s="88">
        <v>41688</v>
      </c>
      <c r="M15" s="39">
        <v>460.75</v>
      </c>
    </row>
    <row r="16" spans="2:13" ht="15">
      <c r="B16" t="s">
        <v>115</v>
      </c>
      <c r="C16" t="s">
        <v>134</v>
      </c>
      <c r="D16" s="88">
        <v>41688</v>
      </c>
      <c r="E16" s="39">
        <v>633</v>
      </c>
      <c r="F16" t="s">
        <v>148</v>
      </c>
      <c r="G16" t="s">
        <v>149</v>
      </c>
      <c r="H16" s="88">
        <v>41688</v>
      </c>
      <c r="I16" s="39">
        <v>642.5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18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2014-02-19T13:00:40Z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