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380" windowHeight="682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'Datos'!$A$1:$M$12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<sst xmlns="http://schemas.openxmlformats.org/spreadsheetml/2006/main" count="291" uniqueCount="165">
  <si>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</si>
  <si>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</si>
  <si>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</si>
  <si>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</si>
  <si>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</si>
  <si>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</si>
  <si>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</si>
  <si>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</si>
  <si>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</si>
  <si>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</si>
  <si>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</si>
  <si>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</si>
  <si>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</si>
  <si>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</si>
  <si>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</si>
  <si>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</si>
  <si>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</si>
  <si>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</si>
  <si>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</si>
  <si>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</si>
  <si>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</si>
  <si>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</si>
  <si>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</si>
  <si>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</si>
  <si>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</si>
  <si>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</si>
  <si>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</si>
  <si>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</si>
  <si>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</si>
  <si>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</si>
  <si>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</si>
  <si>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</si>
  <si>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</si>
  <si>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</si>
  <si>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</si>
  <si>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</si>
  <si>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</si>
  <si>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</si>
  <si>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</si>
  <si>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</si>
  <si>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</si>
  <si>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</si>
  <si>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</si>
  <si>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</si>
  <si>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</si>
  <si>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</si>
  <si>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</si>
  <si>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</si>
  <si>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</si>
  <si>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</si>
  <si>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</si>
  <si>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</si>
  <si>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</si>
  <si>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</si>
  <si>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</si>
  <si>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</si>
  <si>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</si>
  <si>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</si>
  <si>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</si>
  <si>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</si>
  <si>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</si>
  <si>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</si>
  <si>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</si>
  <si>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</si>
  <si>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</si>
  <si>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</si>
  <si>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</si>
  <si>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</si>
  <si>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</si>
  <si>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</si>
  <si>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</si>
  <si>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</si>
  <si>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</si>
  <si>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</si>
  <si>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</si>
  <si>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</si>
  <si>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</si>
  <si>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</si>
  <si>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</si>
  <si>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</si>
  <si>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</si>
  <si>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</si>
  <si>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</si>
  <si>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</si>
  <si>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</si>
  <si>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</si>
  <si>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</si>
  <si>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</si>
  <si>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</si>
  <si>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</si>
  <si>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</si>
  <si>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</si>
  <si>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</si>
  <si>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</si>
  <si>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</si>
  <si>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</si>
  <si>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</si>
  <si>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</si>
  <si>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</si>
  <si>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</si>
  <si>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</si>
  <si>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</si>
  <si>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</si>
  <si>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</si>
  <si>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</si>
  <si>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</si>
  <si>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</si>
  <si>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</si>
  <si>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</si>
  <si>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</si>
  <si>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</si>
  <si>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</si>
  <si>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</si>
  <si>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</si>
  <si>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</si>
  <si>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</si>
  <si>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</si>
  <si>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</si>
  <si>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</si>
  <si>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</si>
  <si>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</si>
  <si>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</si>
  <si>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</si>
  <si>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</si>
  <si>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</si>
  <si>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</si>
  <si>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</si>
  <si>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</si>
  <si>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</si>
  <si>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</si>
  <si>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</si>
  <si>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</si>
  <si>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</si>
  <si>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</si>
  <si>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</si>
  <si>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</si>
  <si>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</si>
  <si>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</si>
  <si>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</si>
  <si>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</si>
  <si>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</si>
  <si>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</si>
  <si>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</si>
  <si>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</si>
  <si>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</si>
  <si>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</si>
  <si>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</si>
  <si>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</si>
  <si>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</si>
  <si>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</si>
  <si>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FOB GOLFO 13%</t>
  </si>
  <si>
    <t>FOB GOLFO 12,5%</t>
  </si>
  <si>
    <t>no hay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</si>
  <si>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</si>
  <si>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</si>
  <si>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</si>
  <si>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</si>
  <si>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</si>
  <si>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</si>
  <si>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</si>
  <si>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</si>
  <si>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</si>
  <si>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</si>
  <si>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</si>
  <si>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>Miercoles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</si>
</sst>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4" fontId="23" fillId="2" borderId="27" xfId="0" applyNumberFormat="1" applyFont="1" applyFill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4">
      <selection activeCell="K22" sqref="K22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Datos!G23</f>
        <v>Marzo</v>
      </c>
      <c r="E8" s="4">
        <f>Datos!I23</f>
        <v>2014</v>
      </c>
      <c r="F8" s="4"/>
      <c r="G8" s="4"/>
      <c r="H8" s="3"/>
      <c r="I8" s="3"/>
      <c r="J8" s="3" t="str">
        <f>Datos!D23</f>
        <v>Miercoles</v>
      </c>
      <c r="K8" s="5">
        <f>Datos!E23</f>
        <v>12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150</v>
      </c>
      <c r="G15" s="14" t="s">
        <v>151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12</v>
      </c>
      <c r="B17" s="25"/>
      <c r="C17" s="26"/>
      <c r="D17" s="27"/>
      <c r="E17" s="28"/>
      <c r="F17" s="28"/>
      <c r="G17" s="28"/>
      <c r="H17" s="29"/>
      <c r="I17" s="30"/>
      <c r="J17" s="31"/>
      <c r="K17" s="32"/>
    </row>
    <row r="18" spans="1:11" ht="19.5" customHeight="1">
      <c r="A18" s="24" t="s">
        <v>13</v>
      </c>
      <c r="B18" s="25"/>
      <c r="C18" s="26"/>
      <c r="D18" s="27"/>
      <c r="E18" s="28"/>
      <c r="F18" s="107"/>
      <c r="G18" s="28"/>
      <c r="H18" s="29"/>
      <c r="I18" s="30"/>
      <c r="J18" s="31"/>
      <c r="K18" s="32"/>
    </row>
    <row r="19" spans="1:11" ht="19.5" customHeight="1">
      <c r="A19" s="17" t="s">
        <v>14</v>
      </c>
      <c r="B19" s="34">
        <f>Datos!E4</f>
        <v>688</v>
      </c>
      <c r="C19" s="26"/>
      <c r="D19" s="27">
        <f>Datos!I4</f>
        <v>741.25</v>
      </c>
      <c r="E19" s="28">
        <f>$D$21+'Primas HRW'!B8</f>
        <v>917.75</v>
      </c>
      <c r="F19" s="107" t="s">
        <v>152</v>
      </c>
      <c r="G19" s="28">
        <f>D21+'Primas HRW'!D8</f>
        <v>927.75</v>
      </c>
      <c r="H19" s="29">
        <f>$D$21+'Primas HRW'!E8</f>
        <v>912.75</v>
      </c>
      <c r="I19" s="30">
        <f>$D$21+'Primas HRW'!F8</f>
        <v>907.75</v>
      </c>
      <c r="J19" s="38">
        <f>Datos!M4</f>
        <v>484.25</v>
      </c>
      <c r="K19" s="32">
        <f>J21+'Primas maíz'!B7</f>
        <v>608.5</v>
      </c>
    </row>
    <row r="20" spans="1:11" ht="19.5" customHeight="1">
      <c r="A20" s="24" t="s">
        <v>15</v>
      </c>
      <c r="B20" s="25"/>
      <c r="C20" s="26">
        <f>B21+'Primas SRW'!B8</f>
        <v>813.75</v>
      </c>
      <c r="D20" s="27"/>
      <c r="E20" s="93">
        <f>D21+'Primas HRW'!B9</f>
        <v>912.75</v>
      </c>
      <c r="F20" s="93"/>
      <c r="G20" s="93">
        <f>D21+'Primas SRW'!B8</f>
        <v>877.75</v>
      </c>
      <c r="H20" s="29">
        <f>D21+'Primas HRW'!E9</f>
        <v>907.75</v>
      </c>
      <c r="I20" s="30">
        <f>D21+'Primas HRW'!F9</f>
        <v>902.75</v>
      </c>
      <c r="J20" s="31"/>
      <c r="K20" s="32">
        <f>J21+'Primas maíz'!B8</f>
        <v>598.5</v>
      </c>
    </row>
    <row r="21" spans="1:11" ht="19.5" customHeight="1">
      <c r="A21" s="17" t="s">
        <v>16</v>
      </c>
      <c r="B21" s="34">
        <f>Datos!E5</f>
        <v>683.75</v>
      </c>
      <c r="C21" s="26">
        <f>B21+'Primas SRW'!B9</f>
        <v>798.75</v>
      </c>
      <c r="D21" s="27">
        <f>Datos!I5</f>
        <v>747.75</v>
      </c>
      <c r="E21" s="93">
        <f>D21+'Primas HRW'!B10</f>
        <v>907.75</v>
      </c>
      <c r="F21" s="93"/>
      <c r="G21" s="93">
        <f>D21+'Primas HRW'!D10</f>
        <v>917.75</v>
      </c>
      <c r="H21" s="93">
        <f>D21+'Primas HRW'!E10</f>
        <v>902.75</v>
      </c>
      <c r="I21" s="94">
        <f>D21+'Primas HRW'!F10</f>
        <v>897.75</v>
      </c>
      <c r="J21" s="38">
        <f>Datos!M5</f>
        <v>488.5</v>
      </c>
      <c r="K21" s="32">
        <f>J23+'Primas maíz'!B9</f>
        <v>587</v>
      </c>
    </row>
    <row r="22" spans="1:11" ht="19.5" customHeight="1">
      <c r="A22" s="17" t="s">
        <v>17</v>
      </c>
      <c r="B22" s="34"/>
      <c r="C22" s="26">
        <f>B21+'Primas SRW'!B10</f>
        <v>763.75</v>
      </c>
      <c r="D22" s="27"/>
      <c r="E22" s="93">
        <f>D23+'Primas HRW'!B11</f>
        <v>890</v>
      </c>
      <c r="F22" s="93"/>
      <c r="G22" s="93">
        <f>D23+'Primas HRW'!D11</f>
        <v>900</v>
      </c>
      <c r="H22" s="93">
        <f>D23+'Primas HRW'!E11</f>
        <v>885</v>
      </c>
      <c r="I22" s="94">
        <f>D23+'Primas HRW'!F11</f>
        <v>880</v>
      </c>
      <c r="J22" s="89"/>
      <c r="K22" s="32">
        <f>J23+'Primas maíz'!B10</f>
        <v>577</v>
      </c>
    </row>
    <row r="23" spans="1:11" ht="19.5" customHeight="1">
      <c r="A23" s="17" t="s">
        <v>18</v>
      </c>
      <c r="B23" s="34">
        <f>Datos!E6</f>
        <v>688.25</v>
      </c>
      <c r="C23" s="26">
        <f>B23+'Primas SRW'!B11</f>
        <v>753.25</v>
      </c>
      <c r="D23" s="27">
        <f>Datos!I6</f>
        <v>742</v>
      </c>
      <c r="E23" s="93">
        <f>D23+'Primas HRW'!B12</f>
        <v>890</v>
      </c>
      <c r="F23" s="93"/>
      <c r="G23" s="93">
        <f>D23+'Primas HRW'!D12</f>
        <v>900</v>
      </c>
      <c r="H23" s="93">
        <f>D23+'Primas HRW'!E12</f>
        <v>885</v>
      </c>
      <c r="I23" s="94">
        <f>D23+'Primas HRW'!F12</f>
        <v>880</v>
      </c>
      <c r="J23" s="31">
        <f>Datos!M6</f>
        <v>492</v>
      </c>
      <c r="K23" s="32">
        <f>J23+'Primas maíz'!B11</f>
        <v>577</v>
      </c>
    </row>
    <row r="24" spans="1:11" ht="19.5" customHeight="1">
      <c r="A24" s="17" t="s">
        <v>19</v>
      </c>
      <c r="B24" s="34"/>
      <c r="C24" s="26">
        <f>B25+'Primas SRW'!B12</f>
        <v>756.75</v>
      </c>
      <c r="D24" s="27"/>
      <c r="E24" s="26"/>
      <c r="F24" s="26"/>
      <c r="G24" s="26"/>
      <c r="H24" s="26"/>
      <c r="I24" s="33"/>
      <c r="J24" s="31"/>
      <c r="K24" s="32">
        <f>J25+'Primas maíz'!B12</f>
        <v>578.5</v>
      </c>
    </row>
    <row r="25" spans="1:11" ht="19.5" customHeight="1">
      <c r="A25" s="17" t="s">
        <v>20</v>
      </c>
      <c r="B25" s="36">
        <f>Datos!E7</f>
        <v>696.75</v>
      </c>
      <c r="C25" s="26">
        <f>B25+'Primas SRW'!B13</f>
        <v>756.75</v>
      </c>
      <c r="D25" s="27">
        <f>Datos!I7</f>
        <v>748.5</v>
      </c>
      <c r="E25" s="26"/>
      <c r="F25" s="26"/>
      <c r="G25" s="26"/>
      <c r="H25" s="26"/>
      <c r="I25" s="33"/>
      <c r="J25" s="31">
        <f>Datos!M7</f>
        <v>488.5</v>
      </c>
      <c r="K25" s="32">
        <f>J25+'Primas maíz'!B13</f>
        <v>573.5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31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31"/>
      <c r="K27" s="32"/>
    </row>
    <row r="28" spans="1:11" ht="19.5" customHeight="1">
      <c r="A28" s="17" t="s">
        <v>23</v>
      </c>
      <c r="B28" s="36">
        <f>Datos!E8</f>
        <v>707</v>
      </c>
      <c r="C28" s="35"/>
      <c r="D28" s="27">
        <f>Datos!I8</f>
        <v>758.75</v>
      </c>
      <c r="E28" s="35"/>
      <c r="F28" s="35"/>
      <c r="G28" s="35"/>
      <c r="H28" s="35"/>
      <c r="I28" s="37"/>
      <c r="J28" s="31">
        <f>Datos!M8</f>
        <v>486.25</v>
      </c>
      <c r="K28" s="3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Datos!E9</f>
        <v>712</v>
      </c>
      <c r="C30" s="26"/>
      <c r="D30" s="27">
        <f>Datos!I9</f>
        <v>762.25</v>
      </c>
      <c r="E30" s="26"/>
      <c r="F30" s="26"/>
      <c r="G30" s="26"/>
      <c r="H30" s="26"/>
      <c r="I30" s="33"/>
      <c r="J30" s="31">
        <f>Datos!M9</f>
        <v>493</v>
      </c>
      <c r="K30" s="32"/>
    </row>
    <row r="31" spans="1:11" ht="19.5" customHeight="1">
      <c r="A31" s="17" t="s">
        <v>16</v>
      </c>
      <c r="B31" s="36">
        <f>Datos!E10</f>
        <v>712.75</v>
      </c>
      <c r="C31" s="26"/>
      <c r="D31" s="27">
        <f>Datos!I10</f>
        <v>748.75</v>
      </c>
      <c r="E31" s="26"/>
      <c r="F31" s="26"/>
      <c r="G31" s="26"/>
      <c r="H31" s="26"/>
      <c r="I31" s="33"/>
      <c r="J31" s="31">
        <f>Datos!M10</f>
        <v>498.75</v>
      </c>
      <c r="K31" s="32"/>
    </row>
    <row r="32" spans="1:11" ht="19.5" customHeight="1">
      <c r="A32" s="17" t="s">
        <v>18</v>
      </c>
      <c r="B32" s="36">
        <f>Datos!E11</f>
        <v>702.25</v>
      </c>
      <c r="C32" s="26"/>
      <c r="D32" s="27">
        <f>Datos!I11</f>
        <v>726.75</v>
      </c>
      <c r="E32" s="26"/>
      <c r="F32" s="26"/>
      <c r="G32" s="26"/>
      <c r="H32" s="26"/>
      <c r="I32" s="33"/>
      <c r="J32" s="31">
        <f>Datos!M11</f>
        <v>502</v>
      </c>
      <c r="K32" s="32"/>
    </row>
    <row r="33" spans="1:11" ht="19.5" customHeight="1">
      <c r="A33" s="17" t="s">
        <v>20</v>
      </c>
      <c r="B33" s="36">
        <f>Datos!E12</f>
        <v>704.25</v>
      </c>
      <c r="C33" s="26"/>
      <c r="D33" s="27">
        <f>Datos!I12</f>
        <v>728.25</v>
      </c>
      <c r="E33" s="26"/>
      <c r="F33" s="26"/>
      <c r="G33" s="26"/>
      <c r="H33" s="26"/>
      <c r="I33" s="33"/>
      <c r="J33" s="31">
        <f>Datos!M12</f>
        <v>488.75</v>
      </c>
      <c r="K33" s="32"/>
    </row>
    <row r="34" spans="1:11" ht="19.5" customHeight="1">
      <c r="A34" s="17" t="s">
        <v>23</v>
      </c>
      <c r="B34" s="36">
        <f>Datos!E13</f>
        <v>712</v>
      </c>
      <c r="C34" s="35"/>
      <c r="D34" s="40">
        <f>Datos!I13</f>
        <v>733.5</v>
      </c>
      <c r="E34" s="35"/>
      <c r="F34" s="35"/>
      <c r="G34" s="35"/>
      <c r="H34" s="35"/>
      <c r="I34" s="37"/>
      <c r="J34" s="31">
        <f>Datos!M13</f>
        <v>485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Datos!E14</f>
        <v>715.5</v>
      </c>
      <c r="C36" s="26"/>
      <c r="D36" s="27">
        <f>Datos!I14</f>
        <v>740.75</v>
      </c>
      <c r="E36" s="26"/>
      <c r="F36" s="26"/>
      <c r="G36" s="26"/>
      <c r="H36" s="26"/>
      <c r="I36" s="33"/>
      <c r="J36" s="38">
        <f>Datos!M14</f>
        <v>491.25</v>
      </c>
      <c r="K36" s="32"/>
    </row>
    <row r="37" spans="1:11" ht="19.5" customHeight="1">
      <c r="A37" s="17" t="s">
        <v>16</v>
      </c>
      <c r="B37" s="36">
        <f>Datos!E15</f>
        <v>710</v>
      </c>
      <c r="C37" s="26"/>
      <c r="D37" s="27">
        <f>Datos!I15</f>
        <v>740.75</v>
      </c>
      <c r="E37" s="26"/>
      <c r="F37" s="26"/>
      <c r="G37" s="26"/>
      <c r="H37" s="26"/>
      <c r="I37" s="33"/>
      <c r="J37" s="38">
        <f>Datos!M15</f>
        <v>494.5</v>
      </c>
      <c r="K37" s="32"/>
    </row>
    <row r="38" spans="1:11" ht="19.5" customHeight="1">
      <c r="A38" s="17" t="s">
        <v>18</v>
      </c>
      <c r="B38" s="36">
        <f>Datos!E16</f>
        <v>678.75</v>
      </c>
      <c r="C38" s="26"/>
      <c r="D38" s="27">
        <f>Datos!I16</f>
        <v>680</v>
      </c>
      <c r="E38" s="26"/>
      <c r="F38" s="26"/>
      <c r="G38" s="26"/>
      <c r="H38" s="26"/>
      <c r="I38" s="33"/>
      <c r="J38" s="38">
        <f>Datos!M16</f>
        <v>497</v>
      </c>
      <c r="K38" s="32"/>
    </row>
    <row r="39" spans="1:15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8">
        <f>Datos!M17</f>
        <v>480.75</v>
      </c>
      <c r="K39" s="32"/>
      <c r="L39"/>
      <c r="M39"/>
      <c r="N39"/>
      <c r="O39"/>
    </row>
    <row r="40" spans="1:15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38">
        <f>Datos!M18</f>
        <v>472.75</v>
      </c>
      <c r="K40" s="36"/>
      <c r="L40"/>
      <c r="M40"/>
      <c r="N40"/>
      <c r="O40"/>
    </row>
    <row r="41" spans="1:15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  <c r="L41"/>
      <c r="M41"/>
      <c r="N41"/>
      <c r="O41"/>
    </row>
    <row r="42" spans="1:15" ht="19.5" customHeight="1">
      <c r="A42" s="17" t="s">
        <v>18</v>
      </c>
      <c r="B42" s="36"/>
      <c r="C42" s="26"/>
      <c r="D42" s="27"/>
      <c r="E42" s="26"/>
      <c r="F42" s="26"/>
      <c r="G42" s="26"/>
      <c r="H42" s="26"/>
      <c r="I42" s="33"/>
      <c r="J42" s="38">
        <f>Datos!M19</f>
        <v>488.5</v>
      </c>
      <c r="K42" s="32"/>
      <c r="L42"/>
      <c r="M42"/>
      <c r="N42"/>
      <c r="O42"/>
    </row>
    <row r="43" spans="1:15" ht="19.5" customHeight="1">
      <c r="A43" s="17" t="s">
        <v>23</v>
      </c>
      <c r="B43" s="36"/>
      <c r="C43" s="26"/>
      <c r="D43" s="27"/>
      <c r="E43" s="26"/>
      <c r="F43" s="26"/>
      <c r="G43" s="26"/>
      <c r="H43" s="26"/>
      <c r="I43" s="33"/>
      <c r="J43" s="38">
        <f>Datos!M20</f>
        <v>456.5</v>
      </c>
      <c r="K43" s="32"/>
      <c r="L43"/>
      <c r="M43"/>
      <c r="N43"/>
      <c r="O43"/>
    </row>
    <row r="44" spans="1:15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3"/>
      <c r="K44" s="43"/>
      <c r="L44"/>
      <c r="M44"/>
      <c r="N44"/>
      <c r="O44" s="39"/>
    </row>
    <row r="45" spans="1:15" ht="19.5" customHeight="1">
      <c r="A45" s="44" t="s">
        <v>25</v>
      </c>
      <c r="L45"/>
      <c r="M45"/>
      <c r="N45"/>
      <c r="O45" s="39"/>
    </row>
    <row r="46" spans="1:15" ht="19.5" customHeight="1">
      <c r="A46" s="44" t="s">
        <v>26</v>
      </c>
      <c r="D46" s="1" t="s">
        <v>27</v>
      </c>
      <c r="J46" s="45"/>
      <c r="L46"/>
      <c r="M46"/>
      <c r="N46"/>
      <c r="O46" s="39"/>
    </row>
    <row r="47" spans="1:15" ht="19.5" customHeight="1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6"/>
      <c r="L47"/>
      <c r="M47"/>
      <c r="N47"/>
      <c r="O47" s="39"/>
    </row>
    <row r="48" ht="19.5" customHeight="1">
      <c r="J48" s="46"/>
    </row>
    <row r="49" spans="1:10" ht="19.5" customHeight="1">
      <c r="A49" s="47" t="s">
        <v>29</v>
      </c>
      <c r="E49" s="48" t="s">
        <v>30</v>
      </c>
      <c r="F49" s="48"/>
      <c r="G49" s="48"/>
      <c r="H49" s="48"/>
      <c r="I49" s="48"/>
      <c r="J49" s="49"/>
    </row>
    <row r="50" spans="5:10" ht="19.5" customHeight="1">
      <c r="E50" s="50">
        <v>0.11</v>
      </c>
      <c r="F50" s="50"/>
      <c r="G50" s="50"/>
      <c r="H50" s="51">
        <f>'Primas HRW'!B24</f>
        <v>-10</v>
      </c>
      <c r="I50" s="51"/>
      <c r="J50" s="49"/>
    </row>
    <row r="51" spans="5:9" ht="19.5" customHeight="1">
      <c r="E51" s="52">
        <v>0.115</v>
      </c>
      <c r="F51" s="52"/>
      <c r="G51" s="52"/>
      <c r="H51" s="51">
        <f>'Primas HRW'!B25</f>
        <v>-5</v>
      </c>
      <c r="I51" s="51"/>
    </row>
    <row r="52" spans="5:9" ht="15">
      <c r="E52" s="52">
        <v>0.125</v>
      </c>
      <c r="F52" s="52"/>
      <c r="G52" s="52"/>
      <c r="H52" s="51">
        <f>'Primas HRW'!B26</f>
        <v>10</v>
      </c>
      <c r="I52" s="51"/>
    </row>
    <row r="53" spans="5:9" ht="15">
      <c r="E53" s="50">
        <v>0.13</v>
      </c>
      <c r="F53" s="50"/>
      <c r="G53" s="50"/>
      <c r="H53" s="51" t="str">
        <f>'Primas HRW'!B27</f>
        <v>--</v>
      </c>
      <c r="I53" s="51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88671875" style="1" customWidth="1"/>
    <col min="8" max="9" width="13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Datos!G23</f>
        <v>Marzo</v>
      </c>
      <c r="E9" s="3">
        <f>BUSHEL!E8</f>
        <v>2014</v>
      </c>
      <c r="F9" s="3"/>
      <c r="G9" s="3"/>
      <c r="H9" s="3"/>
      <c r="I9" s="3"/>
      <c r="J9" s="3" t="str">
        <f>Datos!D23</f>
        <v>Miercoles</v>
      </c>
      <c r="K9" s="5">
        <f>Datos!E23</f>
        <v>12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16" t="s">
        <v>31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150</v>
      </c>
      <c r="G15" s="14" t="s">
        <v>151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12</v>
      </c>
      <c r="B17" s="32"/>
      <c r="C17" s="35"/>
      <c r="D17" s="27"/>
      <c r="E17" s="53"/>
      <c r="F17" s="53"/>
      <c r="G17" s="53"/>
      <c r="H17" s="53"/>
      <c r="I17" s="54"/>
      <c r="J17" s="31"/>
      <c r="K17" s="55"/>
    </row>
    <row r="18" spans="1:11" ht="19.5" customHeight="1">
      <c r="A18" s="17" t="s">
        <v>13</v>
      </c>
      <c r="B18" s="32"/>
      <c r="C18" s="35"/>
      <c r="D18" s="27"/>
      <c r="E18" s="53"/>
      <c r="F18" s="106"/>
      <c r="G18" s="53"/>
      <c r="H18" s="53"/>
      <c r="I18" s="54"/>
      <c r="J18" s="31"/>
      <c r="K18" s="55"/>
    </row>
    <row r="19" spans="1:11" ht="19.5" customHeight="1">
      <c r="A19" s="95" t="s">
        <v>14</v>
      </c>
      <c r="B19" s="96">
        <f>BUSHEL!B19*TONELADA!$B$46</f>
        <v>252.79872</v>
      </c>
      <c r="C19" s="97"/>
      <c r="D19" s="98">
        <f>IF(BUSHEL!D19&gt;0,BUSHEL!D19*TONELADA!$B$46,"")</f>
        <v>272.3649</v>
      </c>
      <c r="E19" s="99">
        <f>BUSHEL!E19*TONELADA!$B$46</f>
        <v>337.21806</v>
      </c>
      <c r="F19" s="109" t="s">
        <v>152</v>
      </c>
      <c r="G19" s="99">
        <f>BUSHEL!G19*TONELADA!$B$46</f>
        <v>340.89245999999997</v>
      </c>
      <c r="H19" s="99">
        <f>BUSHEL!H19*TONELADA!$B$46</f>
        <v>335.38086</v>
      </c>
      <c r="I19" s="100">
        <f>BUSHEL!I19*TONELADA!$B$46</f>
        <v>333.54366</v>
      </c>
      <c r="J19" s="101">
        <f>BUSHEL!J19*$E$46</f>
        <v>190.63953999999998</v>
      </c>
      <c r="K19" s="102">
        <f>BUSHEL!K19*TONELADA!$E$46</f>
        <v>239.55427999999998</v>
      </c>
    </row>
    <row r="20" spans="1:11" ht="19.5" customHeight="1">
      <c r="A20" s="24" t="s">
        <v>15</v>
      </c>
      <c r="B20" s="36"/>
      <c r="C20" s="35">
        <f>BUSHEL!C20*TONELADA!$B$46</f>
        <v>299.0043</v>
      </c>
      <c r="D20" s="27"/>
      <c r="E20" s="53">
        <f>BUSHEL!E20*TONELADA!$B$46</f>
        <v>335.38086</v>
      </c>
      <c r="F20" s="53"/>
      <c r="G20" s="53">
        <f>BUSHEL!G20*TONELADA!$B$46</f>
        <v>322.52046</v>
      </c>
      <c r="H20" s="53">
        <f>BUSHEL!H20*TONELADA!$B$46</f>
        <v>333.54366</v>
      </c>
      <c r="I20" s="54">
        <f>BUSHEL!I20*TONELADA!$B$46</f>
        <v>331.70646</v>
      </c>
      <c r="J20" s="56"/>
      <c r="K20" s="55">
        <f>BUSHEL!K20*TONELADA!$E$46</f>
        <v>235.61747999999997</v>
      </c>
    </row>
    <row r="21" spans="1:11" ht="19.5" customHeight="1">
      <c r="A21" s="95" t="s">
        <v>16</v>
      </c>
      <c r="B21" s="96">
        <f>BUSHEL!B21*TONELADA!$B$46</f>
        <v>251.2371</v>
      </c>
      <c r="C21" s="97">
        <f>BUSHEL!C21*TONELADA!$B$46</f>
        <v>293.4927</v>
      </c>
      <c r="D21" s="98">
        <f>IF(BUSHEL!D21&gt;0,BUSHEL!D21*TONELADA!$B$46,"")</f>
        <v>274.75326</v>
      </c>
      <c r="E21" s="99">
        <f>BUSHEL!E21*TONELADA!$B$46</f>
        <v>333.54366</v>
      </c>
      <c r="F21" s="99"/>
      <c r="G21" s="99">
        <f>BUSHEL!G21*TONELADA!$B$46</f>
        <v>337.21806</v>
      </c>
      <c r="H21" s="99">
        <f>BUSHEL!H21*TONELADA!$B$46</f>
        <v>331.70646</v>
      </c>
      <c r="I21" s="100">
        <f>BUSHEL!I21*TONELADA!$B$46</f>
        <v>329.86926</v>
      </c>
      <c r="J21" s="101">
        <f>BUSHEL!J21*$E$46</f>
        <v>192.31268</v>
      </c>
      <c r="K21" s="102">
        <f>BUSHEL!K21*TONELADA!$E$46</f>
        <v>231.09016</v>
      </c>
    </row>
    <row r="22" spans="1:11" ht="19.5" customHeight="1">
      <c r="A22" s="17" t="s">
        <v>17</v>
      </c>
      <c r="B22" s="36"/>
      <c r="C22" s="35">
        <f>BUSHEL!C22*TONELADA!$B$46</f>
        <v>280.6323</v>
      </c>
      <c r="D22" s="27"/>
      <c r="E22" s="53">
        <f>BUSHEL!E22*TONELADA!$B$46</f>
        <v>327.0216</v>
      </c>
      <c r="F22" s="53"/>
      <c r="G22" s="53">
        <f>BUSHEL!G22*TONELADA!$B$46</f>
        <v>330.69599999999997</v>
      </c>
      <c r="H22" s="53">
        <f>BUSHEL!H22*TONELADA!$B$46</f>
        <v>325.1844</v>
      </c>
      <c r="I22" s="54">
        <f>BUSHEL!I22*TONELADA!$B$46</f>
        <v>323.3472</v>
      </c>
      <c r="J22" s="56"/>
      <c r="K22" s="55">
        <f>BUSHEL!K22*TONELADA!$E$46</f>
        <v>227.15336</v>
      </c>
    </row>
    <row r="23" spans="1:11" ht="19.5" customHeight="1">
      <c r="A23" s="95" t="s">
        <v>18</v>
      </c>
      <c r="B23" s="96">
        <f>BUSHEL!B23*TONELADA!$B$46</f>
        <v>252.89058</v>
      </c>
      <c r="C23" s="97">
        <f>BUSHEL!C23*TONELADA!$B$46</f>
        <v>276.77418</v>
      </c>
      <c r="D23" s="98">
        <f>IF(BUSHEL!D23&gt;0,BUSHEL!D23*TONELADA!$B$46,"")</f>
        <v>272.64047999999997</v>
      </c>
      <c r="E23" s="99">
        <f>BUSHEL!E23*TONELADA!$B$46</f>
        <v>327.0216</v>
      </c>
      <c r="F23" s="99"/>
      <c r="G23" s="99">
        <f>BUSHEL!G23*TONELADA!$B$46</f>
        <v>330.69599999999997</v>
      </c>
      <c r="H23" s="99">
        <f>BUSHEL!H23*TONELADA!$B$46</f>
        <v>325.1844</v>
      </c>
      <c r="I23" s="100">
        <f>BUSHEL!I23*TONELADA!$B$46</f>
        <v>323.3472</v>
      </c>
      <c r="J23" s="101">
        <f>BUSHEL!J23*$E$46</f>
        <v>193.69055999999998</v>
      </c>
      <c r="K23" s="102">
        <f>BUSHEL!K23*TONELADA!$E$46</f>
        <v>227.15336</v>
      </c>
    </row>
    <row r="24" spans="1:11" ht="19.5" customHeight="1">
      <c r="A24" s="24" t="s">
        <v>19</v>
      </c>
      <c r="B24" s="57"/>
      <c r="C24" s="35">
        <f>BUSHEL!C24*TONELADA!$B$46</f>
        <v>278.06022</v>
      </c>
      <c r="D24" s="27"/>
      <c r="E24" s="53"/>
      <c r="F24" s="53"/>
      <c r="G24" s="53"/>
      <c r="H24" s="53"/>
      <c r="I24" s="54"/>
      <c r="J24" s="58"/>
      <c r="K24" s="55">
        <f>BUSHEL!K24*TONELADA!$E$46</f>
        <v>227.74388</v>
      </c>
    </row>
    <row r="25" spans="1:11" ht="19.5" customHeight="1">
      <c r="A25" s="95" t="s">
        <v>20</v>
      </c>
      <c r="B25" s="96">
        <f>BUSHEL!B25*TONELADA!$B$46</f>
        <v>256.01382</v>
      </c>
      <c r="C25" s="97">
        <f>BUSHEL!C25*TONELADA!$B$46</f>
        <v>278.06022</v>
      </c>
      <c r="D25" s="98">
        <f>IF(BUSHEL!D25&gt;0,BUSHEL!D25*TONELADA!$B$46,"")</f>
        <v>275.02884</v>
      </c>
      <c r="E25" s="103"/>
      <c r="F25" s="103"/>
      <c r="G25" s="103"/>
      <c r="H25" s="103"/>
      <c r="I25" s="104"/>
      <c r="J25" s="101">
        <f>BUSHEL!J25*$E$46</f>
        <v>192.31268</v>
      </c>
      <c r="K25" s="102">
        <f>BUSHEL!K25*TONELADA!$E$46</f>
        <v>225.77548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56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56"/>
      <c r="K27" s="32"/>
    </row>
    <row r="28" spans="1:11" ht="19.5" customHeight="1">
      <c r="A28" s="95" t="s">
        <v>23</v>
      </c>
      <c r="B28" s="96">
        <f>BUSHEL!B28*TONELADA!$B$46</f>
        <v>259.78008</v>
      </c>
      <c r="C28" s="97"/>
      <c r="D28" s="98">
        <f>IF(BUSHEL!D28&gt;0,BUSHEL!D28*TONELADA!$B$46,"")</f>
        <v>278.7951</v>
      </c>
      <c r="E28" s="97"/>
      <c r="F28" s="97"/>
      <c r="G28" s="97"/>
      <c r="H28" s="97"/>
      <c r="I28" s="105"/>
      <c r="J28" s="101">
        <f>BUSHEL!J28*$E$46</f>
        <v>191.4269</v>
      </c>
      <c r="K28" s="9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BUSHEL!B30*TONELADA!$B$46</f>
        <v>261.61728</v>
      </c>
      <c r="C30" s="26"/>
      <c r="D30" s="27">
        <f>IF(BUSHEL!D30&gt;0,BUSHEL!D30*TONELADA!$B$46,"")</f>
        <v>280.08114</v>
      </c>
      <c r="E30" s="26"/>
      <c r="F30" s="26"/>
      <c r="G30" s="26"/>
      <c r="H30" s="26"/>
      <c r="I30" s="33"/>
      <c r="J30" s="56">
        <f>BUSHEL!J30*$E$46</f>
        <v>194.08424</v>
      </c>
      <c r="K30" s="32"/>
    </row>
    <row r="31" spans="1:11" ht="19.5" customHeight="1">
      <c r="A31" s="17" t="s">
        <v>16</v>
      </c>
      <c r="B31" s="36">
        <f>BUSHEL!B31*TONELADA!$B$46</f>
        <v>261.89286</v>
      </c>
      <c r="C31" s="26"/>
      <c r="D31" s="27">
        <f>IF(BUSHEL!D31&gt;0,BUSHEL!D31*TONELADA!$B$46,"")</f>
        <v>275.1207</v>
      </c>
      <c r="E31" s="26"/>
      <c r="F31" s="26"/>
      <c r="G31" s="26"/>
      <c r="H31" s="26"/>
      <c r="I31" s="33"/>
      <c r="J31" s="56">
        <f>BUSHEL!J31*$E$46</f>
        <v>196.34789999999998</v>
      </c>
      <c r="K31" s="32"/>
    </row>
    <row r="32" spans="1:11" ht="19.5" customHeight="1">
      <c r="A32" s="17" t="s">
        <v>18</v>
      </c>
      <c r="B32" s="36">
        <f>BUSHEL!B32*TONELADA!$B$46</f>
        <v>258.03474</v>
      </c>
      <c r="C32" s="26"/>
      <c r="D32" s="27">
        <f>IF(BUSHEL!D32&gt;0,BUSHEL!D32*TONELADA!$B$46,"")</f>
        <v>267.03702</v>
      </c>
      <c r="E32" s="26"/>
      <c r="F32" s="26"/>
      <c r="G32" s="26"/>
      <c r="H32" s="26"/>
      <c r="I32" s="33"/>
      <c r="J32" s="56">
        <f>BUSHEL!J32*$E$46</f>
        <v>197.62735999999998</v>
      </c>
      <c r="K32" s="32"/>
    </row>
    <row r="33" spans="1:11" ht="19.5" customHeight="1">
      <c r="A33" s="17" t="s">
        <v>20</v>
      </c>
      <c r="B33" s="36">
        <f>BUSHEL!B33*TONELADA!$B$46</f>
        <v>258.76962</v>
      </c>
      <c r="C33" s="26"/>
      <c r="D33" s="27">
        <f>IF(BUSHEL!D33&gt;0,BUSHEL!D33*TONELADA!$B$46,"")</f>
        <v>267.58817999999997</v>
      </c>
      <c r="E33" s="26"/>
      <c r="F33" s="26"/>
      <c r="G33" s="26"/>
      <c r="H33" s="26"/>
      <c r="I33" s="33"/>
      <c r="J33" s="56">
        <f>BUSHEL!J33*$E$46</f>
        <v>192.41109999999998</v>
      </c>
      <c r="K33" s="32"/>
    </row>
    <row r="34" spans="1:11" ht="19.5" customHeight="1">
      <c r="A34" s="17" t="s">
        <v>23</v>
      </c>
      <c r="B34" s="36">
        <f>BUSHEL!B34*TONELADA!$B$46</f>
        <v>261.61728</v>
      </c>
      <c r="C34" s="35"/>
      <c r="D34" s="27">
        <f>IF(BUSHEL!D34&gt;0,BUSHEL!D34*TONELADA!$B$46,"")</f>
        <v>269.51724</v>
      </c>
      <c r="E34" s="35"/>
      <c r="F34" s="35"/>
      <c r="G34" s="35"/>
      <c r="H34" s="35"/>
      <c r="I34" s="37"/>
      <c r="J34" s="56">
        <f>BUSHEL!J34*$E$46</f>
        <v>190.9348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BUSHEL!B36*TONELADA!$B$46</f>
        <v>262.90332</v>
      </c>
      <c r="C36" s="26"/>
      <c r="D36" s="27">
        <f>IF(BUSHEL!D36&gt;0,BUSHEL!D36*TONELADA!$B$46,"")</f>
        <v>272.18118</v>
      </c>
      <c r="E36" s="26"/>
      <c r="F36" s="26"/>
      <c r="G36" s="26"/>
      <c r="H36" s="26"/>
      <c r="I36" s="33"/>
      <c r="J36" s="56">
        <f>BUSHEL!J36*$E$46</f>
        <v>193.3953</v>
      </c>
      <c r="K36" s="32"/>
    </row>
    <row r="37" spans="1:11" ht="19.5" customHeight="1">
      <c r="A37" s="17" t="s">
        <v>16</v>
      </c>
      <c r="B37" s="36">
        <f>BUSHEL!B37*TONELADA!$B$46</f>
        <v>260.8824</v>
      </c>
      <c r="C37" s="26"/>
      <c r="D37" s="27">
        <f>IF(BUSHEL!D37&gt;0,BUSHEL!D37*TONELADA!$B$46,"")</f>
        <v>272.18118</v>
      </c>
      <c r="E37" s="26"/>
      <c r="F37" s="26"/>
      <c r="G37" s="26"/>
      <c r="H37" s="26"/>
      <c r="I37" s="33"/>
      <c r="J37" s="56">
        <f>BUSHEL!J37*$E$46</f>
        <v>194.67476</v>
      </c>
      <c r="K37" s="32"/>
    </row>
    <row r="38" spans="1:11" ht="19.5" customHeight="1">
      <c r="A38" s="17" t="s">
        <v>18</v>
      </c>
      <c r="B38" s="36">
        <f>BUSHEL!B38*TONELADA!$B$46</f>
        <v>249.3999</v>
      </c>
      <c r="C38" s="26"/>
      <c r="D38" s="27">
        <f>IF(BUSHEL!D38&gt;0,BUSHEL!D38*TONELADA!$B$46,"")</f>
        <v>249.8592</v>
      </c>
      <c r="E38" s="26"/>
      <c r="F38" s="26"/>
      <c r="G38" s="26"/>
      <c r="H38" s="26"/>
      <c r="I38" s="33"/>
      <c r="J38" s="56">
        <f>BUSHEL!J38*$E$46</f>
        <v>195.65895999999998</v>
      </c>
      <c r="K38" s="32"/>
    </row>
    <row r="39" spans="1:11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56">
        <f>BUSHEL!J39*$E$46</f>
        <v>189.26165999999998</v>
      </c>
      <c r="K39" s="32"/>
    </row>
    <row r="40" spans="1:11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56">
        <f>BUSHEL!J40*$E$46</f>
        <v>186.11221999999998</v>
      </c>
      <c r="K40" s="36"/>
    </row>
    <row r="41" spans="1:11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</row>
    <row r="42" spans="1:11" ht="19.5" customHeight="1">
      <c r="A42" s="17" t="s">
        <v>14</v>
      </c>
      <c r="B42" s="36"/>
      <c r="C42" s="26"/>
      <c r="D42" s="27">
        <f>IF(BUSHEL!D42&gt;0,BUSHEL!D42*TONELADA!$B$46,"")</f>
      </c>
      <c r="E42" s="26"/>
      <c r="F42" s="26"/>
      <c r="G42" s="26"/>
      <c r="H42" s="26"/>
      <c r="I42" s="33"/>
      <c r="J42" s="56">
        <f>BUSHEL!J42*$E$46</f>
        <v>192.31268</v>
      </c>
      <c r="K42" s="32"/>
    </row>
    <row r="43" spans="1:11" ht="19.5" customHeight="1">
      <c r="A43" s="17" t="s">
        <v>16</v>
      </c>
      <c r="B43" s="36"/>
      <c r="C43" s="26"/>
      <c r="D43" s="27">
        <f>IF(BUSHEL!D43&gt;0,BUSHEL!D43*TONELADA!$B$46,"")</f>
      </c>
      <c r="E43" s="26"/>
      <c r="F43" s="26"/>
      <c r="G43" s="26"/>
      <c r="H43" s="26"/>
      <c r="I43" s="33"/>
      <c r="J43" s="56">
        <f>BUSHEL!J43*$E$46</f>
        <v>179.71491999999998</v>
      </c>
      <c r="K43" s="32"/>
    </row>
    <row r="44" spans="1:11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ht="15">
      <c r="A45" s="44" t="s">
        <v>25</v>
      </c>
    </row>
    <row r="46" spans="1:5" ht="15">
      <c r="A46" s="59" t="s">
        <v>32</v>
      </c>
      <c r="B46" s="60">
        <v>0.36744</v>
      </c>
      <c r="D46" s="59" t="s">
        <v>33</v>
      </c>
      <c r="E46" s="1">
        <v>0.39368</v>
      </c>
    </row>
    <row r="47" spans="1:11" ht="15.75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9" spans="1:10" ht="15.75">
      <c r="A49" s="47" t="s">
        <v>29</v>
      </c>
      <c r="E49" s="48" t="s">
        <v>30</v>
      </c>
      <c r="F49" s="48"/>
      <c r="G49" s="48"/>
      <c r="H49" s="48"/>
      <c r="I49" s="48"/>
      <c r="J49" s="45"/>
    </row>
    <row r="50" spans="5:10" ht="15">
      <c r="E50" s="50">
        <v>0.11</v>
      </c>
      <c r="F50" s="50"/>
      <c r="G50" s="50"/>
      <c r="H50" s="51">
        <f>'Primas HRW'!B24*B46</f>
        <v>-3.6744</v>
      </c>
      <c r="I50" s="51"/>
      <c r="J50" s="46"/>
    </row>
    <row r="51" spans="5:10" ht="15">
      <c r="E51" s="52">
        <v>0.115</v>
      </c>
      <c r="F51" s="52"/>
      <c r="G51" s="52"/>
      <c r="H51" s="51">
        <f>'Primas HRW'!B25*B46</f>
        <v>-1.8372</v>
      </c>
      <c r="I51" s="51"/>
      <c r="J51" s="46"/>
    </row>
    <row r="52" spans="5:10" ht="15">
      <c r="E52" s="52">
        <v>0.125</v>
      </c>
      <c r="F52" s="52"/>
      <c r="G52" s="52"/>
      <c r="H52" s="51">
        <f>'Primas HRW'!B26</f>
        <v>10</v>
      </c>
      <c r="I52" s="51"/>
      <c r="J52" s="49"/>
    </row>
    <row r="53" spans="5:10" ht="15">
      <c r="E53" s="50">
        <v>0.13</v>
      </c>
      <c r="F53" s="50"/>
      <c r="G53" s="50"/>
      <c r="H53" s="50" t="str">
        <f>'Primas HRW'!B27</f>
        <v>--</v>
      </c>
      <c r="I53" s="50"/>
      <c r="J53" s="49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108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/>
      <c r="C6" s="57"/>
    </row>
    <row r="7" spans="1:3" ht="15">
      <c r="A7" s="64" t="s">
        <v>38</v>
      </c>
      <c r="B7" s="65"/>
      <c r="C7" s="65"/>
    </row>
    <row r="8" spans="1:3" ht="15">
      <c r="A8" s="67" t="s">
        <v>39</v>
      </c>
      <c r="B8" s="68">
        <v>130</v>
      </c>
      <c r="C8" s="57" t="s">
        <v>148</v>
      </c>
    </row>
    <row r="9" spans="1:3" ht="15">
      <c r="A9" s="64" t="s">
        <v>40</v>
      </c>
      <c r="B9" s="65">
        <v>115</v>
      </c>
      <c r="C9" s="70" t="s">
        <v>148</v>
      </c>
    </row>
    <row r="10" spans="1:3" ht="15">
      <c r="A10" s="69" t="s">
        <v>41</v>
      </c>
      <c r="B10" s="57">
        <v>80</v>
      </c>
      <c r="C10" s="57" t="s">
        <v>148</v>
      </c>
    </row>
    <row r="11" spans="1:3" ht="15">
      <c r="A11" s="64" t="s">
        <v>42</v>
      </c>
      <c r="B11" s="65">
        <v>65</v>
      </c>
      <c r="C11" s="65" t="s">
        <v>149</v>
      </c>
    </row>
    <row r="12" spans="1:3" ht="15">
      <c r="A12" s="69" t="s">
        <v>43</v>
      </c>
      <c r="B12" s="57">
        <v>60</v>
      </c>
      <c r="C12" s="57" t="s">
        <v>163</v>
      </c>
    </row>
    <row r="13" spans="1:3" ht="15">
      <c r="A13" s="64" t="s">
        <v>44</v>
      </c>
      <c r="B13" s="70">
        <v>60</v>
      </c>
      <c r="C13" s="65" t="s">
        <v>163</v>
      </c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B13" sqref="B13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0"/>
      <c r="C1" s="120"/>
      <c r="D1" s="120"/>
      <c r="E1" s="120"/>
      <c r="F1" s="120"/>
    </row>
    <row r="2" spans="1:6" ht="15.75">
      <c r="A2" s="66"/>
      <c r="B2" s="121" t="s">
        <v>1</v>
      </c>
      <c r="C2" s="121"/>
      <c r="D2" s="121"/>
      <c r="E2" s="121"/>
      <c r="F2" s="121"/>
    </row>
    <row r="3" spans="1:6" ht="15.75">
      <c r="A3" s="66"/>
      <c r="B3" s="121" t="s">
        <v>53</v>
      </c>
      <c r="C3" s="121"/>
      <c r="D3" s="121"/>
      <c r="E3" s="121"/>
      <c r="F3" s="121"/>
    </row>
    <row r="4" spans="1:7" ht="15.75">
      <c r="A4" s="66"/>
      <c r="B4" s="71">
        <v>0.12</v>
      </c>
      <c r="C4" s="72">
        <v>0.13</v>
      </c>
      <c r="D4" s="72">
        <v>0.125</v>
      </c>
      <c r="E4" s="72">
        <v>0.115</v>
      </c>
      <c r="F4" s="72">
        <v>0.11</v>
      </c>
      <c r="G4" s="73" t="s">
        <v>54</v>
      </c>
    </row>
    <row r="5" spans="1:7" ht="15.75" customHeight="1">
      <c r="A5" s="122">
        <v>2014</v>
      </c>
      <c r="B5" s="123"/>
      <c r="C5" s="123"/>
      <c r="D5" s="123"/>
      <c r="E5" s="123"/>
      <c r="F5" s="123"/>
      <c r="G5" s="124"/>
    </row>
    <row r="6" spans="1:7" ht="15">
      <c r="A6" s="74" t="s">
        <v>36</v>
      </c>
      <c r="B6" s="65"/>
      <c r="C6" s="65"/>
      <c r="D6" s="65"/>
      <c r="E6" s="65"/>
      <c r="F6" s="65"/>
      <c r="G6" s="65"/>
    </row>
    <row r="7" spans="1:7" ht="15">
      <c r="A7" s="66" t="s">
        <v>37</v>
      </c>
      <c r="B7" s="57"/>
      <c r="C7" s="57"/>
      <c r="D7" s="57"/>
      <c r="E7" s="57"/>
      <c r="F7" s="57"/>
      <c r="G7" s="57"/>
    </row>
    <row r="8" spans="1:7" ht="15">
      <c r="A8" s="64" t="s">
        <v>38</v>
      </c>
      <c r="B8" s="65">
        <v>170</v>
      </c>
      <c r="C8" s="65"/>
      <c r="D8" s="65">
        <f>B8+$B$26</f>
        <v>180</v>
      </c>
      <c r="E8" s="65">
        <f>B8+$B$25</f>
        <v>165</v>
      </c>
      <c r="F8" s="65">
        <f>B8+$B$24</f>
        <v>160</v>
      </c>
      <c r="G8" s="70" t="s">
        <v>148</v>
      </c>
    </row>
    <row r="9" spans="1:7" ht="15">
      <c r="A9" s="66" t="s">
        <v>39</v>
      </c>
      <c r="B9" s="57">
        <v>165</v>
      </c>
      <c r="C9" s="57"/>
      <c r="D9" s="57">
        <f>B9+$B$26</f>
        <v>175</v>
      </c>
      <c r="E9" s="57">
        <f>B9+$B$25</f>
        <v>160</v>
      </c>
      <c r="F9" s="57">
        <f>B9+$B$24</f>
        <v>155</v>
      </c>
      <c r="G9" s="57" t="s">
        <v>148</v>
      </c>
    </row>
    <row r="10" spans="1:7" ht="15">
      <c r="A10" s="64" t="s">
        <v>40</v>
      </c>
      <c r="B10" s="65">
        <v>160</v>
      </c>
      <c r="C10" s="65"/>
      <c r="D10" s="65">
        <f>B10+$B$26</f>
        <v>170</v>
      </c>
      <c r="E10" s="65">
        <f>B10+$B$25</f>
        <v>155</v>
      </c>
      <c r="F10" s="65">
        <f>B10+$B$24</f>
        <v>150</v>
      </c>
      <c r="G10" s="70" t="s">
        <v>148</v>
      </c>
    </row>
    <row r="11" spans="1:7" ht="15">
      <c r="A11" s="66" t="s">
        <v>41</v>
      </c>
      <c r="B11" s="57">
        <v>148</v>
      </c>
      <c r="C11" s="57"/>
      <c r="D11" s="57">
        <f>B11+$B$26</f>
        <v>158</v>
      </c>
      <c r="E11" s="75">
        <f>B11+$B$25</f>
        <v>143</v>
      </c>
      <c r="F11" s="57">
        <f>B11+$B$24</f>
        <v>138</v>
      </c>
      <c r="G11" s="57" t="s">
        <v>149</v>
      </c>
    </row>
    <row r="12" spans="1:7" ht="15">
      <c r="A12" s="64" t="s">
        <v>42</v>
      </c>
      <c r="B12" s="70">
        <v>148</v>
      </c>
      <c r="C12" s="70"/>
      <c r="D12" s="70">
        <f>B12+$B$26</f>
        <v>158</v>
      </c>
      <c r="E12" s="65">
        <f>B12+$B$25</f>
        <v>143</v>
      </c>
      <c r="F12" s="65">
        <f>B12+$B$24</f>
        <v>138</v>
      </c>
      <c r="G12" s="70" t="s">
        <v>149</v>
      </c>
    </row>
    <row r="13" spans="1:7" ht="15">
      <c r="A13" s="66" t="s">
        <v>43</v>
      </c>
      <c r="B13" s="76"/>
      <c r="C13" s="76"/>
      <c r="D13" s="76"/>
      <c r="E13" s="57"/>
      <c r="F13" s="57"/>
      <c r="G13" s="57"/>
    </row>
    <row r="14" spans="1:7" ht="15">
      <c r="A14" s="64" t="s">
        <v>44</v>
      </c>
      <c r="B14" s="70"/>
      <c r="C14" s="70"/>
      <c r="D14" s="70"/>
      <c r="E14" s="70"/>
      <c r="F14" s="65"/>
      <c r="G14" s="70"/>
    </row>
    <row r="15" spans="1:7" ht="15">
      <c r="A15" s="66" t="s">
        <v>45</v>
      </c>
      <c r="B15" s="57"/>
      <c r="C15" s="57"/>
      <c r="D15" s="57"/>
      <c r="E15" s="57"/>
      <c r="F15" s="57"/>
      <c r="G15" s="57"/>
    </row>
    <row r="16" spans="1:7" ht="15">
      <c r="A16" s="64" t="s">
        <v>46</v>
      </c>
      <c r="B16" s="65"/>
      <c r="C16" s="65"/>
      <c r="D16" s="65"/>
      <c r="E16" s="65"/>
      <c r="F16" s="65"/>
      <c r="G16" s="65"/>
    </row>
    <row r="17" spans="1:7" ht="15">
      <c r="A17" s="66" t="s">
        <v>47</v>
      </c>
      <c r="B17" s="57"/>
      <c r="C17" s="57"/>
      <c r="D17" s="57"/>
      <c r="E17" s="57"/>
      <c r="F17" s="57"/>
      <c r="G17" s="57"/>
    </row>
    <row r="23" spans="1:6" ht="15">
      <c r="A23" t="s">
        <v>55</v>
      </c>
      <c r="F23" t="s">
        <v>48</v>
      </c>
    </row>
    <row r="24" spans="1:6" ht="15">
      <c r="A24" s="77">
        <v>0.11</v>
      </c>
      <c r="B24">
        <v>-10</v>
      </c>
      <c r="F24" t="s">
        <v>49</v>
      </c>
    </row>
    <row r="25" spans="1:6" ht="15">
      <c r="A25" s="78">
        <v>0.115</v>
      </c>
      <c r="B25" s="79">
        <v>-5</v>
      </c>
      <c r="C25" s="108"/>
      <c r="D25" s="108"/>
      <c r="F25" t="s">
        <v>50</v>
      </c>
    </row>
    <row r="26" spans="1:6" ht="15">
      <c r="A26" s="80">
        <v>0.125</v>
      </c>
      <c r="B26" s="81">
        <v>10</v>
      </c>
      <c r="C26" s="81"/>
      <c r="D26" s="81"/>
      <c r="F26" t="s">
        <v>51</v>
      </c>
    </row>
    <row r="27" spans="1:6" ht="15">
      <c r="A27" s="77">
        <v>0.13</v>
      </c>
      <c r="B27" s="82" t="s">
        <v>56</v>
      </c>
      <c r="C27" s="82"/>
      <c r="D27" s="82"/>
      <c r="F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="80" zoomScaleNormal="80" zoomScalePageLayoutView="0" workbookViewId="0" topLeftCell="A1">
      <selection activeCell="C12" sqref="C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57</v>
      </c>
      <c r="C2" s="61" t="s">
        <v>34</v>
      </c>
    </row>
    <row r="3" spans="2:3" ht="15.75">
      <c r="B3" s="62" t="s">
        <v>58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/>
      <c r="C6" s="57"/>
    </row>
    <row r="7" spans="1:3" ht="15">
      <c r="A7" s="74" t="s">
        <v>38</v>
      </c>
      <c r="B7" s="65">
        <v>120</v>
      </c>
      <c r="C7" s="65" t="s">
        <v>133</v>
      </c>
    </row>
    <row r="8" spans="1:3" ht="15">
      <c r="A8" s="69" t="s">
        <v>39</v>
      </c>
      <c r="B8" s="84">
        <v>110</v>
      </c>
      <c r="C8" s="84" t="s">
        <v>148</v>
      </c>
    </row>
    <row r="9" spans="1:3" ht="15">
      <c r="A9" s="64" t="s">
        <v>40</v>
      </c>
      <c r="B9" s="65">
        <v>95</v>
      </c>
      <c r="C9" s="65" t="s">
        <v>149</v>
      </c>
    </row>
    <row r="10" spans="1:3" ht="15">
      <c r="A10" s="66" t="s">
        <v>41</v>
      </c>
      <c r="B10" s="57">
        <v>85</v>
      </c>
      <c r="C10" s="57" t="s">
        <v>149</v>
      </c>
    </row>
    <row r="11" spans="1:3" ht="15">
      <c r="A11" s="64" t="s">
        <v>42</v>
      </c>
      <c r="B11" s="65">
        <v>85</v>
      </c>
      <c r="C11" s="65" t="s">
        <v>149</v>
      </c>
    </row>
    <row r="12" spans="1:3" ht="15">
      <c r="A12" s="69" t="s">
        <v>43</v>
      </c>
      <c r="B12" s="84">
        <v>90</v>
      </c>
      <c r="C12" s="57" t="s">
        <v>163</v>
      </c>
    </row>
    <row r="13" spans="1:3" ht="15">
      <c r="A13" s="64" t="s">
        <v>44</v>
      </c>
      <c r="B13" s="65">
        <v>85</v>
      </c>
      <c r="C13" s="65" t="s">
        <v>163</v>
      </c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B1">
      <selection activeCell="E24" sqref="E24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59</v>
      </c>
    </row>
    <row r="2" spans="3:11" ht="15">
      <c r="C2" s="85" t="s">
        <v>60</v>
      </c>
      <c r="G2" s="85" t="s">
        <v>61</v>
      </c>
      <c r="K2" s="85" t="s">
        <v>62</v>
      </c>
    </row>
    <row r="3" spans="2:13" ht="15">
      <c r="B3" t="s">
        <v>63</v>
      </c>
      <c r="C3" t="s">
        <v>64</v>
      </c>
      <c r="D3" t="s">
        <v>65</v>
      </c>
      <c r="E3" t="s">
        <v>66</v>
      </c>
      <c r="F3" t="s">
        <v>63</v>
      </c>
      <c r="G3" t="s">
        <v>64</v>
      </c>
      <c r="H3" t="s">
        <v>65</v>
      </c>
      <c r="I3" t="s">
        <v>66</v>
      </c>
      <c r="J3" t="s">
        <v>63</v>
      </c>
      <c r="K3" t="s">
        <v>64</v>
      </c>
      <c r="L3" t="s">
        <v>65</v>
      </c>
      <c r="M3" t="s">
        <v>66</v>
      </c>
    </row>
    <row r="4" spans="2:13" ht="15">
      <c r="B4" t="s">
        <v>67</v>
      </c>
      <c r="C4" t="s">
        <v>114</v>
      </c>
      <c r="D4" s="88">
        <v>41710</v>
      </c>
      <c r="E4" s="39">
        <v>688</v>
      </c>
      <c r="F4" t="s">
        <v>68</v>
      </c>
      <c r="G4" t="s">
        <v>115</v>
      </c>
      <c r="H4" s="88">
        <v>41710</v>
      </c>
      <c r="I4" s="39">
        <v>741.25</v>
      </c>
      <c r="J4" t="s">
        <v>69</v>
      </c>
      <c r="K4" t="s">
        <v>70</v>
      </c>
      <c r="L4" s="88">
        <v>41710</v>
      </c>
      <c r="M4" s="39">
        <v>484.25</v>
      </c>
    </row>
    <row r="5" spans="2:13" ht="15">
      <c r="B5" t="s">
        <v>71</v>
      </c>
      <c r="C5" t="s">
        <v>116</v>
      </c>
      <c r="D5" s="88">
        <v>41710</v>
      </c>
      <c r="E5" s="39">
        <v>683.75</v>
      </c>
      <c r="F5" t="s">
        <v>72</v>
      </c>
      <c r="G5" t="s">
        <v>117</v>
      </c>
      <c r="H5" s="88">
        <v>41710</v>
      </c>
      <c r="I5" s="39">
        <v>747.75</v>
      </c>
      <c r="J5" t="s">
        <v>73</v>
      </c>
      <c r="K5" t="s">
        <v>74</v>
      </c>
      <c r="L5" s="88">
        <v>41710</v>
      </c>
      <c r="M5" s="39">
        <v>488.5</v>
      </c>
    </row>
    <row r="6" spans="2:13" ht="15">
      <c r="B6" t="s">
        <v>75</v>
      </c>
      <c r="C6" t="s">
        <v>118</v>
      </c>
      <c r="D6" s="88">
        <v>41710</v>
      </c>
      <c r="E6" s="39">
        <v>688.25</v>
      </c>
      <c r="F6" t="s">
        <v>76</v>
      </c>
      <c r="G6" t="s">
        <v>119</v>
      </c>
      <c r="H6" s="88">
        <v>41710</v>
      </c>
      <c r="I6" s="39">
        <v>742</v>
      </c>
      <c r="J6" t="s">
        <v>77</v>
      </c>
      <c r="K6" t="s">
        <v>78</v>
      </c>
      <c r="L6" s="88">
        <v>41710</v>
      </c>
      <c r="M6" s="39">
        <v>492</v>
      </c>
    </row>
    <row r="7" spans="2:13" ht="15">
      <c r="B7" t="s">
        <v>79</v>
      </c>
      <c r="C7" t="s">
        <v>120</v>
      </c>
      <c r="D7" s="88">
        <v>41710</v>
      </c>
      <c r="E7" s="39">
        <v>696.75</v>
      </c>
      <c r="F7" t="s">
        <v>80</v>
      </c>
      <c r="G7" t="s">
        <v>121</v>
      </c>
      <c r="H7" s="88">
        <v>41710</v>
      </c>
      <c r="I7" s="39">
        <v>748.5</v>
      </c>
      <c r="J7" t="s">
        <v>81</v>
      </c>
      <c r="K7" t="s">
        <v>82</v>
      </c>
      <c r="L7" s="88">
        <v>41710</v>
      </c>
      <c r="M7" s="39">
        <v>488.5</v>
      </c>
    </row>
    <row r="8" spans="2:13" ht="15">
      <c r="B8" t="s">
        <v>83</v>
      </c>
      <c r="C8" t="s">
        <v>122</v>
      </c>
      <c r="D8" s="88">
        <v>41710</v>
      </c>
      <c r="E8" s="39">
        <v>707</v>
      </c>
      <c r="F8" t="s">
        <v>84</v>
      </c>
      <c r="G8" t="s">
        <v>123</v>
      </c>
      <c r="H8" s="88">
        <v>41710</v>
      </c>
      <c r="I8" s="39">
        <v>758.75</v>
      </c>
      <c r="J8" t="s">
        <v>85</v>
      </c>
      <c r="K8" t="s">
        <v>86</v>
      </c>
      <c r="L8" s="88">
        <v>41710</v>
      </c>
      <c r="M8" s="39">
        <v>486.25</v>
      </c>
    </row>
    <row r="9" spans="2:13" ht="15">
      <c r="B9" t="s">
        <v>87</v>
      </c>
      <c r="C9" t="s">
        <v>124</v>
      </c>
      <c r="D9" s="88">
        <v>41710</v>
      </c>
      <c r="E9" s="39">
        <v>712</v>
      </c>
      <c r="F9" t="s">
        <v>107</v>
      </c>
      <c r="G9" t="s">
        <v>125</v>
      </c>
      <c r="H9" s="88">
        <v>41710</v>
      </c>
      <c r="I9" s="39">
        <v>762.25</v>
      </c>
      <c r="J9" t="s">
        <v>88</v>
      </c>
      <c r="K9" t="s">
        <v>89</v>
      </c>
      <c r="L9" s="88">
        <v>41710</v>
      </c>
      <c r="M9" s="39">
        <v>493</v>
      </c>
    </row>
    <row r="10" spans="2:13" ht="15">
      <c r="B10" t="s">
        <v>90</v>
      </c>
      <c r="C10" t="s">
        <v>126</v>
      </c>
      <c r="D10" s="88">
        <v>41710</v>
      </c>
      <c r="E10" s="39">
        <v>712.75</v>
      </c>
      <c r="F10" t="s">
        <v>134</v>
      </c>
      <c r="G10" t="s">
        <v>135</v>
      </c>
      <c r="H10" s="88">
        <v>41710</v>
      </c>
      <c r="I10" s="39">
        <v>748.75</v>
      </c>
      <c r="J10" t="s">
        <v>91</v>
      </c>
      <c r="K10" t="s">
        <v>92</v>
      </c>
      <c r="L10" s="88">
        <v>41710</v>
      </c>
      <c r="M10" s="39">
        <v>498.75</v>
      </c>
    </row>
    <row r="11" spans="2:13" ht="15">
      <c r="B11" t="s">
        <v>93</v>
      </c>
      <c r="C11" t="s">
        <v>127</v>
      </c>
      <c r="D11" s="88">
        <v>41710</v>
      </c>
      <c r="E11" s="39">
        <v>702.25</v>
      </c>
      <c r="F11" t="s">
        <v>136</v>
      </c>
      <c r="G11" t="s">
        <v>137</v>
      </c>
      <c r="H11" s="88">
        <v>41710</v>
      </c>
      <c r="I11" s="39">
        <v>726.75</v>
      </c>
      <c r="J11" t="s">
        <v>94</v>
      </c>
      <c r="K11" t="s">
        <v>95</v>
      </c>
      <c r="L11" s="88">
        <v>41710</v>
      </c>
      <c r="M11" s="39">
        <v>502</v>
      </c>
    </row>
    <row r="12" spans="2:13" ht="15">
      <c r="B12" t="s">
        <v>109</v>
      </c>
      <c r="C12" t="s">
        <v>128</v>
      </c>
      <c r="D12" s="88">
        <v>41710</v>
      </c>
      <c r="E12" s="39">
        <v>704.25</v>
      </c>
      <c r="F12" t="s">
        <v>138</v>
      </c>
      <c r="G12" t="s">
        <v>139</v>
      </c>
      <c r="H12" s="88">
        <v>41710</v>
      </c>
      <c r="I12" s="39">
        <v>728.25</v>
      </c>
      <c r="J12" t="s">
        <v>96</v>
      </c>
      <c r="K12" t="s">
        <v>97</v>
      </c>
      <c r="L12" s="88">
        <v>41710</v>
      </c>
      <c r="M12" s="39">
        <v>488.75</v>
      </c>
    </row>
    <row r="13" spans="2:13" ht="15">
      <c r="B13" t="s">
        <v>110</v>
      </c>
      <c r="C13" t="s">
        <v>129</v>
      </c>
      <c r="D13" s="88">
        <v>41710</v>
      </c>
      <c r="E13" s="39">
        <v>712</v>
      </c>
      <c r="F13" t="s">
        <v>140</v>
      </c>
      <c r="G13" t="s">
        <v>141</v>
      </c>
      <c r="H13" s="88">
        <v>41710</v>
      </c>
      <c r="I13" s="39">
        <v>733.5</v>
      </c>
      <c r="J13" t="s">
        <v>98</v>
      </c>
      <c r="K13" t="s">
        <v>99</v>
      </c>
      <c r="L13" s="88">
        <v>41710</v>
      </c>
      <c r="M13" s="39">
        <v>485</v>
      </c>
    </row>
    <row r="14" spans="2:13" ht="15">
      <c r="B14" t="s">
        <v>111</v>
      </c>
      <c r="C14" t="s">
        <v>130</v>
      </c>
      <c r="D14" s="88">
        <v>41710</v>
      </c>
      <c r="E14" s="39">
        <v>715.5</v>
      </c>
      <c r="F14" t="s">
        <v>142</v>
      </c>
      <c r="G14" t="s">
        <v>143</v>
      </c>
      <c r="H14" s="88">
        <v>41710</v>
      </c>
      <c r="I14" s="39">
        <v>740.75</v>
      </c>
      <c r="J14" t="s">
        <v>153</v>
      </c>
      <c r="K14" t="s">
        <v>154</v>
      </c>
      <c r="L14" s="88">
        <v>41710</v>
      </c>
      <c r="M14" s="39">
        <v>491.25</v>
      </c>
    </row>
    <row r="15" spans="2:13" ht="15">
      <c r="B15" t="s">
        <v>112</v>
      </c>
      <c r="C15" t="s">
        <v>131</v>
      </c>
      <c r="D15" s="88">
        <v>41710</v>
      </c>
      <c r="E15" s="39">
        <v>710</v>
      </c>
      <c r="F15" t="s">
        <v>144</v>
      </c>
      <c r="G15" t="s">
        <v>145</v>
      </c>
      <c r="H15" s="88">
        <v>41710</v>
      </c>
      <c r="I15" s="39">
        <v>740.75</v>
      </c>
      <c r="J15" t="s">
        <v>155</v>
      </c>
      <c r="K15" t="s">
        <v>156</v>
      </c>
      <c r="L15" s="88">
        <v>41710</v>
      </c>
      <c r="M15" s="39">
        <v>494.5</v>
      </c>
    </row>
    <row r="16" spans="2:13" ht="15">
      <c r="B16" t="s">
        <v>113</v>
      </c>
      <c r="C16" t="s">
        <v>132</v>
      </c>
      <c r="D16" s="88">
        <v>41710</v>
      </c>
      <c r="E16" s="39">
        <v>678.75</v>
      </c>
      <c r="F16" t="s">
        <v>146</v>
      </c>
      <c r="G16" t="s">
        <v>147</v>
      </c>
      <c r="H16" s="88">
        <v>41710</v>
      </c>
      <c r="I16" s="39">
        <v>680</v>
      </c>
      <c r="J16" t="s">
        <v>100</v>
      </c>
      <c r="K16" t="s">
        <v>101</v>
      </c>
      <c r="L16" s="88">
        <v>41710</v>
      </c>
      <c r="M16">
        <v>497</v>
      </c>
    </row>
    <row r="17" spans="10:13" ht="15">
      <c r="J17" s="85" t="s">
        <v>157</v>
      </c>
      <c r="K17" s="85" t="s">
        <v>158</v>
      </c>
      <c r="L17" s="88">
        <v>41710</v>
      </c>
      <c r="M17" s="85">
        <v>480.75</v>
      </c>
    </row>
    <row r="18" spans="10:13" ht="15">
      <c r="J18" s="85" t="s">
        <v>102</v>
      </c>
      <c r="K18" s="85" t="s">
        <v>103</v>
      </c>
      <c r="L18" s="88">
        <v>41710</v>
      </c>
      <c r="M18" s="85">
        <v>472.75</v>
      </c>
    </row>
    <row r="19" spans="10:13" ht="15">
      <c r="J19" s="85" t="s">
        <v>159</v>
      </c>
      <c r="K19" s="85" t="s">
        <v>160</v>
      </c>
      <c r="L19" s="88">
        <v>41710</v>
      </c>
      <c r="M19" s="85">
        <v>488.5</v>
      </c>
    </row>
    <row r="20" spans="4:13" ht="15.75">
      <c r="D20" s="86"/>
      <c r="E20" s="86"/>
      <c r="J20" s="85" t="s">
        <v>161</v>
      </c>
      <c r="K20" s="85" t="s">
        <v>162</v>
      </c>
      <c r="L20" s="88">
        <v>41710</v>
      </c>
      <c r="M20" s="85">
        <v>456.5</v>
      </c>
    </row>
    <row r="21" spans="4:5" ht="15.75">
      <c r="D21" s="86"/>
      <c r="E21" s="86"/>
    </row>
    <row r="22" spans="4:5" ht="15.75">
      <c r="D22" s="86"/>
      <c r="E22" s="86"/>
    </row>
    <row r="23" spans="3:9" ht="15.75">
      <c r="C23" s="86" t="s">
        <v>104</v>
      </c>
      <c r="D23" s="66" t="s">
        <v>164</v>
      </c>
      <c r="E23" s="66">
        <v>12</v>
      </c>
      <c r="F23" s="85" t="s">
        <v>105</v>
      </c>
      <c r="G23" t="s">
        <v>38</v>
      </c>
      <c r="H23" t="s">
        <v>106</v>
      </c>
      <c r="I23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2014-03-13T13:17:09Z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