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636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'Datos'!$A$1:$M$10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<sst xmlns="http://schemas.openxmlformats.org/spreadsheetml/2006/main" count="274" uniqueCount="151">
  <si>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</si>
  <si>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</si>
  <si>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</si>
  <si>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</si>
  <si>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</si>
  <si>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</si>
  <si>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</si>
  <si>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</si>
  <si>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</si>
  <si>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</si>
  <si>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</si>
  <si>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</si>
  <si>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</si>
  <si>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</si>
  <si>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</si>
  <si>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</si>
  <si>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</si>
  <si>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</si>
  <si>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</si>
  <si>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</si>
  <si>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</si>
  <si>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</si>
  <si>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</si>
  <si>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</si>
  <si>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</si>
  <si>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</si>
  <si>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</si>
  <si>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</si>
  <si>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</si>
  <si>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</si>
  <si>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</si>
  <si>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</si>
  <si>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</si>
  <si>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</si>
  <si>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</si>
  <si>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</si>
  <si>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</si>
  <si>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</si>
  <si>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</si>
  <si>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</si>
  <si>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</si>
  <si>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</si>
  <si>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</si>
  <si>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</si>
  <si>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</si>
  <si>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</si>
  <si>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</si>
  <si>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</si>
  <si>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</si>
  <si>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</si>
  <si>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</si>
  <si>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</si>
  <si>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</si>
  <si>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</si>
  <si>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</si>
  <si>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</si>
  <si>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</si>
  <si>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</si>
  <si>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</si>
  <si>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</si>
  <si>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</si>
  <si>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</si>
  <si>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</si>
  <si>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</si>
  <si>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</si>
  <si>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</si>
  <si>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</si>
  <si>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</si>
  <si>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</si>
  <si>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</si>
  <si>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</si>
  <si>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</si>
  <si>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</si>
  <si>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</si>
  <si>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</si>
  <si>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</si>
  <si>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</si>
  <si>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</si>
  <si>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</si>
  <si>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</si>
  <si>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</si>
  <si>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</si>
  <si>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</si>
  <si>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</si>
  <si>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</si>
  <si>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</si>
  <si>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</si>
  <si>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</si>
  <si>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</si>
  <si>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</si>
  <si>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</si>
  <si>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</si>
  <si>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</si>
  <si>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</si>
  <si>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</si>
  <si>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</si>
  <si>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</si>
  <si>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</si>
  <si>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</si>
  <si>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</si>
  <si>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</si>
  <si>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</si>
  <si>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</si>
  <si>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</si>
  <si>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</si>
  <si>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</si>
  <si>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</si>
  <si>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</si>
  <si>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</si>
  <si>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</si>
  <si>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</si>
  <si>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</si>
  <si>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</si>
  <si>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</si>
  <si>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</si>
  <si>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</si>
  <si>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</si>
  <si>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</si>
  <si>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</si>
  <si>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</si>
  <si>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</si>
  <si>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</si>
  <si>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</si>
  <si>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</si>
  <si>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</si>
  <si>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</si>
  <si>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</si>
  <si>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</si>
  <si>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</si>
  <si>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</si>
  <si>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</si>
  <si>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</si>
  <si>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</si>
  <si>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</si>
  <si>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</si>
  <si>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</si>
  <si>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</si>
  <si>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</si>
  <si>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</si>
  <si>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</si>
  <si>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</si>
  <si>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</si>
  <si>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</si>
  <si>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</si>
  <si>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</si>
  <si>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</si>
  <si>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</si>
  <si>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</si>
  <si>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</si>
  <si>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</si>
  <si>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>Martes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</si>
</sst>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4">
      <selection activeCell="K21" sqref="K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Mayo</v>
      </c>
      <c r="E8" s="4">
        <f>Datos!I22</f>
        <v>2014</v>
      </c>
      <c r="F8" s="4"/>
      <c r="G8" s="4"/>
      <c r="H8" s="3"/>
      <c r="I8" s="3"/>
      <c r="J8" s="3" t="str">
        <f>Datos!D22</f>
        <v>Martes</v>
      </c>
      <c r="K8" s="5">
        <f>Datos!E22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136</v>
      </c>
      <c r="G15" s="14" t="s">
        <v>137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/>
      <c r="F18" s="107"/>
      <c r="G18" s="28"/>
      <c r="H18" s="29"/>
      <c r="I18" s="30"/>
      <c r="J18" s="31"/>
      <c r="K18" s="32"/>
    </row>
    <row r="19" spans="1:11" ht="19.5" customHeight="1">
      <c r="A19" s="17" t="s">
        <v>14</v>
      </c>
      <c r="B19" s="34"/>
      <c r="C19" s="26"/>
      <c r="D19" s="27"/>
      <c r="E19" s="29"/>
      <c r="G19" s="28"/>
      <c r="H19" s="29"/>
      <c r="I19" s="30"/>
      <c r="J19" s="38"/>
      <c r="K19" s="32"/>
    </row>
    <row r="20" spans="1:11" ht="19.5" customHeight="1">
      <c r="A20" s="24" t="s">
        <v>15</v>
      </c>
      <c r="B20" s="25"/>
      <c r="C20" s="26"/>
      <c r="D20" s="27"/>
      <c r="E20" s="93"/>
      <c r="F20" s="107"/>
      <c r="G20" s="93"/>
      <c r="H20" s="29"/>
      <c r="I20" s="30"/>
      <c r="J20" s="31"/>
      <c r="K20" s="32"/>
    </row>
    <row r="21" spans="1:11" ht="19.5" customHeight="1">
      <c r="A21" s="17" t="s">
        <v>16</v>
      </c>
      <c r="B21" s="34"/>
      <c r="C21" s="26">
        <f>B23+'Primas SRW'!B9</f>
        <v>760.5</v>
      </c>
      <c r="D21" s="27"/>
      <c r="E21" s="93">
        <f>D23+'Primas HRW'!B10</f>
        <v>923.25</v>
      </c>
      <c r="F21" s="107" t="s">
        <v>138</v>
      </c>
      <c r="G21" s="93">
        <f>D23+'Primas HRW'!D10</f>
        <v>933.25</v>
      </c>
      <c r="H21" s="93">
        <f>D23+'Primas HRW'!E10</f>
        <v>918.25</v>
      </c>
      <c r="I21" s="94">
        <f>D23+'Primas HRW'!F10</f>
        <v>913.25</v>
      </c>
      <c r="J21" s="38"/>
      <c r="K21" s="32"/>
    </row>
    <row r="22" spans="1:11" ht="19.5" customHeight="1">
      <c r="A22" s="17" t="s">
        <v>17</v>
      </c>
      <c r="B22" s="34"/>
      <c r="C22" s="26">
        <f>B23+'Primas SRW'!B10</f>
        <v>740.5</v>
      </c>
      <c r="D22" s="27"/>
      <c r="E22" s="93">
        <f>D23+'Primas HRW'!B11</f>
        <v>916.25</v>
      </c>
      <c r="F22" s="93"/>
      <c r="G22" s="93">
        <f>D23+'Primas HRW'!D11</f>
        <v>926.25</v>
      </c>
      <c r="H22" s="93">
        <f>D23+'Primas HRW'!E11</f>
        <v>911.25</v>
      </c>
      <c r="I22" s="94">
        <f>D23+'Primas HRW'!F11</f>
        <v>906.25</v>
      </c>
      <c r="J22" s="89"/>
      <c r="K22" s="32">
        <f>J23+'Primas maíz'!B10</f>
        <v>558.5</v>
      </c>
    </row>
    <row r="23" spans="1:11" ht="19.5" customHeight="1">
      <c r="A23" s="17" t="s">
        <v>18</v>
      </c>
      <c r="B23" s="34">
        <f>Datos!E4</f>
        <v>670.5</v>
      </c>
      <c r="C23" s="26">
        <f>B23+'Primas SRW'!B11</f>
        <v>730.5</v>
      </c>
      <c r="D23" s="27">
        <f>Datos!I4</f>
        <v>768.25</v>
      </c>
      <c r="E23" s="93">
        <f>D23+'Primas HRW'!B12</f>
        <v>913.25</v>
      </c>
      <c r="F23" s="93"/>
      <c r="G23" s="93">
        <f>D23+'Primas HRW'!D12</f>
        <v>923.25</v>
      </c>
      <c r="H23" s="93">
        <f>D23+'Primas HRW'!E12</f>
        <v>908.25</v>
      </c>
      <c r="I23" s="94">
        <f>D23+'Primas HRW'!F12</f>
        <v>903.25</v>
      </c>
      <c r="J23" s="31">
        <f>Datos!M4</f>
        <v>473.5</v>
      </c>
      <c r="K23" s="32">
        <f>J23+'Primas maíz'!B11</f>
        <v>558.5</v>
      </c>
    </row>
    <row r="24" spans="1:11" ht="19.5" customHeight="1">
      <c r="A24" s="17" t="s">
        <v>19</v>
      </c>
      <c r="B24" s="34"/>
      <c r="C24" s="26">
        <f>B25+'Primas SRW'!B12</f>
        <v>736.5</v>
      </c>
      <c r="D24" s="27"/>
      <c r="E24" s="93">
        <f>D25+'Primas HRW'!B13</f>
        <v>912</v>
      </c>
      <c r="F24" s="93"/>
      <c r="G24" s="93">
        <f>D25+'Primas HRW'!D13</f>
        <v>922</v>
      </c>
      <c r="H24" s="93">
        <f>D25+'Primas HRW'!E13</f>
        <v>907</v>
      </c>
      <c r="I24" s="94">
        <f>D25+'Primas HRW'!F13</f>
        <v>902</v>
      </c>
      <c r="J24" s="31"/>
      <c r="K24" s="32">
        <f>J25+'Primas maíz'!B12</f>
        <v>557.25</v>
      </c>
    </row>
    <row r="25" spans="1:11" ht="19.5" customHeight="1">
      <c r="A25" s="17" t="s">
        <v>20</v>
      </c>
      <c r="B25" s="36">
        <f>Datos!E5</f>
        <v>680.5</v>
      </c>
      <c r="C25" s="26">
        <f>B25+'Primas SRW'!B13</f>
        <v>740.5</v>
      </c>
      <c r="D25" s="27">
        <f>Datos!I5</f>
        <v>774</v>
      </c>
      <c r="E25" s="26"/>
      <c r="F25" s="26"/>
      <c r="G25" s="26"/>
      <c r="H25" s="26"/>
      <c r="I25" s="33"/>
      <c r="J25" s="31">
        <f>Datos!M5</f>
        <v>472.25</v>
      </c>
      <c r="K25" s="32">
        <f>J25+'Primas maíz'!B13</f>
        <v>557.25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Datos!E6</f>
        <v>697</v>
      </c>
      <c r="C28" s="35"/>
      <c r="D28" s="27">
        <f>Datos!I6</f>
        <v>785.25</v>
      </c>
      <c r="E28" s="35"/>
      <c r="F28" s="35"/>
      <c r="G28" s="35"/>
      <c r="H28" s="35"/>
      <c r="I28" s="37"/>
      <c r="J28" s="31">
        <f>Datos!M6</f>
        <v>472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Datos!E7</f>
        <v>711.5</v>
      </c>
      <c r="C30" s="26"/>
      <c r="D30" s="27">
        <f>Datos!I7</f>
        <v>789</v>
      </c>
      <c r="E30" s="26"/>
      <c r="F30" s="26"/>
      <c r="G30" s="26"/>
      <c r="H30" s="26"/>
      <c r="I30" s="33"/>
      <c r="J30" s="31">
        <f>Datos!M7</f>
        <v>481</v>
      </c>
      <c r="K30" s="32"/>
    </row>
    <row r="31" spans="1:11" ht="19.5" customHeight="1">
      <c r="A31" s="17" t="s">
        <v>16</v>
      </c>
      <c r="B31" s="36">
        <f>Datos!E8</f>
        <v>719</v>
      </c>
      <c r="C31" s="26"/>
      <c r="D31" s="27">
        <f>Datos!I8</f>
        <v>784.75</v>
      </c>
      <c r="E31" s="26"/>
      <c r="F31" s="26"/>
      <c r="G31" s="26"/>
      <c r="H31" s="26"/>
      <c r="I31" s="33"/>
      <c r="J31" s="31">
        <f>Datos!M8</f>
        <v>487.25</v>
      </c>
      <c r="K31" s="32"/>
    </row>
    <row r="32" spans="1:11" ht="19.5" customHeight="1">
      <c r="A32" s="17" t="s">
        <v>18</v>
      </c>
      <c r="B32" s="36">
        <f>Datos!E9</f>
        <v>717.5</v>
      </c>
      <c r="C32" s="26"/>
      <c r="D32" s="27">
        <f>Datos!I9</f>
        <v>774.25</v>
      </c>
      <c r="E32" s="26"/>
      <c r="F32" s="26"/>
      <c r="G32" s="26"/>
      <c r="H32" s="26"/>
      <c r="I32" s="33"/>
      <c r="J32" s="31">
        <f>Datos!M9</f>
        <v>492.5</v>
      </c>
      <c r="K32" s="32"/>
    </row>
    <row r="33" spans="1:11" ht="19.5" customHeight="1">
      <c r="A33" s="17" t="s">
        <v>20</v>
      </c>
      <c r="B33" s="36">
        <f>Datos!E10</f>
        <v>721.75</v>
      </c>
      <c r="C33" s="26"/>
      <c r="D33" s="27">
        <f>Datos!I10</f>
        <v>775.5</v>
      </c>
      <c r="E33" s="26"/>
      <c r="F33" s="26"/>
      <c r="G33" s="26"/>
      <c r="H33" s="26"/>
      <c r="I33" s="33"/>
      <c r="J33" s="31">
        <f>Datos!M10</f>
        <v>483.25</v>
      </c>
      <c r="K33" s="32"/>
    </row>
    <row r="34" spans="1:11" ht="19.5" customHeight="1">
      <c r="A34" s="17" t="s">
        <v>23</v>
      </c>
      <c r="B34" s="36">
        <f>Datos!E11</f>
        <v>728.5</v>
      </c>
      <c r="C34" s="35"/>
      <c r="D34" s="40">
        <f>Datos!I11</f>
        <v>781.75</v>
      </c>
      <c r="E34" s="35"/>
      <c r="F34" s="35"/>
      <c r="G34" s="35"/>
      <c r="H34" s="35"/>
      <c r="I34" s="37"/>
      <c r="J34" s="31">
        <f>Datos!M11</f>
        <v>476.75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Datos!E12</f>
        <v>731.5</v>
      </c>
      <c r="C36" s="26"/>
      <c r="D36" s="27">
        <f>Datos!I12</f>
        <v>780.75</v>
      </c>
      <c r="E36" s="26"/>
      <c r="F36" s="26"/>
      <c r="G36" s="26"/>
      <c r="H36" s="26"/>
      <c r="I36" s="33"/>
      <c r="J36" s="38">
        <f>Datos!M12</f>
        <v>485.75</v>
      </c>
      <c r="K36" s="32"/>
    </row>
    <row r="37" spans="1:11" ht="19.5" customHeight="1">
      <c r="A37" s="17" t="s">
        <v>16</v>
      </c>
      <c r="B37" s="36">
        <f>Datos!E13</f>
        <v>728.25</v>
      </c>
      <c r="C37" s="26"/>
      <c r="D37" s="27">
        <f>Datos!I13</f>
        <v>776</v>
      </c>
      <c r="E37" s="26"/>
      <c r="F37" s="26"/>
      <c r="G37" s="26"/>
      <c r="H37" s="26"/>
      <c r="I37" s="33"/>
      <c r="J37" s="38">
        <f>Datos!M13</f>
        <v>490.25</v>
      </c>
      <c r="K37" s="32"/>
    </row>
    <row r="38" spans="1:11" ht="19.5" customHeight="1">
      <c r="A38" s="17" t="s">
        <v>18</v>
      </c>
      <c r="B38" s="36">
        <f>Datos!E14</f>
        <v>699.75</v>
      </c>
      <c r="C38" s="26"/>
      <c r="D38" s="27">
        <f>Datos!I14</f>
        <v>723</v>
      </c>
      <c r="E38" s="26"/>
      <c r="F38" s="26"/>
      <c r="G38" s="26"/>
      <c r="H38" s="26"/>
      <c r="I38" s="33"/>
      <c r="J38" s="38">
        <f>Datos!M14</f>
        <v>491.75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>
        <f>Datos!M15</f>
        <v>484</v>
      </c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8">
        <f>Datos!M16</f>
        <v>477.25</v>
      </c>
      <c r="K40" s="36"/>
      <c r="L40"/>
      <c r="M40"/>
      <c r="N40"/>
      <c r="O40"/>
    </row>
    <row r="41" spans="1:15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  <c r="L41"/>
      <c r="M41"/>
      <c r="N41"/>
      <c r="O41"/>
    </row>
    <row r="42" spans="1:15" ht="19.5" customHeight="1">
      <c r="A42" s="17" t="s">
        <v>18</v>
      </c>
      <c r="B42" s="36"/>
      <c r="C42" s="26"/>
      <c r="D42" s="27"/>
      <c r="E42" s="26"/>
      <c r="F42" s="26"/>
      <c r="G42" s="26"/>
      <c r="H42" s="26"/>
      <c r="I42" s="33"/>
      <c r="J42" s="38">
        <f>Datos!M17</f>
        <v>491.25</v>
      </c>
      <c r="K42" s="32"/>
      <c r="L42"/>
      <c r="M42"/>
      <c r="N42"/>
      <c r="O42"/>
    </row>
    <row r="43" spans="1:15" ht="19.5" customHeight="1">
      <c r="A43" s="17" t="s">
        <v>23</v>
      </c>
      <c r="B43" s="36"/>
      <c r="C43" s="26"/>
      <c r="D43" s="27"/>
      <c r="E43" s="26"/>
      <c r="F43" s="26"/>
      <c r="G43" s="26"/>
      <c r="H43" s="26"/>
      <c r="I43" s="33"/>
      <c r="J43" s="38">
        <f>Datos!M18</f>
        <v>464.25</v>
      </c>
      <c r="K43" s="32"/>
      <c r="L43"/>
      <c r="M43"/>
      <c r="N43"/>
      <c r="O43"/>
    </row>
    <row r="44" spans="1:15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3"/>
      <c r="K44" s="43"/>
      <c r="L44"/>
      <c r="M44"/>
      <c r="N44"/>
      <c r="O44" s="39"/>
    </row>
    <row r="45" spans="1:15" ht="19.5" customHeight="1">
      <c r="A45" s="44" t="s">
        <v>25</v>
      </c>
      <c r="L45"/>
      <c r="M45"/>
      <c r="N45"/>
      <c r="O45" s="39"/>
    </row>
    <row r="46" spans="1:15" ht="19.5" customHeight="1">
      <c r="A46" s="44" t="s">
        <v>26</v>
      </c>
      <c r="D46" s="1" t="s">
        <v>27</v>
      </c>
      <c r="J46" s="45"/>
      <c r="L46"/>
      <c r="M46"/>
      <c r="N46"/>
      <c r="O46" s="39"/>
    </row>
    <row r="47" spans="1:15" ht="19.5" customHeight="1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6"/>
      <c r="L47"/>
      <c r="M47"/>
      <c r="N47"/>
      <c r="O47" s="39"/>
    </row>
    <row r="48" ht="19.5" customHeight="1">
      <c r="J48" s="46"/>
    </row>
    <row r="49" spans="1:10" ht="19.5" customHeight="1">
      <c r="A49" s="47" t="s">
        <v>29</v>
      </c>
      <c r="E49" s="48" t="s">
        <v>30</v>
      </c>
      <c r="F49" s="48"/>
      <c r="G49" s="48"/>
      <c r="H49" s="48"/>
      <c r="I49" s="48"/>
      <c r="J49" s="49"/>
    </row>
    <row r="50" spans="5:10" ht="19.5" customHeight="1">
      <c r="E50" s="50">
        <v>0.11</v>
      </c>
      <c r="F50" s="50"/>
      <c r="G50" s="50"/>
      <c r="H50" s="51">
        <f>'Primas HRW'!B24</f>
        <v>-10</v>
      </c>
      <c r="I50" s="51"/>
      <c r="J50" s="49"/>
    </row>
    <row r="51" spans="5:9" ht="19.5" customHeight="1">
      <c r="E51" s="52">
        <v>0.115</v>
      </c>
      <c r="F51" s="52"/>
      <c r="G51" s="52"/>
      <c r="H51" s="51">
        <f>'Primas HRW'!B25</f>
        <v>-5</v>
      </c>
      <c r="I51" s="51"/>
    </row>
    <row r="52" spans="5:9" ht="15">
      <c r="E52" s="52">
        <v>0.125</v>
      </c>
      <c r="F52" s="52"/>
      <c r="G52" s="52"/>
      <c r="H52" s="51">
        <f>'Primas HRW'!B26</f>
        <v>10</v>
      </c>
      <c r="I52" s="51"/>
    </row>
    <row r="53" spans="5:9" ht="15">
      <c r="E53" s="50">
        <v>0.13</v>
      </c>
      <c r="F53" s="50"/>
      <c r="G53" s="50"/>
      <c r="H53" s="51" t="str">
        <f>'Primas HRW'!B27</f>
        <v>--</v>
      </c>
      <c r="I53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E9" sqref="E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Mayo</v>
      </c>
      <c r="E9" s="3">
        <f>BUSHEL!E8</f>
        <v>2014</v>
      </c>
      <c r="F9" s="3"/>
      <c r="G9" s="3"/>
      <c r="H9" s="3"/>
      <c r="I9" s="3"/>
      <c r="J9" s="3" t="str">
        <f>Datos!D22</f>
        <v>Martes</v>
      </c>
      <c r="K9" s="5">
        <f>Datos!E22</f>
        <v>20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136</v>
      </c>
      <c r="G15" s="14" t="s">
        <v>137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/>
      <c r="F18" s="106"/>
      <c r="G18" s="53"/>
      <c r="H18" s="53"/>
      <c r="I18" s="54"/>
      <c r="J18" s="31"/>
      <c r="K18" s="55"/>
    </row>
    <row r="19" spans="1:11" ht="19.5" customHeight="1">
      <c r="A19" s="95" t="s">
        <v>14</v>
      </c>
      <c r="B19" s="96"/>
      <c r="C19" s="97"/>
      <c r="D19" s="98"/>
      <c r="E19" s="99"/>
      <c r="F19" s="109"/>
      <c r="G19" s="99"/>
      <c r="H19" s="99"/>
      <c r="I19" s="100"/>
      <c r="J19" s="101"/>
      <c r="K19" s="102"/>
    </row>
    <row r="20" spans="1:11" ht="19.5" customHeight="1">
      <c r="A20" s="24" t="s">
        <v>15</v>
      </c>
      <c r="B20" s="36"/>
      <c r="C20" s="35"/>
      <c r="D20" s="27"/>
      <c r="E20" s="53"/>
      <c r="F20" s="106"/>
      <c r="G20" s="53"/>
      <c r="H20" s="53"/>
      <c r="I20" s="54"/>
      <c r="J20" s="56"/>
      <c r="K20" s="55"/>
    </row>
    <row r="21" spans="1:11" ht="19.5" customHeight="1">
      <c r="A21" s="95" t="s">
        <v>16</v>
      </c>
      <c r="B21" s="96"/>
      <c r="C21" s="97">
        <f>BUSHEL!C21*TONELADA!$B$46</f>
        <v>279.43811999999997</v>
      </c>
      <c r="D21" s="98"/>
      <c r="E21" s="99">
        <f>BUSHEL!E21*TONELADA!$B$46</f>
        <v>339.23897999999997</v>
      </c>
      <c r="F21" s="109" t="s">
        <v>138</v>
      </c>
      <c r="G21" s="99">
        <f>BUSHEL!G21*TONELADA!$B$46</f>
        <v>342.91338</v>
      </c>
      <c r="H21" s="99">
        <f>BUSHEL!H21*TONELADA!$B$46</f>
        <v>337.40178</v>
      </c>
      <c r="I21" s="100">
        <f>BUSHEL!I21*TONELADA!$B$46</f>
        <v>335.56458</v>
      </c>
      <c r="J21" s="101"/>
      <c r="K21" s="102"/>
    </row>
    <row r="22" spans="1:11" ht="19.5" customHeight="1">
      <c r="A22" s="17" t="s">
        <v>17</v>
      </c>
      <c r="B22" s="36"/>
      <c r="C22" s="35">
        <f>BUSHEL!C22*TONELADA!$B$46</f>
        <v>272.08932</v>
      </c>
      <c r="D22" s="27"/>
      <c r="E22" s="53">
        <f>BUSHEL!E22*TONELADA!$B$46</f>
        <v>336.6669</v>
      </c>
      <c r="F22" s="53"/>
      <c r="G22" s="53">
        <f>BUSHEL!G22*TONELADA!$B$46</f>
        <v>340.3413</v>
      </c>
      <c r="H22" s="53">
        <f>BUSHEL!H22*TONELADA!$B$46</f>
        <v>334.8297</v>
      </c>
      <c r="I22" s="54">
        <f>BUSHEL!I22*TONELADA!$B$46</f>
        <v>332.9925</v>
      </c>
      <c r="J22" s="56"/>
      <c r="K22" s="55">
        <f>BUSHEL!K22*TONELADA!$E$46</f>
        <v>219.87027999999998</v>
      </c>
    </row>
    <row r="23" spans="1:11" ht="19.5" customHeight="1">
      <c r="A23" s="95" t="s">
        <v>18</v>
      </c>
      <c r="B23" s="96">
        <f>BUSHEL!B23*TONELADA!$B$46</f>
        <v>246.36852</v>
      </c>
      <c r="C23" s="97">
        <f>BUSHEL!C23*TONELADA!$B$46</f>
        <v>268.41492</v>
      </c>
      <c r="D23" s="98">
        <f>IF(BUSHEL!D23&gt;0,BUSHEL!D23*TONELADA!$B$46,"")</f>
        <v>282.28578</v>
      </c>
      <c r="E23" s="99">
        <f>BUSHEL!E23*TONELADA!$B$46</f>
        <v>335.56458</v>
      </c>
      <c r="F23" s="99"/>
      <c r="G23" s="99">
        <f>BUSHEL!G23*TONELADA!$B$46</f>
        <v>339.23897999999997</v>
      </c>
      <c r="H23" s="99">
        <f>BUSHEL!H23*TONELADA!$B$46</f>
        <v>333.72738</v>
      </c>
      <c r="I23" s="100">
        <f>BUSHEL!I23*TONELADA!$B$46</f>
        <v>331.89018</v>
      </c>
      <c r="J23" s="101">
        <f>BUSHEL!J23*$E$46</f>
        <v>186.40748</v>
      </c>
      <c r="K23" s="102">
        <f>BUSHEL!K23*TONELADA!$E$46</f>
        <v>219.87027999999998</v>
      </c>
    </row>
    <row r="24" spans="1:11" ht="19.5" customHeight="1">
      <c r="A24" s="24" t="s">
        <v>19</v>
      </c>
      <c r="B24" s="57"/>
      <c r="C24" s="35">
        <f>BUSHEL!C24*TONELADA!$B$46</f>
        <v>270.61956</v>
      </c>
      <c r="D24" s="27"/>
      <c r="E24" s="53">
        <f>BUSHEL!E24*TONELADA!$B$46</f>
        <v>335.10528</v>
      </c>
      <c r="F24" s="53"/>
      <c r="G24" s="53">
        <f>BUSHEL!G24*TONELADA!$B$46</f>
        <v>338.77968</v>
      </c>
      <c r="H24" s="53">
        <f>BUSHEL!H24*TONELADA!$B$46</f>
        <v>333.26808</v>
      </c>
      <c r="I24" s="54">
        <f>BUSHEL!I24*TONELADA!$B$46</f>
        <v>331.43088</v>
      </c>
      <c r="J24" s="58"/>
      <c r="K24" s="55">
        <f>BUSHEL!K24*TONELADA!$E$46</f>
        <v>219.37818</v>
      </c>
    </row>
    <row r="25" spans="1:11" ht="19.5" customHeight="1">
      <c r="A25" s="95" t="s">
        <v>20</v>
      </c>
      <c r="B25" s="96">
        <f>BUSHEL!B25*TONELADA!$B$46</f>
        <v>250.04291999999998</v>
      </c>
      <c r="C25" s="97">
        <f>BUSHEL!C25*TONELADA!$B$46</f>
        <v>272.08932</v>
      </c>
      <c r="D25" s="98">
        <f>IF(BUSHEL!D25&gt;0,BUSHEL!D25*TONELADA!$B$46,"")</f>
        <v>284.39856</v>
      </c>
      <c r="E25" s="103"/>
      <c r="F25" s="103"/>
      <c r="G25" s="103"/>
      <c r="H25" s="103"/>
      <c r="I25" s="104"/>
      <c r="J25" s="101">
        <f>BUSHEL!J25*$E$46</f>
        <v>185.91538</v>
      </c>
      <c r="K25" s="102">
        <f>BUSHEL!K25*TONELADA!$E$46</f>
        <v>219.37818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BUSHEL!B28*TONELADA!$B$46</f>
        <v>256.10568</v>
      </c>
      <c r="C28" s="97"/>
      <c r="D28" s="98">
        <f>IF(BUSHEL!D28&gt;0,BUSHEL!D28*TONELADA!$B$46,"")</f>
        <v>288.53226</v>
      </c>
      <c r="E28" s="97"/>
      <c r="F28" s="97"/>
      <c r="G28" s="97"/>
      <c r="H28" s="97"/>
      <c r="I28" s="105"/>
      <c r="J28" s="101">
        <f>BUSHEL!J28*$E$46</f>
        <v>185.81696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BUSHEL!B30*TONELADA!$B$46</f>
        <v>261.43356</v>
      </c>
      <c r="C30" s="26"/>
      <c r="D30" s="27">
        <f>IF(BUSHEL!D30&gt;0,BUSHEL!D30*TONELADA!$B$46,"")</f>
        <v>289.91016</v>
      </c>
      <c r="E30" s="26"/>
      <c r="F30" s="26"/>
      <c r="G30" s="26"/>
      <c r="H30" s="26"/>
      <c r="I30" s="33"/>
      <c r="J30" s="56">
        <f>BUSHEL!J30*$E$46</f>
        <v>189.36007999999998</v>
      </c>
      <c r="K30" s="32"/>
    </row>
    <row r="31" spans="1:11" ht="19.5" customHeight="1">
      <c r="A31" s="17" t="s">
        <v>16</v>
      </c>
      <c r="B31" s="36">
        <f>BUSHEL!B31*TONELADA!$B$46</f>
        <v>264.18935999999997</v>
      </c>
      <c r="C31" s="26"/>
      <c r="D31" s="27">
        <f>IF(BUSHEL!D31&gt;0,BUSHEL!D31*TONELADA!$B$46,"")</f>
        <v>288.34854</v>
      </c>
      <c r="E31" s="26"/>
      <c r="F31" s="26"/>
      <c r="G31" s="26"/>
      <c r="H31" s="26"/>
      <c r="I31" s="33"/>
      <c r="J31" s="56">
        <f>BUSHEL!J31*$E$46</f>
        <v>191.82057999999998</v>
      </c>
      <c r="K31" s="32"/>
    </row>
    <row r="32" spans="1:11" ht="19.5" customHeight="1">
      <c r="A32" s="17" t="s">
        <v>18</v>
      </c>
      <c r="B32" s="36">
        <f>BUSHEL!B32*TONELADA!$B$46</f>
        <v>263.6382</v>
      </c>
      <c r="C32" s="26"/>
      <c r="D32" s="27">
        <f>IF(BUSHEL!D32&gt;0,BUSHEL!D32*TONELADA!$B$46,"")</f>
        <v>284.49042</v>
      </c>
      <c r="E32" s="26"/>
      <c r="F32" s="26"/>
      <c r="G32" s="26"/>
      <c r="H32" s="26"/>
      <c r="I32" s="33"/>
      <c r="J32" s="56">
        <f>BUSHEL!J32*$E$46</f>
        <v>193.88739999999999</v>
      </c>
      <c r="K32" s="32"/>
    </row>
    <row r="33" spans="1:11" ht="19.5" customHeight="1">
      <c r="A33" s="17" t="s">
        <v>20</v>
      </c>
      <c r="B33" s="36">
        <f>BUSHEL!B33*TONELADA!$B$46</f>
        <v>265.19982</v>
      </c>
      <c r="C33" s="26"/>
      <c r="D33" s="27">
        <f>IF(BUSHEL!D33&gt;0,BUSHEL!D33*TONELADA!$B$46,"")</f>
        <v>284.94972</v>
      </c>
      <c r="E33" s="26"/>
      <c r="F33" s="26"/>
      <c r="G33" s="26"/>
      <c r="H33" s="26"/>
      <c r="I33" s="33"/>
      <c r="J33" s="56">
        <f>BUSHEL!J33*$E$46</f>
        <v>190.24586</v>
      </c>
      <c r="K33" s="32"/>
    </row>
    <row r="34" spans="1:11" ht="19.5" customHeight="1">
      <c r="A34" s="17" t="s">
        <v>23</v>
      </c>
      <c r="B34" s="36">
        <f>BUSHEL!B34*TONELADA!$B$46</f>
        <v>267.68004</v>
      </c>
      <c r="C34" s="35"/>
      <c r="D34" s="27">
        <f>IF(BUSHEL!D34&gt;0,BUSHEL!D34*TONELADA!$B$46,"")</f>
        <v>287.24622</v>
      </c>
      <c r="E34" s="35"/>
      <c r="F34" s="35"/>
      <c r="G34" s="35"/>
      <c r="H34" s="35"/>
      <c r="I34" s="37"/>
      <c r="J34" s="56">
        <f>BUSHEL!J34*$E$46</f>
        <v>187.68694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BUSHEL!B36*TONELADA!$B$46</f>
        <v>268.78236</v>
      </c>
      <c r="C36" s="26"/>
      <c r="D36" s="27">
        <f>IF(BUSHEL!D36&gt;0,BUSHEL!D36*TONELADA!$B$46,"")</f>
        <v>286.87878</v>
      </c>
      <c r="E36" s="26"/>
      <c r="F36" s="26"/>
      <c r="G36" s="26"/>
      <c r="H36" s="26"/>
      <c r="I36" s="33"/>
      <c r="J36" s="56">
        <f>BUSHEL!J36*$E$46</f>
        <v>191.23005999999998</v>
      </c>
      <c r="K36" s="32"/>
    </row>
    <row r="37" spans="1:11" ht="19.5" customHeight="1">
      <c r="A37" s="17" t="s">
        <v>16</v>
      </c>
      <c r="B37" s="36">
        <f>BUSHEL!B37*TONELADA!$B$46</f>
        <v>267.58817999999997</v>
      </c>
      <c r="C37" s="26"/>
      <c r="D37" s="27">
        <f>IF(BUSHEL!D37&gt;0,BUSHEL!D37*TONELADA!$B$46,"")</f>
        <v>285.13344</v>
      </c>
      <c r="E37" s="26"/>
      <c r="F37" s="26"/>
      <c r="G37" s="26"/>
      <c r="H37" s="26"/>
      <c r="I37" s="33"/>
      <c r="J37" s="56">
        <f>BUSHEL!J37*$E$46</f>
        <v>193.00161999999997</v>
      </c>
      <c r="K37" s="32"/>
    </row>
    <row r="38" spans="1:11" ht="19.5" customHeight="1">
      <c r="A38" s="17" t="s">
        <v>18</v>
      </c>
      <c r="B38" s="36">
        <f>BUSHEL!B38*TONELADA!$B$46</f>
        <v>257.11614</v>
      </c>
      <c r="C38" s="26"/>
      <c r="D38" s="27">
        <f>IF(BUSHEL!D38&gt;0,BUSHEL!D38*TONELADA!$B$46,"")</f>
        <v>265.65912</v>
      </c>
      <c r="E38" s="26"/>
      <c r="F38" s="26"/>
      <c r="G38" s="26"/>
      <c r="H38" s="26"/>
      <c r="I38" s="33"/>
      <c r="J38" s="56">
        <f>BUSHEL!J38*$E$46</f>
        <v>193.59214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56">
        <f>BUSHEL!J39*$E$46</f>
        <v>190.54111999999998</v>
      </c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BUSHEL!J40*$E$46</f>
        <v>187.88378</v>
      </c>
      <c r="K40" s="36"/>
    </row>
    <row r="41" spans="1:11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</row>
    <row r="42" spans="1:11" ht="19.5" customHeight="1">
      <c r="A42" s="17" t="s">
        <v>14</v>
      </c>
      <c r="B42" s="36"/>
      <c r="C42" s="26"/>
      <c r="D42" s="27">
        <f>IF(BUSHEL!D42&gt;0,BUSHEL!D42*TONELADA!$B$46,"")</f>
      </c>
      <c r="E42" s="26"/>
      <c r="F42" s="26"/>
      <c r="G42" s="26"/>
      <c r="H42" s="26"/>
      <c r="I42" s="33"/>
      <c r="J42" s="56">
        <f>BUSHEL!J42*$E$46</f>
        <v>193.3953</v>
      </c>
      <c r="K42" s="32"/>
    </row>
    <row r="43" spans="1:11" ht="19.5" customHeight="1">
      <c r="A43" s="17" t="s">
        <v>16</v>
      </c>
      <c r="B43" s="36"/>
      <c r="C43" s="26"/>
      <c r="D43" s="27">
        <f>IF(BUSHEL!D43&gt;0,BUSHEL!D43*TONELADA!$B$46,"")</f>
      </c>
      <c r="E43" s="26"/>
      <c r="F43" s="26"/>
      <c r="G43" s="26"/>
      <c r="H43" s="26"/>
      <c r="I43" s="33"/>
      <c r="J43" s="56">
        <f>BUSHEL!J43*$E$46</f>
        <v>182.76594</v>
      </c>
      <c r="K43" s="32"/>
    </row>
    <row r="44" spans="1:11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ht="15">
      <c r="A45" s="44" t="s">
        <v>25</v>
      </c>
    </row>
    <row r="46" spans="1:5" ht="15">
      <c r="A46" s="59" t="s">
        <v>32</v>
      </c>
      <c r="B46" s="60">
        <v>0.36744</v>
      </c>
      <c r="D46" s="59" t="s">
        <v>33</v>
      </c>
      <c r="E46" s="1">
        <v>0.39368</v>
      </c>
    </row>
    <row r="47" spans="1:11" ht="15.75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9" spans="1:10" ht="15.75">
      <c r="A49" s="47" t="s">
        <v>29</v>
      </c>
      <c r="E49" s="48" t="s">
        <v>30</v>
      </c>
      <c r="F49" s="48"/>
      <c r="G49" s="48"/>
      <c r="H49" s="48"/>
      <c r="I49" s="48"/>
      <c r="J49" s="45"/>
    </row>
    <row r="50" spans="5:10" ht="15">
      <c r="E50" s="50">
        <v>0.11</v>
      </c>
      <c r="F50" s="50"/>
      <c r="G50" s="50"/>
      <c r="H50" s="51">
        <f>'Primas HRW'!B24*B46</f>
        <v>-3.6744</v>
      </c>
      <c r="I50" s="51"/>
      <c r="J50" s="46"/>
    </row>
    <row r="51" spans="5:10" ht="15">
      <c r="E51" s="52">
        <v>0.115</v>
      </c>
      <c r="F51" s="52"/>
      <c r="G51" s="52"/>
      <c r="H51" s="51">
        <f>'Primas HRW'!B25*B46</f>
        <v>-1.8372</v>
      </c>
      <c r="I51" s="51"/>
      <c r="J51" s="46"/>
    </row>
    <row r="52" spans="5:10" ht="15">
      <c r="E52" s="52">
        <v>0.125</v>
      </c>
      <c r="F52" s="52"/>
      <c r="G52" s="52"/>
      <c r="H52" s="51">
        <f>'Primas HRW'!B26</f>
        <v>10</v>
      </c>
      <c r="I52" s="51"/>
      <c r="J52" s="49"/>
    </row>
    <row r="53" spans="5:10" ht="15">
      <c r="E53" s="50">
        <v>0.13</v>
      </c>
      <c r="F53" s="50"/>
      <c r="G53" s="50"/>
      <c r="H53" s="50" t="str">
        <f>'Primas HRW'!B27</f>
        <v>--</v>
      </c>
      <c r="I53" s="50"/>
      <c r="J53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100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/>
      <c r="C7" s="65"/>
    </row>
    <row r="8" spans="1:3" ht="15">
      <c r="A8" s="67" t="s">
        <v>39</v>
      </c>
      <c r="B8" s="68"/>
      <c r="C8" s="57"/>
    </row>
    <row r="9" spans="1:3" ht="15">
      <c r="A9" s="64" t="s">
        <v>40</v>
      </c>
      <c r="B9" s="65">
        <v>90</v>
      </c>
      <c r="C9" s="70" t="s">
        <v>135</v>
      </c>
    </row>
    <row r="10" spans="1:3" ht="15">
      <c r="A10" s="69" t="s">
        <v>41</v>
      </c>
      <c r="B10" s="57">
        <v>70</v>
      </c>
      <c r="C10" s="57" t="s">
        <v>135</v>
      </c>
    </row>
    <row r="11" spans="1:3" ht="15">
      <c r="A11" s="64" t="s">
        <v>42</v>
      </c>
      <c r="B11" s="65">
        <v>60</v>
      </c>
      <c r="C11" s="65" t="s">
        <v>135</v>
      </c>
    </row>
    <row r="12" spans="1:3" ht="15">
      <c r="A12" s="69" t="s">
        <v>43</v>
      </c>
      <c r="B12" s="57">
        <v>56</v>
      </c>
      <c r="C12" s="57" t="s">
        <v>149</v>
      </c>
    </row>
    <row r="13" spans="1:3" ht="15">
      <c r="A13" s="64" t="s">
        <v>44</v>
      </c>
      <c r="B13" s="70">
        <v>60</v>
      </c>
      <c r="C13" s="65" t="s">
        <v>149</v>
      </c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4" sqref="B4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/>
      <c r="C7" s="57"/>
      <c r="D7" s="57"/>
      <c r="E7" s="57"/>
      <c r="F7" s="57"/>
      <c r="G7" s="57"/>
    </row>
    <row r="8" spans="1:7" ht="15">
      <c r="A8" s="64" t="s">
        <v>38</v>
      </c>
      <c r="B8" s="65"/>
      <c r="C8" s="65"/>
      <c r="D8" s="65"/>
      <c r="E8" s="65"/>
      <c r="F8" s="65"/>
      <c r="G8" s="70"/>
    </row>
    <row r="9" spans="1:7" ht="15">
      <c r="A9" s="66" t="s">
        <v>39</v>
      </c>
      <c r="B9" s="57"/>
      <c r="C9" s="57"/>
      <c r="D9" s="57"/>
      <c r="E9" s="57"/>
      <c r="F9" s="57"/>
      <c r="G9" s="57"/>
    </row>
    <row r="10" spans="1:7" ht="15">
      <c r="A10" s="64" t="s">
        <v>40</v>
      </c>
      <c r="B10" s="65">
        <v>155</v>
      </c>
      <c r="C10" s="65"/>
      <c r="D10" s="65">
        <f>B10+$B$26</f>
        <v>165</v>
      </c>
      <c r="E10" s="65">
        <f>B10+$B$25</f>
        <v>150</v>
      </c>
      <c r="F10" s="65">
        <f>B10+$B$24</f>
        <v>145</v>
      </c>
      <c r="G10" s="70" t="s">
        <v>135</v>
      </c>
    </row>
    <row r="11" spans="1:7" ht="15">
      <c r="A11" s="66" t="s">
        <v>41</v>
      </c>
      <c r="B11" s="57">
        <v>148</v>
      </c>
      <c r="C11" s="57"/>
      <c r="D11" s="57">
        <f>B11+$B$26</f>
        <v>158</v>
      </c>
      <c r="E11" s="75">
        <f>B11+$B$25</f>
        <v>143</v>
      </c>
      <c r="F11" s="57">
        <f>B11+$B$24</f>
        <v>138</v>
      </c>
      <c r="G11" s="57" t="s">
        <v>135</v>
      </c>
    </row>
    <row r="12" spans="1:7" ht="15">
      <c r="A12" s="64" t="s">
        <v>42</v>
      </c>
      <c r="B12" s="70">
        <v>145</v>
      </c>
      <c r="C12" s="70"/>
      <c r="D12" s="70">
        <f>B12+$B$26</f>
        <v>155</v>
      </c>
      <c r="E12" s="65">
        <f>B12+$B$25</f>
        <v>140</v>
      </c>
      <c r="F12" s="65">
        <f>B12+$B$24</f>
        <v>135</v>
      </c>
      <c r="G12" s="70" t="s">
        <v>135</v>
      </c>
    </row>
    <row r="13" spans="1:7" ht="15">
      <c r="A13" s="66" t="s">
        <v>43</v>
      </c>
      <c r="B13" s="76">
        <v>138</v>
      </c>
      <c r="C13" s="76"/>
      <c r="D13" s="76">
        <f>B13+$B$26</f>
        <v>148</v>
      </c>
      <c r="E13" s="57">
        <f>B13+$B$25</f>
        <v>133</v>
      </c>
      <c r="F13" s="57">
        <f>B13+$B$24</f>
        <v>128</v>
      </c>
      <c r="G13" s="57" t="s">
        <v>149</v>
      </c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8"/>
      <c r="D25" s="108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9" sqref="B9:C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/>
      <c r="C7" s="65"/>
    </row>
    <row r="8" spans="1:3" ht="15">
      <c r="A8" s="69" t="s">
        <v>39</v>
      </c>
      <c r="B8" s="84"/>
      <c r="C8" s="84"/>
    </row>
    <row r="9" spans="1:3" ht="15">
      <c r="A9" s="64" t="s">
        <v>40</v>
      </c>
      <c r="B9" s="65"/>
      <c r="C9" s="65"/>
    </row>
    <row r="10" spans="1:3" ht="15">
      <c r="A10" s="66" t="s">
        <v>41</v>
      </c>
      <c r="B10" s="57">
        <v>85</v>
      </c>
      <c r="C10" s="57" t="s">
        <v>135</v>
      </c>
    </row>
    <row r="11" spans="1:3" ht="15">
      <c r="A11" s="64" t="s">
        <v>42</v>
      </c>
      <c r="B11" s="65">
        <v>85</v>
      </c>
      <c r="C11" s="65" t="s">
        <v>135</v>
      </c>
    </row>
    <row r="12" spans="1:3" ht="15">
      <c r="A12" s="69" t="s">
        <v>43</v>
      </c>
      <c r="B12" s="84">
        <v>85</v>
      </c>
      <c r="C12" s="57" t="s">
        <v>149</v>
      </c>
    </row>
    <row r="13" spans="1:3" ht="15">
      <c r="A13" s="64" t="s">
        <v>44</v>
      </c>
      <c r="B13" s="65">
        <v>85</v>
      </c>
      <c r="C13" s="65" t="s">
        <v>149</v>
      </c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106</v>
      </c>
      <c r="D4" s="88">
        <v>41779</v>
      </c>
      <c r="E4" s="39">
        <v>670.5</v>
      </c>
      <c r="F4" t="s">
        <v>68</v>
      </c>
      <c r="G4" t="s">
        <v>107</v>
      </c>
      <c r="H4" s="88">
        <v>41779</v>
      </c>
      <c r="I4" s="39">
        <v>768.25</v>
      </c>
      <c r="J4" t="s">
        <v>69</v>
      </c>
      <c r="K4" t="s">
        <v>70</v>
      </c>
      <c r="L4" s="88">
        <v>41779</v>
      </c>
      <c r="M4" s="39">
        <v>473.5</v>
      </c>
    </row>
    <row r="5" spans="2:13" ht="15">
      <c r="B5" t="s">
        <v>71</v>
      </c>
      <c r="C5" t="s">
        <v>108</v>
      </c>
      <c r="D5" s="88">
        <v>41779</v>
      </c>
      <c r="E5" s="39">
        <v>680.5</v>
      </c>
      <c r="F5" t="s">
        <v>72</v>
      </c>
      <c r="G5" t="s">
        <v>109</v>
      </c>
      <c r="H5" s="88">
        <v>41779</v>
      </c>
      <c r="I5" s="39">
        <v>774</v>
      </c>
      <c r="J5" t="s">
        <v>73</v>
      </c>
      <c r="K5" t="s">
        <v>74</v>
      </c>
      <c r="L5" s="88">
        <v>41779</v>
      </c>
      <c r="M5" s="39">
        <v>472.25</v>
      </c>
    </row>
    <row r="6" spans="2:13" ht="15">
      <c r="B6" t="s">
        <v>75</v>
      </c>
      <c r="C6" t="s">
        <v>110</v>
      </c>
      <c r="D6" s="88">
        <v>41779</v>
      </c>
      <c r="E6" s="39">
        <v>697</v>
      </c>
      <c r="F6" t="s">
        <v>76</v>
      </c>
      <c r="G6" t="s">
        <v>111</v>
      </c>
      <c r="H6" s="88">
        <v>41779</v>
      </c>
      <c r="I6" s="39">
        <v>785.25</v>
      </c>
      <c r="J6" t="s">
        <v>77</v>
      </c>
      <c r="K6" t="s">
        <v>78</v>
      </c>
      <c r="L6" s="88">
        <v>41779</v>
      </c>
      <c r="M6" s="39">
        <v>472</v>
      </c>
    </row>
    <row r="7" spans="2:13" ht="15">
      <c r="B7" t="s">
        <v>79</v>
      </c>
      <c r="C7" t="s">
        <v>112</v>
      </c>
      <c r="D7" s="88">
        <v>41779</v>
      </c>
      <c r="E7" s="39">
        <v>711.5</v>
      </c>
      <c r="F7" t="s">
        <v>99</v>
      </c>
      <c r="G7" t="s">
        <v>113</v>
      </c>
      <c r="H7" s="88">
        <v>41779</v>
      </c>
      <c r="I7" s="39">
        <v>789</v>
      </c>
      <c r="J7" t="s">
        <v>80</v>
      </c>
      <c r="K7" t="s">
        <v>81</v>
      </c>
      <c r="L7" s="88">
        <v>41779</v>
      </c>
      <c r="M7" s="39">
        <v>481</v>
      </c>
    </row>
    <row r="8" spans="2:13" ht="15">
      <c r="B8" t="s">
        <v>82</v>
      </c>
      <c r="C8" t="s">
        <v>114</v>
      </c>
      <c r="D8" s="88">
        <v>41779</v>
      </c>
      <c r="E8" s="39">
        <v>719</v>
      </c>
      <c r="F8" t="s">
        <v>121</v>
      </c>
      <c r="G8" t="s">
        <v>122</v>
      </c>
      <c r="H8" s="88">
        <v>41779</v>
      </c>
      <c r="I8" s="39">
        <v>784.75</v>
      </c>
      <c r="J8" t="s">
        <v>83</v>
      </c>
      <c r="K8" t="s">
        <v>84</v>
      </c>
      <c r="L8" s="88">
        <v>41779</v>
      </c>
      <c r="M8" s="39">
        <v>487.25</v>
      </c>
    </row>
    <row r="9" spans="2:13" ht="15">
      <c r="B9" t="s">
        <v>85</v>
      </c>
      <c r="C9" t="s">
        <v>115</v>
      </c>
      <c r="D9" s="88">
        <v>41779</v>
      </c>
      <c r="E9" s="39">
        <v>717.5</v>
      </c>
      <c r="F9" t="s">
        <v>123</v>
      </c>
      <c r="G9" t="s">
        <v>124</v>
      </c>
      <c r="H9" s="88">
        <v>41779</v>
      </c>
      <c r="I9" s="39">
        <v>774.25</v>
      </c>
      <c r="J9" t="s">
        <v>86</v>
      </c>
      <c r="K9" t="s">
        <v>87</v>
      </c>
      <c r="L9" s="88">
        <v>41779</v>
      </c>
      <c r="M9" s="39">
        <v>492.5</v>
      </c>
    </row>
    <row r="10" spans="2:13" ht="15">
      <c r="B10" t="s">
        <v>101</v>
      </c>
      <c r="C10" t="s">
        <v>116</v>
      </c>
      <c r="D10" s="88">
        <v>41779</v>
      </c>
      <c r="E10" s="39">
        <v>721.75</v>
      </c>
      <c r="F10" t="s">
        <v>125</v>
      </c>
      <c r="G10" t="s">
        <v>126</v>
      </c>
      <c r="H10" s="88">
        <v>41779</v>
      </c>
      <c r="I10" s="39">
        <v>775.5</v>
      </c>
      <c r="J10" t="s">
        <v>88</v>
      </c>
      <c r="K10" t="s">
        <v>89</v>
      </c>
      <c r="L10" s="88">
        <v>41779</v>
      </c>
      <c r="M10" s="39">
        <v>483.25</v>
      </c>
    </row>
    <row r="11" spans="2:13" ht="15">
      <c r="B11" t="s">
        <v>102</v>
      </c>
      <c r="C11" t="s">
        <v>117</v>
      </c>
      <c r="D11" s="88">
        <v>41779</v>
      </c>
      <c r="E11" s="39">
        <v>728.5</v>
      </c>
      <c r="F11" t="s">
        <v>127</v>
      </c>
      <c r="G11" t="s">
        <v>128</v>
      </c>
      <c r="H11" s="88">
        <v>41779</v>
      </c>
      <c r="I11" s="39">
        <v>781.75</v>
      </c>
      <c r="J11" t="s">
        <v>90</v>
      </c>
      <c r="K11" t="s">
        <v>91</v>
      </c>
      <c r="L11" s="88">
        <v>41779</v>
      </c>
      <c r="M11" s="39">
        <v>476.75</v>
      </c>
    </row>
    <row r="12" spans="2:13" ht="15">
      <c r="B12" t="s">
        <v>103</v>
      </c>
      <c r="C12" t="s">
        <v>118</v>
      </c>
      <c r="D12" s="88">
        <v>41779</v>
      </c>
      <c r="E12" s="39">
        <v>731.5</v>
      </c>
      <c r="F12" t="s">
        <v>129</v>
      </c>
      <c r="G12" t="s">
        <v>130</v>
      </c>
      <c r="H12" s="88">
        <v>41779</v>
      </c>
      <c r="I12" s="39">
        <v>780.75</v>
      </c>
      <c r="J12" t="s">
        <v>139</v>
      </c>
      <c r="K12" t="s">
        <v>140</v>
      </c>
      <c r="L12" s="88">
        <v>41779</v>
      </c>
      <c r="M12" s="39">
        <v>485.75</v>
      </c>
    </row>
    <row r="13" spans="2:13" ht="15">
      <c r="B13" t="s">
        <v>104</v>
      </c>
      <c r="C13" t="s">
        <v>119</v>
      </c>
      <c r="D13" s="88">
        <v>41779</v>
      </c>
      <c r="E13" s="39">
        <v>728.25</v>
      </c>
      <c r="F13" t="s">
        <v>131</v>
      </c>
      <c r="G13" t="s">
        <v>132</v>
      </c>
      <c r="H13" s="88">
        <v>41779</v>
      </c>
      <c r="I13" s="39">
        <v>776</v>
      </c>
      <c r="J13" t="s">
        <v>141</v>
      </c>
      <c r="K13" t="s">
        <v>142</v>
      </c>
      <c r="L13" s="88">
        <v>41779</v>
      </c>
      <c r="M13" s="39">
        <v>490.25</v>
      </c>
    </row>
    <row r="14" spans="2:13" ht="15">
      <c r="B14" t="s">
        <v>105</v>
      </c>
      <c r="C14" t="s">
        <v>120</v>
      </c>
      <c r="D14" s="88">
        <v>41779</v>
      </c>
      <c r="E14" s="39">
        <v>699.75</v>
      </c>
      <c r="F14" t="s">
        <v>133</v>
      </c>
      <c r="G14" t="s">
        <v>134</v>
      </c>
      <c r="H14" s="88">
        <v>41779</v>
      </c>
      <c r="I14" s="39">
        <v>723</v>
      </c>
      <c r="J14" t="s">
        <v>92</v>
      </c>
      <c r="K14" t="s">
        <v>93</v>
      </c>
      <c r="L14" s="88">
        <v>41779</v>
      </c>
      <c r="M14">
        <v>491.75</v>
      </c>
    </row>
    <row r="15" spans="10:13" ht="15">
      <c r="J15" s="85" t="s">
        <v>143</v>
      </c>
      <c r="K15" s="85" t="s">
        <v>144</v>
      </c>
      <c r="L15" s="88">
        <v>41779</v>
      </c>
      <c r="M15" s="85">
        <v>484</v>
      </c>
    </row>
    <row r="16" spans="10:13" ht="15">
      <c r="J16" s="85" t="s">
        <v>94</v>
      </c>
      <c r="K16" s="85" t="s">
        <v>95</v>
      </c>
      <c r="L16" s="88">
        <v>41779</v>
      </c>
      <c r="M16" s="85">
        <v>477.25</v>
      </c>
    </row>
    <row r="17" spans="10:13" ht="15">
      <c r="J17" s="85" t="s">
        <v>145</v>
      </c>
      <c r="K17" s="85" t="s">
        <v>146</v>
      </c>
      <c r="L17" s="88">
        <v>41779</v>
      </c>
      <c r="M17" s="85">
        <v>491.25</v>
      </c>
    </row>
    <row r="18" spans="4:13" ht="15.75">
      <c r="D18" s="86"/>
      <c r="E18" s="86"/>
      <c r="J18" s="85" t="s">
        <v>147</v>
      </c>
      <c r="K18" s="85" t="s">
        <v>148</v>
      </c>
      <c r="L18" s="88">
        <v>41779</v>
      </c>
      <c r="M18" s="85">
        <v>464.25</v>
      </c>
    </row>
    <row r="19" spans="4:12" ht="15.75">
      <c r="D19" s="86"/>
      <c r="E19" s="86"/>
      <c r="L19" s="88"/>
    </row>
    <row r="20" spans="4:5" ht="15.75">
      <c r="D20" s="86"/>
      <c r="E20" s="86"/>
    </row>
    <row r="21" spans="4:5" ht="15.75">
      <c r="D21" s="86"/>
      <c r="E21" s="86"/>
    </row>
    <row r="22" spans="3:9" ht="15.75">
      <c r="C22" s="86" t="s">
        <v>96</v>
      </c>
      <c r="D22" s="66" t="s">
        <v>150</v>
      </c>
      <c r="E22" s="66">
        <v>20</v>
      </c>
      <c r="F22" s="85" t="s">
        <v>97</v>
      </c>
      <c r="G22" t="s">
        <v>40</v>
      </c>
      <c r="H22" t="s">
        <v>98</v>
      </c>
      <c r="I22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2014-05-22T14:14:36Z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