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'Datos'!$A$1:$M$10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<sst xmlns="http://schemas.openxmlformats.org/spreadsheetml/2006/main" count="272" uniqueCount="151">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</sst>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K22" sqref="K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2014</v>
      </c>
      <c r="F8" s="4"/>
      <c r="G8" s="4"/>
      <c r="H8" s="3"/>
      <c r="I8" s="3"/>
      <c r="J8" s="3" t="str">
        <f>Datos!D22</f>
        <v>Jueves</v>
      </c>
      <c r="K8" s="5">
        <f>Datos!E22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/>
      <c r="D20" s="27"/>
      <c r="E20" s="93"/>
      <c r="F20" s="107"/>
      <c r="G20" s="93"/>
      <c r="H20" s="29"/>
      <c r="I20" s="30"/>
      <c r="J20" s="31"/>
      <c r="K20" s="32"/>
    </row>
    <row r="21" spans="1:11" ht="19.5" customHeight="1">
      <c r="A21" s="17" t="s">
        <v>16</v>
      </c>
      <c r="B21" s="34"/>
      <c r="C21" s="26"/>
      <c r="D21" s="27"/>
      <c r="E21" s="93">
        <f>D23+'Primas HRW'!B10</f>
        <v>906.75</v>
      </c>
      <c r="F21" s="107" t="s">
        <v>138</v>
      </c>
      <c r="G21" s="93">
        <f>D23+'Primas HRW'!D10</f>
        <v>916.75</v>
      </c>
      <c r="H21" s="93">
        <f>D23+'Primas HRW'!E10</f>
        <v>901.75</v>
      </c>
      <c r="I21" s="94">
        <f>D23+'Primas HRW'!F10</f>
        <v>896.75</v>
      </c>
      <c r="J21" s="38"/>
      <c r="K21" s="32"/>
    </row>
    <row r="22" spans="1:11" ht="19.5" customHeight="1">
      <c r="A22" s="17" t="s">
        <v>17</v>
      </c>
      <c r="B22" s="34"/>
      <c r="C22" s="26">
        <f>B23+'Primas SRW'!B10</f>
        <v>729.25</v>
      </c>
      <c r="D22" s="27"/>
      <c r="E22" s="93">
        <f>D23+'Primas HRW'!B11</f>
        <v>899.75</v>
      </c>
      <c r="F22" s="93"/>
      <c r="G22" s="93">
        <f>D23+'Primas HRW'!D11</f>
        <v>909.75</v>
      </c>
      <c r="H22" s="93">
        <f>D23+'Primas HRW'!E11</f>
        <v>894.75</v>
      </c>
      <c r="I22" s="94">
        <f>D23+'Primas HRW'!F11</f>
        <v>889.75</v>
      </c>
      <c r="J22" s="89"/>
      <c r="K22" s="32"/>
    </row>
    <row r="23" spans="1:11" ht="19.5" customHeight="1">
      <c r="A23" s="17" t="s">
        <v>18</v>
      </c>
      <c r="B23" s="34">
        <f>Datos!E4</f>
        <v>659.25</v>
      </c>
      <c r="C23" s="26">
        <f>B23+'Primas SRW'!B11</f>
        <v>719.25</v>
      </c>
      <c r="D23" s="27">
        <f>Datos!I4</f>
        <v>751.75</v>
      </c>
      <c r="E23" s="93">
        <f>D23+'Primas HRW'!B12</f>
        <v>896.75</v>
      </c>
      <c r="F23" s="93"/>
      <c r="G23" s="93">
        <f>D23+'Primas HRW'!D12</f>
        <v>906.75</v>
      </c>
      <c r="H23" s="93">
        <f>D23+'Primas HRW'!E12</f>
        <v>891.75</v>
      </c>
      <c r="I23" s="94">
        <f>D23+'Primas HRW'!F12</f>
        <v>886.75</v>
      </c>
      <c r="J23" s="31">
        <f>Datos!M4</f>
        <v>476.75</v>
      </c>
      <c r="K23" s="32">
        <f>J23+'Primas maíz'!B11</f>
        <v>561.75</v>
      </c>
    </row>
    <row r="24" spans="1:11" ht="19.5" customHeight="1">
      <c r="A24" s="17" t="s">
        <v>19</v>
      </c>
      <c r="B24" s="34"/>
      <c r="C24" s="26">
        <f>B25+'Primas SRW'!B12</f>
        <v>726</v>
      </c>
      <c r="D24" s="27"/>
      <c r="E24" s="93">
        <f>D25+'Primas HRW'!B13</f>
        <v>897</v>
      </c>
      <c r="F24" s="93"/>
      <c r="G24" s="93">
        <f>D25+'Primas HRW'!D13</f>
        <v>907</v>
      </c>
      <c r="H24" s="93">
        <f>D25+'Primas HRW'!E13</f>
        <v>892</v>
      </c>
      <c r="I24" s="94">
        <f>D25+'Primas HRW'!F13</f>
        <v>887</v>
      </c>
      <c r="J24" s="31"/>
      <c r="K24" s="32">
        <f>J25+'Primas maíz'!B12</f>
        <v>559</v>
      </c>
    </row>
    <row r="25" spans="1:11" ht="19.5" customHeight="1">
      <c r="A25" s="17" t="s">
        <v>20</v>
      </c>
      <c r="B25" s="36">
        <f>Datos!E5</f>
        <v>670</v>
      </c>
      <c r="C25" s="26">
        <f>B25+'Primas SRW'!B13</f>
        <v>730</v>
      </c>
      <c r="D25" s="27">
        <f>Datos!I5</f>
        <v>759</v>
      </c>
      <c r="E25" s="26"/>
      <c r="F25" s="26"/>
      <c r="G25" s="26"/>
      <c r="H25" s="26"/>
      <c r="I25" s="33"/>
      <c r="J25" s="31">
        <f>Datos!M5</f>
        <v>474</v>
      </c>
      <c r="K25" s="32">
        <f>J25+'Primas maíz'!B13</f>
        <v>559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Datos!E6</f>
        <v>688.25</v>
      </c>
      <c r="C28" s="35"/>
      <c r="D28" s="27">
        <f>Datos!I6</f>
        <v>769.75</v>
      </c>
      <c r="E28" s="35"/>
      <c r="F28" s="35"/>
      <c r="G28" s="35"/>
      <c r="H28" s="35"/>
      <c r="I28" s="37"/>
      <c r="J28" s="31">
        <f>Datos!M6</f>
        <v>473.5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Datos!E7</f>
        <v>705.25</v>
      </c>
      <c r="C30" s="26"/>
      <c r="D30" s="27">
        <f>Datos!I7</f>
        <v>773.75</v>
      </c>
      <c r="E30" s="26"/>
      <c r="F30" s="26"/>
      <c r="G30" s="26"/>
      <c r="H30" s="26"/>
      <c r="I30" s="33"/>
      <c r="J30" s="31">
        <f>Datos!M7</f>
        <v>482.75</v>
      </c>
      <c r="K30" s="32"/>
    </row>
    <row r="31" spans="1:11" ht="19.5" customHeight="1">
      <c r="A31" s="17" t="s">
        <v>16</v>
      </c>
      <c r="B31" s="36">
        <f>Datos!E8</f>
        <v>712.75</v>
      </c>
      <c r="C31" s="26"/>
      <c r="D31" s="27">
        <f>Datos!I8</f>
        <v>771.5</v>
      </c>
      <c r="E31" s="26"/>
      <c r="F31" s="26"/>
      <c r="G31" s="26"/>
      <c r="H31" s="26"/>
      <c r="I31" s="33"/>
      <c r="J31" s="31">
        <f>Datos!M8</f>
        <v>489</v>
      </c>
      <c r="K31" s="32"/>
    </row>
    <row r="32" spans="1:11" ht="19.5" customHeight="1">
      <c r="A32" s="17" t="s">
        <v>18</v>
      </c>
      <c r="B32" s="36">
        <f>Datos!E9</f>
        <v>715.25</v>
      </c>
      <c r="C32" s="26"/>
      <c r="D32" s="27">
        <f>Datos!I9</f>
        <v>763.5</v>
      </c>
      <c r="E32" s="26"/>
      <c r="F32" s="26"/>
      <c r="G32" s="26"/>
      <c r="H32" s="26"/>
      <c r="I32" s="33"/>
      <c r="J32" s="31">
        <f>Datos!M9</f>
        <v>494.75</v>
      </c>
      <c r="K32" s="32"/>
    </row>
    <row r="33" spans="1:11" ht="19.5" customHeight="1">
      <c r="A33" s="17" t="s">
        <v>20</v>
      </c>
      <c r="B33" s="36">
        <f>Datos!E10</f>
        <v>720.25</v>
      </c>
      <c r="C33" s="26"/>
      <c r="D33" s="27">
        <f>Datos!I10</f>
        <v>764.75</v>
      </c>
      <c r="E33" s="26"/>
      <c r="F33" s="26"/>
      <c r="G33" s="26"/>
      <c r="H33" s="26"/>
      <c r="I33" s="33"/>
      <c r="J33" s="31">
        <f>Datos!M10</f>
        <v>483.5</v>
      </c>
      <c r="K33" s="32"/>
    </row>
    <row r="34" spans="1:11" ht="19.5" customHeight="1">
      <c r="A34" s="17" t="s">
        <v>23</v>
      </c>
      <c r="B34" s="36">
        <f>Datos!E11</f>
        <v>728.5</v>
      </c>
      <c r="C34" s="35"/>
      <c r="D34" s="40">
        <f>Datos!I11</f>
        <v>771.75</v>
      </c>
      <c r="E34" s="35"/>
      <c r="F34" s="35"/>
      <c r="G34" s="35"/>
      <c r="H34" s="35"/>
      <c r="I34" s="37"/>
      <c r="J34" s="31">
        <f>Datos!M11</f>
        <v>476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Datos!E12</f>
        <v>731.5</v>
      </c>
      <c r="C36" s="26"/>
      <c r="D36" s="27">
        <f>Datos!I12</f>
        <v>770.75</v>
      </c>
      <c r="E36" s="26"/>
      <c r="F36" s="26"/>
      <c r="G36" s="26"/>
      <c r="H36" s="26"/>
      <c r="I36" s="33"/>
      <c r="J36" s="38">
        <f>Datos!M12</f>
        <v>484.5</v>
      </c>
      <c r="K36" s="32"/>
    </row>
    <row r="37" spans="1:11" ht="19.5" customHeight="1">
      <c r="A37" s="17" t="s">
        <v>16</v>
      </c>
      <c r="B37" s="36">
        <f>Datos!E13</f>
        <v>727.75</v>
      </c>
      <c r="C37" s="26"/>
      <c r="D37" s="27">
        <f>Datos!I13</f>
        <v>766</v>
      </c>
      <c r="E37" s="26"/>
      <c r="F37" s="26"/>
      <c r="G37" s="26"/>
      <c r="H37" s="26"/>
      <c r="I37" s="33"/>
      <c r="J37" s="38">
        <f>Datos!M13</f>
        <v>489</v>
      </c>
      <c r="K37" s="32"/>
    </row>
    <row r="38" spans="1:11" ht="19.5" customHeight="1">
      <c r="A38" s="17" t="s">
        <v>18</v>
      </c>
      <c r="B38" s="36">
        <f>Datos!E14</f>
        <v>698.75</v>
      </c>
      <c r="C38" s="26"/>
      <c r="D38" s="27">
        <f>Datos!I14</f>
        <v>727.25</v>
      </c>
      <c r="E38" s="26"/>
      <c r="F38" s="26"/>
      <c r="G38" s="26"/>
      <c r="H38" s="26"/>
      <c r="I38" s="33"/>
      <c r="J38" s="38">
        <f>Datos!M14</f>
        <v>490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Datos!M15</f>
        <v>481.5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Datos!M16</f>
        <v>475.75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Datos!M17</f>
        <v>489.75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Datos!M18</f>
        <v>462.75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2014</v>
      </c>
      <c r="F9" s="3"/>
      <c r="G9" s="3"/>
      <c r="H9" s="3"/>
      <c r="I9" s="3"/>
      <c r="J9" s="3" t="str">
        <f>Datos!D22</f>
        <v>Jueves</v>
      </c>
      <c r="K9" s="5">
        <f>Datos!E22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/>
      <c r="D20" s="27"/>
      <c r="E20" s="53"/>
      <c r="F20" s="106"/>
      <c r="G20" s="53"/>
      <c r="H20" s="53"/>
      <c r="I20" s="54"/>
      <c r="J20" s="56"/>
      <c r="K20" s="55"/>
    </row>
    <row r="21" spans="1:11" ht="19.5" customHeight="1">
      <c r="A21" s="95" t="s">
        <v>16</v>
      </c>
      <c r="B21" s="96"/>
      <c r="C21" s="97"/>
      <c r="D21" s="98"/>
      <c r="E21" s="99">
        <f>BUSHEL!E21*TONELADA!$B$46</f>
        <v>333.17622</v>
      </c>
      <c r="F21" s="109" t="s">
        <v>138</v>
      </c>
      <c r="G21" s="99">
        <f>BUSHEL!G21*TONELADA!$B$46</f>
        <v>336.85062</v>
      </c>
      <c r="H21" s="99">
        <f>BUSHEL!H21*TONELADA!$B$46</f>
        <v>331.33902</v>
      </c>
      <c r="I21" s="100">
        <f>BUSHEL!I21*TONELADA!$B$46</f>
        <v>329.50182</v>
      </c>
      <c r="J21" s="101"/>
      <c r="K21" s="102"/>
    </row>
    <row r="22" spans="1:11" ht="19.5" customHeight="1">
      <c r="A22" s="17" t="s">
        <v>17</v>
      </c>
      <c r="B22" s="36"/>
      <c r="C22" s="35">
        <f>BUSHEL!C22*TONELADA!$B$46</f>
        <v>267.95562</v>
      </c>
      <c r="D22" s="27"/>
      <c r="E22" s="53">
        <f>BUSHEL!E22*TONELADA!$B$46</f>
        <v>330.60414</v>
      </c>
      <c r="F22" s="53"/>
      <c r="G22" s="53">
        <f>BUSHEL!G22*TONELADA!$B$46</f>
        <v>334.27853999999996</v>
      </c>
      <c r="H22" s="53">
        <f>BUSHEL!H22*TONELADA!$B$46</f>
        <v>328.76694</v>
      </c>
      <c r="I22" s="54">
        <f>BUSHEL!I22*TONELADA!$B$46</f>
        <v>326.92974</v>
      </c>
      <c r="J22" s="56"/>
      <c r="K22" s="55"/>
    </row>
    <row r="23" spans="1:11" ht="19.5" customHeight="1">
      <c r="A23" s="95" t="s">
        <v>18</v>
      </c>
      <c r="B23" s="96">
        <f>BUSHEL!B23*TONELADA!$B$46</f>
        <v>242.23481999999998</v>
      </c>
      <c r="C23" s="97">
        <f>BUSHEL!C23*TONELADA!$B$46</f>
        <v>264.28122</v>
      </c>
      <c r="D23" s="98">
        <f>IF(BUSHEL!D23&gt;0,BUSHEL!D23*TONELADA!$B$46,"")</f>
        <v>276.22302</v>
      </c>
      <c r="E23" s="99">
        <f>BUSHEL!E23*TONELADA!$B$46</f>
        <v>329.50182</v>
      </c>
      <c r="F23" s="99"/>
      <c r="G23" s="99">
        <f>BUSHEL!G23*TONELADA!$B$46</f>
        <v>333.17622</v>
      </c>
      <c r="H23" s="99">
        <f>BUSHEL!H23*TONELADA!$B$46</f>
        <v>327.66462</v>
      </c>
      <c r="I23" s="100">
        <f>BUSHEL!I23*TONELADA!$B$46</f>
        <v>325.82742</v>
      </c>
      <c r="J23" s="101">
        <f>BUSHEL!J23*$E$46</f>
        <v>187.68694</v>
      </c>
      <c r="K23" s="102">
        <f>BUSHEL!K23*TONELADA!$E$46</f>
        <v>221.14973999999998</v>
      </c>
    </row>
    <row r="24" spans="1:11" ht="19.5" customHeight="1">
      <c r="A24" s="24" t="s">
        <v>19</v>
      </c>
      <c r="B24" s="57"/>
      <c r="C24" s="35">
        <f>BUSHEL!C24*TONELADA!$B$46</f>
        <v>266.76144</v>
      </c>
      <c r="D24" s="27"/>
      <c r="E24" s="53">
        <f>BUSHEL!E24*TONELADA!$B$46</f>
        <v>329.59368</v>
      </c>
      <c r="F24" s="53"/>
      <c r="G24" s="53">
        <f>BUSHEL!G24*TONELADA!$B$46</f>
        <v>333.26808</v>
      </c>
      <c r="H24" s="53">
        <f>BUSHEL!H24*TONELADA!$B$46</f>
        <v>327.75648</v>
      </c>
      <c r="I24" s="54">
        <f>BUSHEL!I24*TONELADA!$B$46</f>
        <v>325.91928</v>
      </c>
      <c r="J24" s="58"/>
      <c r="K24" s="55">
        <f>BUSHEL!K24*TONELADA!$E$46</f>
        <v>220.06712</v>
      </c>
    </row>
    <row r="25" spans="1:11" ht="19.5" customHeight="1">
      <c r="A25" s="95" t="s">
        <v>20</v>
      </c>
      <c r="B25" s="96">
        <f>BUSHEL!B25*TONELADA!$B$46</f>
        <v>246.1848</v>
      </c>
      <c r="C25" s="97">
        <f>BUSHEL!C25*TONELADA!$B$46</f>
        <v>268.2312</v>
      </c>
      <c r="D25" s="98">
        <f>IF(BUSHEL!D25&gt;0,BUSHEL!D25*TONELADA!$B$46,"")</f>
        <v>278.88696</v>
      </c>
      <c r="E25" s="103"/>
      <c r="F25" s="103"/>
      <c r="G25" s="103"/>
      <c r="H25" s="103"/>
      <c r="I25" s="104"/>
      <c r="J25" s="101">
        <f>BUSHEL!J25*$E$46</f>
        <v>186.60432</v>
      </c>
      <c r="K25" s="102">
        <f>BUSHEL!K25*TONELADA!$E$46</f>
        <v>220.06712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252.89058</v>
      </c>
      <c r="C28" s="97"/>
      <c r="D28" s="98">
        <f>IF(BUSHEL!D28&gt;0,BUSHEL!D28*TONELADA!$B$46,"")</f>
        <v>282.83693999999997</v>
      </c>
      <c r="E28" s="97"/>
      <c r="F28" s="97"/>
      <c r="G28" s="97"/>
      <c r="H28" s="97"/>
      <c r="I28" s="105"/>
      <c r="J28" s="101">
        <f>BUSHEL!J28*$E$46</f>
        <v>186.40748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259.13706</v>
      </c>
      <c r="C30" s="26"/>
      <c r="D30" s="27">
        <f>IF(BUSHEL!D30&gt;0,BUSHEL!D30*TONELADA!$B$46,"")</f>
        <v>284.3067</v>
      </c>
      <c r="E30" s="26"/>
      <c r="F30" s="26"/>
      <c r="G30" s="26"/>
      <c r="H30" s="26"/>
      <c r="I30" s="33"/>
      <c r="J30" s="56">
        <f>BUSHEL!J30*$E$46</f>
        <v>190.04901999999998</v>
      </c>
      <c r="K30" s="32"/>
    </row>
    <row r="31" spans="1:11" ht="19.5" customHeight="1">
      <c r="A31" s="17" t="s">
        <v>16</v>
      </c>
      <c r="B31" s="36">
        <f>BUSHEL!B31*TONELADA!$B$46</f>
        <v>261.89286</v>
      </c>
      <c r="C31" s="26"/>
      <c r="D31" s="27">
        <f>IF(BUSHEL!D31&gt;0,BUSHEL!D31*TONELADA!$B$46,"")</f>
        <v>283.47996</v>
      </c>
      <c r="E31" s="26"/>
      <c r="F31" s="26"/>
      <c r="G31" s="26"/>
      <c r="H31" s="26"/>
      <c r="I31" s="33"/>
      <c r="J31" s="56">
        <f>BUSHEL!J31*$E$46</f>
        <v>192.50951999999998</v>
      </c>
      <c r="K31" s="32"/>
    </row>
    <row r="32" spans="1:11" ht="19.5" customHeight="1">
      <c r="A32" s="17" t="s">
        <v>18</v>
      </c>
      <c r="B32" s="36">
        <f>BUSHEL!B32*TONELADA!$B$46</f>
        <v>262.81146</v>
      </c>
      <c r="C32" s="26"/>
      <c r="D32" s="27">
        <f>IF(BUSHEL!D32&gt;0,BUSHEL!D32*TONELADA!$B$46,"")</f>
        <v>280.54044</v>
      </c>
      <c r="E32" s="26"/>
      <c r="F32" s="26"/>
      <c r="G32" s="26"/>
      <c r="H32" s="26"/>
      <c r="I32" s="33"/>
      <c r="J32" s="56">
        <f>BUSHEL!J32*$E$46</f>
        <v>194.77318</v>
      </c>
      <c r="K32" s="32"/>
    </row>
    <row r="33" spans="1:11" ht="19.5" customHeight="1">
      <c r="A33" s="17" t="s">
        <v>20</v>
      </c>
      <c r="B33" s="36">
        <f>BUSHEL!B33*TONELADA!$B$46</f>
        <v>264.64866</v>
      </c>
      <c r="C33" s="26"/>
      <c r="D33" s="27">
        <f>IF(BUSHEL!D33&gt;0,BUSHEL!D33*TONELADA!$B$46,"")</f>
        <v>280.99974</v>
      </c>
      <c r="E33" s="26"/>
      <c r="F33" s="26"/>
      <c r="G33" s="26"/>
      <c r="H33" s="26"/>
      <c r="I33" s="33"/>
      <c r="J33" s="56">
        <f>BUSHEL!J33*$E$46</f>
        <v>190.34428</v>
      </c>
      <c r="K33" s="32"/>
    </row>
    <row r="34" spans="1:11" ht="19.5" customHeight="1">
      <c r="A34" s="17" t="s">
        <v>23</v>
      </c>
      <c r="B34" s="36">
        <f>BUSHEL!B34*TONELADA!$B$46</f>
        <v>267.68004</v>
      </c>
      <c r="C34" s="35"/>
      <c r="D34" s="27">
        <f>IF(BUSHEL!D34&gt;0,BUSHEL!D34*TONELADA!$B$46,"")</f>
        <v>283.57182</v>
      </c>
      <c r="E34" s="35"/>
      <c r="F34" s="35"/>
      <c r="G34" s="35"/>
      <c r="H34" s="35"/>
      <c r="I34" s="37"/>
      <c r="J34" s="56">
        <f>BUSHEL!J34*$E$46</f>
        <v>187.39167999999998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268.78236</v>
      </c>
      <c r="C36" s="26"/>
      <c r="D36" s="27">
        <f>IF(BUSHEL!D36&gt;0,BUSHEL!D36*TONELADA!$B$46,"")</f>
        <v>283.20438</v>
      </c>
      <c r="E36" s="26"/>
      <c r="F36" s="26"/>
      <c r="G36" s="26"/>
      <c r="H36" s="26"/>
      <c r="I36" s="33"/>
      <c r="J36" s="56">
        <f>BUSHEL!J36*$E$46</f>
        <v>190.73796</v>
      </c>
      <c r="K36" s="32"/>
    </row>
    <row r="37" spans="1:11" ht="19.5" customHeight="1">
      <c r="A37" s="17" t="s">
        <v>16</v>
      </c>
      <c r="B37" s="36">
        <f>BUSHEL!B37*TONELADA!$B$46</f>
        <v>267.40446</v>
      </c>
      <c r="C37" s="26"/>
      <c r="D37" s="27">
        <f>IF(BUSHEL!D37&gt;0,BUSHEL!D37*TONELADA!$B$46,"")</f>
        <v>281.45904</v>
      </c>
      <c r="E37" s="26"/>
      <c r="F37" s="26"/>
      <c r="G37" s="26"/>
      <c r="H37" s="26"/>
      <c r="I37" s="33"/>
      <c r="J37" s="56">
        <f>BUSHEL!J37*$E$46</f>
        <v>192.50951999999998</v>
      </c>
      <c r="K37" s="32"/>
    </row>
    <row r="38" spans="1:11" ht="19.5" customHeight="1">
      <c r="A38" s="17" t="s">
        <v>18</v>
      </c>
      <c r="B38" s="36">
        <f>BUSHEL!B38*TONELADA!$B$46</f>
        <v>256.7487</v>
      </c>
      <c r="C38" s="26"/>
      <c r="D38" s="27">
        <f>IF(BUSHEL!D38&gt;0,BUSHEL!D38*TONELADA!$B$46,"")</f>
        <v>267.22074</v>
      </c>
      <c r="E38" s="26"/>
      <c r="F38" s="26"/>
      <c r="G38" s="26"/>
      <c r="H38" s="26"/>
      <c r="I38" s="33"/>
      <c r="J38" s="56">
        <f>BUSHEL!J38*$E$46</f>
        <v>192.9032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189.55692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187.29325999999998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192.80478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182.17541999999997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/>
      <c r="C8" s="57"/>
    </row>
    <row r="9" spans="1:3" ht="15">
      <c r="A9" s="64" t="s">
        <v>40</v>
      </c>
      <c r="B9" s="65"/>
      <c r="C9" s="70"/>
    </row>
    <row r="10" spans="1:3" ht="15">
      <c r="A10" s="69" t="s">
        <v>41</v>
      </c>
      <c r="B10" s="57">
        <v>70</v>
      </c>
      <c r="C10" s="57" t="s">
        <v>135</v>
      </c>
    </row>
    <row r="11" spans="1:3" ht="15">
      <c r="A11" s="64" t="s">
        <v>42</v>
      </c>
      <c r="B11" s="65">
        <v>60</v>
      </c>
      <c r="C11" s="65" t="s">
        <v>135</v>
      </c>
    </row>
    <row r="12" spans="1:3" ht="15">
      <c r="A12" s="69" t="s">
        <v>43</v>
      </c>
      <c r="B12" s="57">
        <v>56</v>
      </c>
      <c r="C12" s="57" t="s">
        <v>149</v>
      </c>
    </row>
    <row r="13" spans="1:3" ht="15">
      <c r="A13" s="64" t="s">
        <v>44</v>
      </c>
      <c r="B13" s="70">
        <v>60</v>
      </c>
      <c r="C13" s="65" t="s">
        <v>149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4" sqref="B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/>
      <c r="C9" s="57"/>
      <c r="D9" s="57"/>
      <c r="E9" s="57"/>
      <c r="F9" s="57"/>
      <c r="G9" s="57"/>
    </row>
    <row r="10" spans="1:7" ht="15">
      <c r="A10" s="64" t="s">
        <v>40</v>
      </c>
      <c r="B10" s="65">
        <v>155</v>
      </c>
      <c r="C10" s="65"/>
      <c r="D10" s="65">
        <f>B10+$B$26</f>
        <v>165</v>
      </c>
      <c r="E10" s="65">
        <f>B10+$B$25</f>
        <v>150</v>
      </c>
      <c r="F10" s="65">
        <f>B10+$B$24</f>
        <v>145</v>
      </c>
      <c r="G10" s="70" t="s">
        <v>135</v>
      </c>
    </row>
    <row r="11" spans="1:7" ht="15">
      <c r="A11" s="66" t="s">
        <v>41</v>
      </c>
      <c r="B11" s="57">
        <v>148</v>
      </c>
      <c r="C11" s="57"/>
      <c r="D11" s="57">
        <f>B11+$B$26</f>
        <v>158</v>
      </c>
      <c r="E11" s="75">
        <f>B11+$B$25</f>
        <v>143</v>
      </c>
      <c r="F11" s="57">
        <f>B11+$B$24</f>
        <v>138</v>
      </c>
      <c r="G11" s="57" t="s">
        <v>135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135</v>
      </c>
    </row>
    <row r="13" spans="1:7" ht="15">
      <c r="A13" s="66" t="s">
        <v>43</v>
      </c>
      <c r="B13" s="76">
        <v>138</v>
      </c>
      <c r="C13" s="76"/>
      <c r="D13" s="76">
        <f>B13+$B$26</f>
        <v>148</v>
      </c>
      <c r="E13" s="57">
        <f>B13+$B$25</f>
        <v>133</v>
      </c>
      <c r="F13" s="57">
        <f>B13+$B$24</f>
        <v>128</v>
      </c>
      <c r="G13" s="57" t="s">
        <v>149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/>
      <c r="C8" s="84"/>
    </row>
    <row r="9" spans="1:3" ht="15">
      <c r="A9" s="64" t="s">
        <v>40</v>
      </c>
      <c r="B9" s="65"/>
      <c r="C9" s="65"/>
    </row>
    <row r="10" spans="1:3" ht="15">
      <c r="A10" s="66" t="s">
        <v>41</v>
      </c>
      <c r="B10" s="57"/>
      <c r="C10" s="57"/>
    </row>
    <row r="11" spans="1:3" ht="15">
      <c r="A11" s="64" t="s">
        <v>42</v>
      </c>
      <c r="B11" s="65">
        <v>85</v>
      </c>
      <c r="C11" s="65" t="s">
        <v>135</v>
      </c>
    </row>
    <row r="12" spans="1:3" ht="15">
      <c r="A12" s="69" t="s">
        <v>43</v>
      </c>
      <c r="B12" s="84">
        <v>85</v>
      </c>
      <c r="C12" s="57" t="s">
        <v>149</v>
      </c>
    </row>
    <row r="13" spans="1:3" ht="15">
      <c r="A13" s="64" t="s">
        <v>44</v>
      </c>
      <c r="B13" s="65">
        <v>85</v>
      </c>
      <c r="C13" s="65" t="s">
        <v>149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106</v>
      </c>
      <c r="D4" s="88">
        <v>41781</v>
      </c>
      <c r="E4" s="39">
        <v>659.25</v>
      </c>
      <c r="F4" t="s">
        <v>68</v>
      </c>
      <c r="G4" t="s">
        <v>107</v>
      </c>
      <c r="H4" s="88">
        <v>41781</v>
      </c>
      <c r="I4" s="39">
        <v>751.75</v>
      </c>
      <c r="J4" t="s">
        <v>69</v>
      </c>
      <c r="K4" t="s">
        <v>70</v>
      </c>
      <c r="L4" s="88">
        <v>41781</v>
      </c>
      <c r="M4" s="39">
        <v>476.75</v>
      </c>
    </row>
    <row r="5" spans="2:13" ht="15">
      <c r="B5" t="s">
        <v>71</v>
      </c>
      <c r="C5" t="s">
        <v>108</v>
      </c>
      <c r="D5" s="88">
        <v>41781</v>
      </c>
      <c r="E5" s="39">
        <v>670</v>
      </c>
      <c r="F5" t="s">
        <v>72</v>
      </c>
      <c r="G5" t="s">
        <v>109</v>
      </c>
      <c r="H5" s="88">
        <v>41781</v>
      </c>
      <c r="I5" s="39">
        <v>759</v>
      </c>
      <c r="J5" t="s">
        <v>73</v>
      </c>
      <c r="K5" t="s">
        <v>74</v>
      </c>
      <c r="L5" s="88">
        <v>41781</v>
      </c>
      <c r="M5" s="39">
        <v>474</v>
      </c>
    </row>
    <row r="6" spans="2:13" ht="15">
      <c r="B6" t="s">
        <v>75</v>
      </c>
      <c r="C6" t="s">
        <v>110</v>
      </c>
      <c r="D6" s="88">
        <v>41781</v>
      </c>
      <c r="E6" s="39">
        <v>688.25</v>
      </c>
      <c r="F6" t="s">
        <v>76</v>
      </c>
      <c r="G6" t="s">
        <v>111</v>
      </c>
      <c r="H6" s="88">
        <v>41781</v>
      </c>
      <c r="I6" s="39">
        <v>769.75</v>
      </c>
      <c r="J6" t="s">
        <v>77</v>
      </c>
      <c r="K6" t="s">
        <v>78</v>
      </c>
      <c r="L6" s="88">
        <v>41781</v>
      </c>
      <c r="M6" s="39">
        <v>473.5</v>
      </c>
    </row>
    <row r="7" spans="2:13" ht="15">
      <c r="B7" t="s">
        <v>79</v>
      </c>
      <c r="C7" t="s">
        <v>112</v>
      </c>
      <c r="D7" s="88">
        <v>41781</v>
      </c>
      <c r="E7" s="39">
        <v>705.25</v>
      </c>
      <c r="F7" t="s">
        <v>99</v>
      </c>
      <c r="G7" t="s">
        <v>113</v>
      </c>
      <c r="H7" s="88">
        <v>41781</v>
      </c>
      <c r="I7" s="39">
        <v>773.75</v>
      </c>
      <c r="J7" t="s">
        <v>80</v>
      </c>
      <c r="K7" t="s">
        <v>81</v>
      </c>
      <c r="L7" s="88">
        <v>41781</v>
      </c>
      <c r="M7" s="39">
        <v>482.75</v>
      </c>
    </row>
    <row r="8" spans="2:13" ht="15">
      <c r="B8" t="s">
        <v>82</v>
      </c>
      <c r="C8" t="s">
        <v>114</v>
      </c>
      <c r="D8" s="88">
        <v>41781</v>
      </c>
      <c r="E8" s="39">
        <v>712.75</v>
      </c>
      <c r="F8" t="s">
        <v>121</v>
      </c>
      <c r="G8" t="s">
        <v>122</v>
      </c>
      <c r="H8" s="88">
        <v>41781</v>
      </c>
      <c r="I8" s="39">
        <v>771.5</v>
      </c>
      <c r="J8" t="s">
        <v>83</v>
      </c>
      <c r="K8" t="s">
        <v>84</v>
      </c>
      <c r="L8" s="88">
        <v>41781</v>
      </c>
      <c r="M8" s="39">
        <v>489</v>
      </c>
    </row>
    <row r="9" spans="2:13" ht="15">
      <c r="B9" t="s">
        <v>85</v>
      </c>
      <c r="C9" t="s">
        <v>115</v>
      </c>
      <c r="D9" s="88">
        <v>41781</v>
      </c>
      <c r="E9" s="39">
        <v>715.25</v>
      </c>
      <c r="F9" t="s">
        <v>123</v>
      </c>
      <c r="G9" t="s">
        <v>124</v>
      </c>
      <c r="H9" s="88">
        <v>41781</v>
      </c>
      <c r="I9" s="39">
        <v>763.5</v>
      </c>
      <c r="J9" t="s">
        <v>86</v>
      </c>
      <c r="K9" t="s">
        <v>87</v>
      </c>
      <c r="L9" s="88">
        <v>41781</v>
      </c>
      <c r="M9" s="39">
        <v>494.75</v>
      </c>
    </row>
    <row r="10" spans="2:13" ht="15">
      <c r="B10" t="s">
        <v>101</v>
      </c>
      <c r="C10" t="s">
        <v>116</v>
      </c>
      <c r="D10" s="88">
        <v>41781</v>
      </c>
      <c r="E10" s="39">
        <v>720.25</v>
      </c>
      <c r="F10" t="s">
        <v>125</v>
      </c>
      <c r="G10" t="s">
        <v>126</v>
      </c>
      <c r="H10" s="88">
        <v>41781</v>
      </c>
      <c r="I10" s="39">
        <v>764.75</v>
      </c>
      <c r="J10" t="s">
        <v>88</v>
      </c>
      <c r="K10" t="s">
        <v>89</v>
      </c>
      <c r="L10" s="88">
        <v>41781</v>
      </c>
      <c r="M10" s="39">
        <v>483.5</v>
      </c>
    </row>
    <row r="11" spans="2:13" ht="15">
      <c r="B11" t="s">
        <v>102</v>
      </c>
      <c r="C11" t="s">
        <v>117</v>
      </c>
      <c r="D11" s="88">
        <v>41781</v>
      </c>
      <c r="E11" s="39">
        <v>728.5</v>
      </c>
      <c r="F11" t="s">
        <v>127</v>
      </c>
      <c r="G11" t="s">
        <v>128</v>
      </c>
      <c r="H11" s="88">
        <v>41781</v>
      </c>
      <c r="I11" s="39">
        <v>771.75</v>
      </c>
      <c r="J11" t="s">
        <v>90</v>
      </c>
      <c r="K11" t="s">
        <v>91</v>
      </c>
      <c r="L11" s="88">
        <v>41781</v>
      </c>
      <c r="M11" s="39">
        <v>476</v>
      </c>
    </row>
    <row r="12" spans="2:13" ht="15">
      <c r="B12" t="s">
        <v>103</v>
      </c>
      <c r="C12" t="s">
        <v>118</v>
      </c>
      <c r="D12" s="88">
        <v>41781</v>
      </c>
      <c r="E12" s="39">
        <v>731.5</v>
      </c>
      <c r="F12" t="s">
        <v>129</v>
      </c>
      <c r="G12" t="s">
        <v>130</v>
      </c>
      <c r="H12" s="88">
        <v>41781</v>
      </c>
      <c r="I12" s="39">
        <v>770.75</v>
      </c>
      <c r="J12" t="s">
        <v>139</v>
      </c>
      <c r="K12" t="s">
        <v>140</v>
      </c>
      <c r="L12" s="88">
        <v>41781</v>
      </c>
      <c r="M12" s="39">
        <v>484.5</v>
      </c>
    </row>
    <row r="13" spans="2:13" ht="15">
      <c r="B13" t="s">
        <v>104</v>
      </c>
      <c r="C13" t="s">
        <v>119</v>
      </c>
      <c r="D13" s="88">
        <v>41781</v>
      </c>
      <c r="E13" s="39">
        <v>727.75</v>
      </c>
      <c r="F13" t="s">
        <v>131</v>
      </c>
      <c r="G13" t="s">
        <v>132</v>
      </c>
      <c r="H13" s="88">
        <v>41781</v>
      </c>
      <c r="I13" s="39">
        <v>766</v>
      </c>
      <c r="J13" t="s">
        <v>141</v>
      </c>
      <c r="K13" t="s">
        <v>142</v>
      </c>
      <c r="L13" s="88">
        <v>41781</v>
      </c>
      <c r="M13" s="39">
        <v>489</v>
      </c>
    </row>
    <row r="14" spans="2:13" ht="15">
      <c r="B14" t="s">
        <v>105</v>
      </c>
      <c r="C14" t="s">
        <v>120</v>
      </c>
      <c r="D14" s="88">
        <v>41781</v>
      </c>
      <c r="E14" s="39">
        <v>698.75</v>
      </c>
      <c r="F14" t="s">
        <v>133</v>
      </c>
      <c r="G14" t="s">
        <v>134</v>
      </c>
      <c r="H14" s="88">
        <v>41781</v>
      </c>
      <c r="I14" s="39">
        <v>727.25</v>
      </c>
      <c r="J14" t="s">
        <v>92</v>
      </c>
      <c r="K14" t="s">
        <v>93</v>
      </c>
      <c r="L14" s="88">
        <v>41781</v>
      </c>
      <c r="M14">
        <v>490</v>
      </c>
    </row>
    <row r="15" spans="10:13" ht="15">
      <c r="J15" s="85" t="s">
        <v>143</v>
      </c>
      <c r="K15" s="85" t="s">
        <v>144</v>
      </c>
      <c r="L15" s="88">
        <v>41781</v>
      </c>
      <c r="M15" s="85">
        <v>481.5</v>
      </c>
    </row>
    <row r="16" spans="10:13" ht="15">
      <c r="J16" s="85" t="s">
        <v>94</v>
      </c>
      <c r="K16" s="85" t="s">
        <v>95</v>
      </c>
      <c r="L16" s="88">
        <v>41781</v>
      </c>
      <c r="M16" s="85">
        <v>475.75</v>
      </c>
    </row>
    <row r="17" spans="10:13" ht="15">
      <c r="J17" s="85" t="s">
        <v>145</v>
      </c>
      <c r="K17" s="85" t="s">
        <v>146</v>
      </c>
      <c r="L17" s="88">
        <v>41781</v>
      </c>
      <c r="M17" s="85">
        <v>489.75</v>
      </c>
    </row>
    <row r="18" spans="4:13" ht="15.75">
      <c r="D18" s="86"/>
      <c r="E18" s="86"/>
      <c r="J18" s="85" t="s">
        <v>147</v>
      </c>
      <c r="K18" s="85" t="s">
        <v>148</v>
      </c>
      <c r="L18" s="88">
        <v>41781</v>
      </c>
      <c r="M18" s="85">
        <v>462.75</v>
      </c>
    </row>
    <row r="19" spans="4:12" ht="15.75">
      <c r="D19" s="86"/>
      <c r="E19" s="86"/>
      <c r="L19" s="88"/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96</v>
      </c>
      <c r="D22" s="66" t="s">
        <v>150</v>
      </c>
      <c r="E22" s="66">
        <v>22</v>
      </c>
      <c r="F22" s="85" t="s">
        <v>97</v>
      </c>
      <c r="G22" t="s">
        <v>40</v>
      </c>
      <c r="H22" t="s">
        <v>98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2014-05-23T14:50:04Z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