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40" windowWidth="16380" windowHeight="6360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  <sheet name="Hoja1" sheetId="8" r:id="rId8"/>
  </sheets>
  <definedNames>
    <definedName name="_xlnm.Print_Area" localSheetId="0">'BUSHEL'!$A$1:$K$41</definedName>
    <definedName name="_xlnm.Print_Area" localSheetId="5">'Datos'!$A$1:$M$10</definedName>
    <definedName name="_xlnm.Print_Area" localSheetId="1">'TONELADA'!$A$1:$L$54</definedName>
  </definedNames>
  <calcPr fullCalcOnLoad="1"/>
</workbook>
</file>

<file path=xl/sharedStrings.xml><?xml version="1.0" encoding="utf-8"?>
<sst xmlns="http://schemas.openxmlformats.org/spreadsheetml/2006/main" count="271" uniqueCount="150">
  <si>
    <t>US$CENT/BUSHEL</t>
  </si>
  <si>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</si>
  <si>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</si>
  <si>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</si>
  <si>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</si>
  <si>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</si>
  <si>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</si>
  <si>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</si>
  <si>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</si>
  <si>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</si>
  <si>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</si>
  <si>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</si>
  <si>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</si>
  <si>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</si>
  <si>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</si>
  <si>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</si>
  <si>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</si>
  <si>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</si>
  <si>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</si>
  <si>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</si>
  <si>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</si>
  <si>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</si>
  <si>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</si>
  <si>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</si>
  <si>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</si>
  <si>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</si>
  <si>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</si>
  <si>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</si>
  <si>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</si>
  <si>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>US$/TON</t>
  </si>
  <si>
    <t xml:space="preserve">Trigo: </t>
  </si>
  <si>
    <t xml:space="preserve">Maiz: </t>
  </si>
  <si>
    <t>Contrato</t>
  </si>
  <si>
    <t>Futuro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</si>
  <si>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</si>
  <si>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</si>
  <si>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</si>
  <si>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</si>
  <si>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</si>
  <si>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</si>
  <si>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</si>
  <si>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</si>
  <si>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</si>
  <si>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</si>
  <si>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</si>
  <si>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</si>
  <si>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</si>
  <si>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</si>
  <si>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</si>
  <si>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</si>
  <si>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</si>
  <si>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</si>
  <si>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</si>
  <si>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Premios/descuentos</t>
  </si>
  <si>
    <t>--</t>
  </si>
  <si>
    <t>MAÍZ</t>
  </si>
  <si>
    <t>YELLOW Nro. 2</t>
  </si>
  <si>
    <t>datos</t>
  </si>
  <si>
    <t>srw</t>
  </si>
  <si>
    <t>hrw</t>
  </si>
  <si>
    <t>corn</t>
  </si>
  <si>
    <t xml:space="preserve"> </t>
  </si>
  <si>
    <t>Name</t>
  </si>
  <si>
    <t>Cls.Dat</t>
  </si>
  <si>
    <t>Close</t>
  </si>
  <si>
    <t>/WN4</t>
  </si>
  <si>
    <t>/KWN4</t>
  </si>
  <si>
    <t>/CN4</t>
  </si>
  <si>
    <t xml:space="preserve">CORN JUL4/d     </t>
  </si>
  <si>
    <t>/WU4</t>
  </si>
  <si>
    <t>/KWU4</t>
  </si>
  <si>
    <t>/CU4</t>
  </si>
  <si>
    <t xml:space="preserve">CORN SEP4/d     </t>
  </si>
  <si>
    <t>/WZ4</t>
  </si>
  <si>
    <t>/KWZ4</t>
  </si>
  <si>
    <t>/CZ4</t>
  </si>
  <si>
    <t xml:space="preserve">CORN DEC4/d     </t>
  </si>
  <si>
    <t>/WH5</t>
  </si>
  <si>
    <t>/CH5</t>
  </si>
  <si>
    <t xml:space="preserve">CORN MAR5/d     </t>
  </si>
  <si>
    <t>/WK5</t>
  </si>
  <si>
    <t>/CK5</t>
  </si>
  <si>
    <t xml:space="preserve">CORN MAY5/d     </t>
  </si>
  <si>
    <t>/WN5</t>
  </si>
  <si>
    <t>/CN5</t>
  </si>
  <si>
    <t xml:space="preserve">CORN JUL5/d     </t>
  </si>
  <si>
    <t>/CU5</t>
  </si>
  <si>
    <t xml:space="preserve">CORN SEP5/d     </t>
  </si>
  <si>
    <t>/CZ5</t>
  </si>
  <si>
    <t xml:space="preserve">CORN DEC5/d     </t>
  </si>
  <si>
    <t>/CN6</t>
  </si>
  <si>
    <t xml:space="preserve">CORN JUL6/d     </t>
  </si>
  <si>
    <t>/CZ6</t>
  </si>
  <si>
    <t xml:space="preserve">CORN DEC6/d     </t>
  </si>
  <si>
    <t>COLOCAR FECHA</t>
  </si>
  <si>
    <t>MES</t>
  </si>
  <si>
    <t>año</t>
  </si>
  <si>
    <t>/KWH5</t>
  </si>
  <si>
    <t>SRW</t>
  </si>
  <si>
    <t>/WU5</t>
  </si>
  <si>
    <t>/WZ5</t>
  </si>
  <si>
    <t>/WH6</t>
  </si>
  <si>
    <t>/WK6</t>
  </si>
  <si>
    <t>/WN6</t>
  </si>
  <si>
    <t>WHEAT SRW JUL4/d</t>
  </si>
  <si>
    <t>WHEAT HRW JUL4/d</t>
  </si>
  <si>
    <t>WHEAT SRW SEP4/d</t>
  </si>
  <si>
    <t>WHEAT HRW SEP4/d</t>
  </si>
  <si>
    <t>WHEAT SRW DEC4/d</t>
  </si>
  <si>
    <t>WHEAT HRW DEC4/d</t>
  </si>
  <si>
    <t>WHEAT SRW MAR5/d</t>
  </si>
  <si>
    <t>WHEAT HRW MAR5/d</t>
  </si>
  <si>
    <t>WHEAT SRW MAY5/d</t>
  </si>
  <si>
    <t>WHEAT SRW JUL5/d</t>
  </si>
  <si>
    <t>WHEAT SRW SEP5/d</t>
  </si>
  <si>
    <t>WHEAT SRW DEC5/d</t>
  </si>
  <si>
    <t>WHEAT SRW MAR6/d</t>
  </si>
  <si>
    <t>WHEAT SRW MAY6/d</t>
  </si>
  <si>
    <t>WHEAT SRW JUL6/d</t>
  </si>
  <si>
    <t>/KWK5</t>
  </si>
  <si>
    <t>WHEAT HRW MAY5/d</t>
  </si>
  <si>
    <t>/KWN5</t>
  </si>
  <si>
    <t>WHEAT HRW JUL5/d</t>
  </si>
  <si>
    <t>/KWU5</t>
  </si>
  <si>
    <t>WHEAT HRW SEP5/d</t>
  </si>
  <si>
    <t>/KWZ5</t>
  </si>
  <si>
    <t>WHEAT HRW DEC5/d</t>
  </si>
  <si>
    <t>/KWH6</t>
  </si>
  <si>
    <t>WHEAT HRW MAR6/d</t>
  </si>
  <si>
    <t>/KWK6</t>
  </si>
  <si>
    <t>WHEAT HRW MAY6/d</t>
  </si>
  <si>
    <t>/KWN6</t>
  </si>
  <si>
    <t>WHEAT HRW JUL6/d</t>
  </si>
  <si>
    <t xml:space="preserve"> +N</t>
  </si>
  <si>
    <t>FOB GOLFO 13%</t>
  </si>
  <si>
    <t>FOB GOLFO 12,5%</t>
  </si>
  <si>
    <t>no hay</t>
  </si>
  <si>
    <t>/CH6</t>
  </si>
  <si>
    <t xml:space="preserve">CORN MAR6/d     </t>
  </si>
  <si>
    <t>/CK6</t>
  </si>
  <si>
    <t xml:space="preserve">CORN MAY6/d     </t>
  </si>
  <si>
    <t>/CU6</t>
  </si>
  <si>
    <t xml:space="preserve">CORN SEP6/d     </t>
  </si>
  <si>
    <t>/CN7</t>
  </si>
  <si>
    <t xml:space="preserve">CORN JUL7/d     </t>
  </si>
  <si>
    <t>/CZ7</t>
  </si>
  <si>
    <t xml:space="preserve">CORN DEC7/d     </t>
  </si>
  <si>
    <t xml:space="preserve"> +U</t>
  </si>
  <si>
    <t xml:space="preserve"> +Z</t>
  </si>
  <si>
    <t>Jueves</t>
  </si>
</sst>
</file>

<file path=xl/styles.xml><?xml version="1.0" encoding="utf-8"?>
<styleSheet xmlns="http://schemas.openxmlformats.org/spreadsheetml/2006/main">
  <numFmts count="1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00"/>
    <numFmt numFmtId="173" formatCode="d&quot; de &quot;mmm&quot; de &quot;yy"/>
    <numFmt numFmtId="174" formatCode="[$-340A]dddd\,\ dd&quot; de &quot;mmmm&quot; de &quot;yyyy"/>
  </numFmts>
  <fonts count="51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2" fillId="3" borderId="0" applyNumberFormat="0" applyBorder="0" applyAlignment="0" applyProtection="0"/>
    <xf numFmtId="0" fontId="33" fillId="4" borderId="0" applyNumberFormat="0" applyBorder="0" applyAlignment="0" applyProtection="0"/>
    <xf numFmtId="0" fontId="2" fillId="5" borderId="0" applyNumberFormat="0" applyBorder="0" applyAlignment="0" applyProtection="0"/>
    <xf numFmtId="0" fontId="33" fillId="6" borderId="0" applyNumberFormat="0" applyBorder="0" applyAlignment="0" applyProtection="0"/>
    <xf numFmtId="0" fontId="2" fillId="7" borderId="0" applyNumberFormat="0" applyBorder="0" applyAlignment="0" applyProtection="0"/>
    <xf numFmtId="0" fontId="33" fillId="8" borderId="0" applyNumberFormat="0" applyBorder="0" applyAlignment="0" applyProtection="0"/>
    <xf numFmtId="0" fontId="2" fillId="9" borderId="0" applyNumberFormat="0" applyBorder="0" applyAlignment="0" applyProtection="0"/>
    <xf numFmtId="0" fontId="33" fillId="10" borderId="0" applyNumberFormat="0" applyBorder="0" applyAlignment="0" applyProtection="0"/>
    <xf numFmtId="0" fontId="2" fillId="11" borderId="0" applyNumberFormat="0" applyBorder="0" applyAlignment="0" applyProtection="0"/>
    <xf numFmtId="0" fontId="33" fillId="12" borderId="0" applyNumberFormat="0" applyBorder="0" applyAlignment="0" applyProtection="0"/>
    <xf numFmtId="0" fontId="2" fillId="13" borderId="0" applyNumberFormat="0" applyBorder="0" applyAlignment="0" applyProtection="0"/>
    <xf numFmtId="0" fontId="33" fillId="14" borderId="0" applyNumberFormat="0" applyBorder="0" applyAlignment="0" applyProtection="0"/>
    <xf numFmtId="0" fontId="2" fillId="15" borderId="0" applyNumberFormat="0" applyBorder="0" applyAlignment="0" applyProtection="0"/>
    <xf numFmtId="0" fontId="33" fillId="16" borderId="0" applyNumberFormat="0" applyBorder="0" applyAlignment="0" applyProtection="0"/>
    <xf numFmtId="0" fontId="2" fillId="17" borderId="0" applyNumberFormat="0" applyBorder="0" applyAlignment="0" applyProtection="0"/>
    <xf numFmtId="0" fontId="33" fillId="18" borderId="0" applyNumberFormat="0" applyBorder="0" applyAlignment="0" applyProtection="0"/>
    <xf numFmtId="0" fontId="2" fillId="19" borderId="0" applyNumberFormat="0" applyBorder="0" applyAlignment="0" applyProtection="0"/>
    <xf numFmtId="0" fontId="33" fillId="20" borderId="0" applyNumberFormat="0" applyBorder="0" applyAlignment="0" applyProtection="0"/>
    <xf numFmtId="0" fontId="2" fillId="9" borderId="0" applyNumberFormat="0" applyBorder="0" applyAlignment="0" applyProtection="0"/>
    <xf numFmtId="0" fontId="33" fillId="21" borderId="0" applyNumberFormat="0" applyBorder="0" applyAlignment="0" applyProtection="0"/>
    <xf numFmtId="0" fontId="2" fillId="15" borderId="0" applyNumberFormat="0" applyBorder="0" applyAlignment="0" applyProtection="0"/>
    <xf numFmtId="0" fontId="33" fillId="22" borderId="0" applyNumberFormat="0" applyBorder="0" applyAlignment="0" applyProtection="0"/>
    <xf numFmtId="0" fontId="2" fillId="23" borderId="0" applyNumberFormat="0" applyBorder="0" applyAlignment="0" applyProtection="0"/>
    <xf numFmtId="0" fontId="34" fillId="24" borderId="0" applyNumberFormat="0" applyBorder="0" applyAlignment="0" applyProtection="0"/>
    <xf numFmtId="0" fontId="3" fillId="25" borderId="0" applyNumberFormat="0" applyBorder="0" applyAlignment="0" applyProtection="0"/>
    <xf numFmtId="0" fontId="34" fillId="26" borderId="0" applyNumberFormat="0" applyBorder="0" applyAlignment="0" applyProtection="0"/>
    <xf numFmtId="0" fontId="3" fillId="17" borderId="0" applyNumberFormat="0" applyBorder="0" applyAlignment="0" applyProtection="0"/>
    <xf numFmtId="0" fontId="34" fillId="27" borderId="0" applyNumberFormat="0" applyBorder="0" applyAlignment="0" applyProtection="0"/>
    <xf numFmtId="0" fontId="3" fillId="19" borderId="0" applyNumberFormat="0" applyBorder="0" applyAlignment="0" applyProtection="0"/>
    <xf numFmtId="0" fontId="34" fillId="28" borderId="0" applyNumberFormat="0" applyBorder="0" applyAlignment="0" applyProtection="0"/>
    <xf numFmtId="0" fontId="3" fillId="29" borderId="0" applyNumberFormat="0" applyBorder="0" applyAlignment="0" applyProtection="0"/>
    <xf numFmtId="0" fontId="34" fillId="30" borderId="0" applyNumberFormat="0" applyBorder="0" applyAlignment="0" applyProtection="0"/>
    <xf numFmtId="0" fontId="3" fillId="31" borderId="0" applyNumberFormat="0" applyBorder="0" applyAlignment="0" applyProtection="0"/>
    <xf numFmtId="0" fontId="34" fillId="32" borderId="0" applyNumberFormat="0" applyBorder="0" applyAlignment="0" applyProtection="0"/>
    <xf numFmtId="0" fontId="3" fillId="33" borderId="0" applyNumberFormat="0" applyBorder="0" applyAlignment="0" applyProtection="0"/>
    <xf numFmtId="0" fontId="35" fillId="34" borderId="0" applyNumberFormat="0" applyBorder="0" applyAlignment="0" applyProtection="0"/>
    <xf numFmtId="0" fontId="4" fillId="7" borderId="0" applyNumberFormat="0" applyBorder="0" applyAlignment="0" applyProtection="0"/>
    <xf numFmtId="0" fontId="36" fillId="35" borderId="1" applyNumberFormat="0" applyAlignment="0" applyProtection="0"/>
    <xf numFmtId="0" fontId="7" fillId="13" borderId="2" applyNumberFormat="0" applyAlignment="0" applyProtection="0"/>
    <xf numFmtId="0" fontId="37" fillId="36" borderId="3" applyNumberFormat="0" applyAlignment="0" applyProtection="0"/>
    <xf numFmtId="0" fontId="5" fillId="37" borderId="4" applyNumberFormat="0" applyAlignment="0" applyProtection="0"/>
    <xf numFmtId="0" fontId="38" fillId="0" borderId="5" applyNumberFormat="0" applyFill="0" applyAlignment="0" applyProtection="0"/>
    <xf numFmtId="0" fontId="6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38" borderId="0" applyNumberFormat="0" applyBorder="0" applyAlignment="0" applyProtection="0"/>
    <xf numFmtId="0" fontId="3" fillId="39" borderId="0" applyNumberFormat="0" applyBorder="0" applyAlignment="0" applyProtection="0"/>
    <xf numFmtId="0" fontId="34" fillId="40" borderId="0" applyNumberFormat="0" applyBorder="0" applyAlignment="0" applyProtection="0"/>
    <xf numFmtId="0" fontId="3" fillId="41" borderId="0" applyNumberFormat="0" applyBorder="0" applyAlignment="0" applyProtection="0"/>
    <xf numFmtId="0" fontId="34" fillId="42" borderId="0" applyNumberFormat="0" applyBorder="0" applyAlignment="0" applyProtection="0"/>
    <xf numFmtId="0" fontId="3" fillId="43" borderId="0" applyNumberFormat="0" applyBorder="0" applyAlignment="0" applyProtection="0"/>
    <xf numFmtId="0" fontId="34" fillId="44" borderId="0" applyNumberFormat="0" applyBorder="0" applyAlignment="0" applyProtection="0"/>
    <xf numFmtId="0" fontId="3" fillId="29" borderId="0" applyNumberFormat="0" applyBorder="0" applyAlignment="0" applyProtection="0"/>
    <xf numFmtId="0" fontId="34" fillId="45" borderId="0" applyNumberFormat="0" applyBorder="0" applyAlignment="0" applyProtection="0"/>
    <xf numFmtId="0" fontId="3" fillId="31" borderId="0" applyNumberFormat="0" applyBorder="0" applyAlignment="0" applyProtection="0"/>
    <xf numFmtId="0" fontId="34" fillId="46" borderId="0" applyNumberFormat="0" applyBorder="0" applyAlignment="0" applyProtection="0"/>
    <xf numFmtId="0" fontId="3" fillId="47" borderId="0" applyNumberFormat="0" applyBorder="0" applyAlignment="0" applyProtection="0"/>
    <xf numFmtId="0" fontId="40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1" fillId="49" borderId="0" applyNumberFormat="0" applyBorder="0" applyAlignment="0" applyProtection="0"/>
    <xf numFmtId="0" fontId="10" fillId="5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2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3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7" applyNumberFormat="0" applyFont="0" applyAlignment="0" applyProtection="0"/>
    <xf numFmtId="0" fontId="2" fillId="53" borderId="8" applyNumberFormat="0" applyAlignment="0" applyProtection="0"/>
    <xf numFmtId="0" fontId="0" fillId="53" borderId="8" applyNumberFormat="0" applyAlignment="0" applyProtection="0"/>
    <xf numFmtId="9" fontId="1" fillId="0" borderId="0" applyFill="0" applyBorder="0" applyAlignment="0" applyProtection="0"/>
    <xf numFmtId="0" fontId="43" fillId="35" borderId="9" applyNumberFormat="0" applyAlignment="0" applyProtection="0"/>
    <xf numFmtId="0" fontId="13" fillId="13" borderId="10" applyNumberFormat="0" applyAlignment="0" applyProtection="0"/>
    <xf numFmtId="0" fontId="4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1" applyNumberFormat="0" applyFill="0" applyAlignment="0" applyProtection="0"/>
    <xf numFmtId="0" fontId="17" fillId="0" borderId="12" applyNumberFormat="0" applyFill="0" applyAlignment="0" applyProtection="0"/>
    <xf numFmtId="0" fontId="48" fillId="0" borderId="13" applyNumberFormat="0" applyFill="0" applyAlignment="0" applyProtection="0"/>
    <xf numFmtId="0" fontId="18" fillId="0" borderId="14" applyNumberFormat="0" applyFill="0" applyAlignment="0" applyProtection="0"/>
    <xf numFmtId="0" fontId="39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49" fillId="0" borderId="17" applyNumberFormat="0" applyFill="0" applyAlignment="0" applyProtection="0"/>
    <xf numFmtId="0" fontId="16" fillId="0" borderId="18" applyNumberFormat="0" applyFill="0" applyAlignment="0" applyProtection="0"/>
  </cellStyleXfs>
  <cellXfs count="12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2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2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3" fillId="55" borderId="24" xfId="0" applyNumberFormat="1" applyFont="1" applyFill="1" applyBorder="1" applyAlignment="1" applyProtection="1">
      <alignment horizontal="right" vertical="center"/>
      <protection/>
    </xf>
    <xf numFmtId="4" fontId="23" fillId="55" borderId="29" xfId="0" applyNumberFormat="1" applyFont="1" applyFill="1" applyBorder="1" applyAlignment="1" applyProtection="1">
      <alignment horizontal="right" vertical="center"/>
      <protection/>
    </xf>
    <xf numFmtId="4" fontId="21" fillId="55" borderId="30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9" xfId="0" applyNumberFormat="1" applyFont="1" applyFill="1" applyBorder="1" applyAlignment="1" applyProtection="1">
      <alignment horizontal="right" vertical="center"/>
      <protection/>
    </xf>
    <xf numFmtId="2" fontId="21" fillId="0" borderId="24" xfId="0" applyNumberFormat="1" applyFont="1" applyBorder="1" applyAlignment="1" applyProtection="1">
      <alignment horizontal="right" vertical="center"/>
      <protection/>
    </xf>
    <xf numFmtId="4" fontId="21" fillId="0" borderId="27" xfId="0" applyNumberFormat="1" applyFont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4" fontId="21" fillId="0" borderId="29" xfId="0" applyNumberFormat="1" applyFont="1" applyBorder="1" applyAlignment="1" applyProtection="1">
      <alignment horizontal="right" vertical="center"/>
      <protection/>
    </xf>
    <xf numFmtId="4" fontId="21" fillId="55" borderId="31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4" fontId="21" fillId="0" borderId="28" xfId="0" applyNumberFormat="1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5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left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10" fontId="26" fillId="0" borderId="0" xfId="0" applyNumberFormat="1" applyFont="1" applyAlignment="1">
      <alignment horizontal="center" vertical="center"/>
    </xf>
    <xf numFmtId="4" fontId="23" fillId="0" borderId="27" xfId="0" applyNumberFormat="1" applyFont="1" applyBorder="1" applyAlignment="1" applyProtection="1">
      <alignment horizontal="right" vertical="center"/>
      <protection/>
    </xf>
    <xf numFmtId="4" fontId="23" fillId="0" borderId="29" xfId="0" applyNumberFormat="1" applyFont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>
      <alignment horizontal="right" vertical="center"/>
    </xf>
    <xf numFmtId="4" fontId="21" fillId="0" borderId="30" xfId="0" applyNumberFormat="1" applyFont="1" applyBorder="1" applyAlignment="1" applyProtection="1">
      <alignment horizontal="right" vertical="center"/>
      <protection/>
    </xf>
    <xf numFmtId="0" fontId="0" fillId="0" borderId="24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72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55" borderId="24" xfId="0" applyFont="1" applyFill="1" applyBorder="1" applyAlignment="1">
      <alignment/>
    </xf>
    <xf numFmtId="0" fontId="0" fillId="55" borderId="24" xfId="0" applyFill="1" applyBorder="1" applyAlignment="1">
      <alignment horizontal="center" vertical="center"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49" fontId="0" fillId="11" borderId="24" xfId="0" applyNumberFormat="1" applyFont="1" applyFill="1" applyBorder="1" applyAlignment="1">
      <alignment/>
    </xf>
    <xf numFmtId="0" fontId="0" fillId="0" borderId="24" xfId="0" applyBorder="1" applyAlignment="1">
      <alignment horizontal="center"/>
    </xf>
    <xf numFmtId="0" fontId="0" fillId="0" borderId="24" xfId="0" applyFont="1" applyBorder="1" applyAlignment="1">
      <alignment horizontal="center"/>
    </xf>
    <xf numFmtId="10" fontId="0" fillId="0" borderId="0" xfId="0" applyNumberFormat="1" applyAlignment="1">
      <alignment/>
    </xf>
    <xf numFmtId="10" fontId="0" fillId="23" borderId="0" xfId="0" applyNumberFormat="1" applyFill="1" applyAlignment="1">
      <alignment/>
    </xf>
    <xf numFmtId="0" fontId="0" fillId="23" borderId="32" xfId="0" applyFill="1" applyBorder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49" fontId="0" fillId="0" borderId="24" xfId="0" applyNumberFormat="1" applyFont="1" applyBorder="1" applyAlignment="1">
      <alignment/>
    </xf>
    <xf numFmtId="0" fontId="0" fillId="0" borderId="24" xfId="0" applyFill="1" applyBorder="1" applyAlignment="1">
      <alignment horizontal="center" vertical="center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4" fontId="21" fillId="55" borderId="33" xfId="0" applyNumberFormat="1" applyFont="1" applyFill="1" applyBorder="1" applyAlignment="1" applyProtection="1">
      <alignment horizontal="right" vertical="center"/>
      <protection/>
    </xf>
    <xf numFmtId="0" fontId="0" fillId="11" borderId="22" xfId="0" applyFont="1" applyFill="1" applyBorder="1" applyAlignment="1">
      <alignment/>
    </xf>
    <xf numFmtId="0" fontId="0" fillId="11" borderId="22" xfId="0" applyFill="1" applyBorder="1" applyAlignment="1">
      <alignment horizontal="center" vertical="center"/>
    </xf>
    <xf numFmtId="49" fontId="0" fillId="11" borderId="22" xfId="0" applyNumberFormat="1" applyFont="1" applyFill="1" applyBorder="1" applyAlignment="1">
      <alignment/>
    </xf>
    <xf numFmtId="4" fontId="50" fillId="55" borderId="27" xfId="0" applyNumberFormat="1" applyFont="1" applyFill="1" applyBorder="1" applyAlignment="1" applyProtection="1">
      <alignment horizontal="right" vertical="center"/>
      <protection/>
    </xf>
    <xf numFmtId="4" fontId="50" fillId="55" borderId="29" xfId="0" applyNumberFormat="1" applyFont="1" applyFill="1" applyBorder="1" applyAlignment="1" applyProtection="1">
      <alignment horizontal="right" vertical="center"/>
      <protection/>
    </xf>
    <xf numFmtId="0" fontId="21" fillId="2" borderId="24" xfId="0" applyFont="1" applyFill="1" applyBorder="1" applyAlignment="1" applyProtection="1">
      <alignment horizontal="center" vertical="center"/>
      <protection/>
    </xf>
    <xf numFmtId="4" fontId="21" fillId="2" borderId="24" xfId="0" applyNumberFormat="1" applyFont="1" applyFill="1" applyBorder="1" applyAlignment="1" applyProtection="1">
      <alignment horizontal="right" vertical="center"/>
      <protection/>
    </xf>
    <xf numFmtId="4" fontId="21" fillId="2" borderId="27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4" fontId="23" fillId="2" borderId="27" xfId="0" applyNumberFormat="1" applyFont="1" applyFill="1" applyBorder="1" applyAlignment="1" applyProtection="1">
      <alignment horizontal="right" vertical="center"/>
      <protection/>
    </xf>
    <xf numFmtId="4" fontId="23" fillId="2" borderId="29" xfId="0" applyNumberFormat="1" applyFont="1" applyFill="1" applyBorder="1" applyAlignment="1" applyProtection="1">
      <alignment horizontal="right" vertical="center"/>
      <protection/>
    </xf>
    <xf numFmtId="4" fontId="21" fillId="2" borderId="30" xfId="0" applyNumberFormat="1" applyFont="1" applyFill="1" applyBorder="1" applyAlignment="1" applyProtection="1">
      <alignment horizontal="right" vertical="center"/>
      <protection/>
    </xf>
    <xf numFmtId="4" fontId="21" fillId="2" borderId="24" xfId="0" applyNumberFormat="1" applyFont="1" applyFill="1" applyBorder="1" applyAlignment="1">
      <alignment horizontal="right" vertical="center"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4" fontId="23" fillId="0" borderId="27" xfId="0" applyNumberFormat="1" applyFont="1" applyBorder="1" applyAlignment="1" applyProtection="1">
      <alignment horizontal="center" vertical="center"/>
      <protection/>
    </xf>
    <xf numFmtId="4" fontId="23" fillId="55" borderId="27" xfId="0" applyNumberFormat="1" applyFont="1" applyFill="1" applyBorder="1" applyAlignment="1" applyProtection="1">
      <alignment horizontal="center" vertical="center"/>
      <protection/>
    </xf>
    <xf numFmtId="0" fontId="0" fillId="23" borderId="0" xfId="0" applyFill="1" applyBorder="1" applyAlignment="1">
      <alignment/>
    </xf>
    <xf numFmtId="4" fontId="23" fillId="2" borderId="27" xfId="0" applyNumberFormat="1" applyFont="1" applyFill="1" applyBorder="1" applyAlignment="1" applyProtection="1">
      <alignment horizontal="center" vertical="center"/>
      <protection/>
    </xf>
    <xf numFmtId="0" fontId="21" fillId="57" borderId="24" xfId="0" applyFont="1" applyFill="1" applyBorder="1" applyAlignment="1" applyProtection="1">
      <alignment horizontal="center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8" borderId="28" xfId="0" applyNumberFormat="1" applyFont="1" applyFill="1" applyBorder="1" applyAlignment="1" applyProtection="1">
      <alignment horizontal="right" vertical="center"/>
      <protection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4" fontId="21" fillId="57" borderId="30" xfId="0" applyNumberFormat="1" applyFont="1" applyFill="1" applyBorder="1" applyAlignment="1" applyProtection="1">
      <alignment horizontal="right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1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38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50" fillId="0" borderId="39" xfId="0" applyFont="1" applyBorder="1" applyAlignment="1">
      <alignment horizontal="center"/>
    </xf>
    <xf numFmtId="0" fontId="50" fillId="0" borderId="40" xfId="0" applyFont="1" applyBorder="1" applyAlignment="1">
      <alignment horizontal="center"/>
    </xf>
    <xf numFmtId="0" fontId="50" fillId="0" borderId="41" xfId="0" applyFont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0" fillId="0" borderId="27" xfId="0" applyFont="1" applyBorder="1" applyAlignment="1">
      <alignment horizontal="center"/>
    </xf>
    <xf numFmtId="0" fontId="50" fillId="0" borderId="33" xfId="0" applyFont="1" applyBorder="1" applyAlignment="1">
      <alignment horizontal="center"/>
    </xf>
    <xf numFmtId="0" fontId="50" fillId="0" borderId="30" xfId="0" applyFont="1" applyBorder="1" applyAlignment="1">
      <alignment horizontal="center"/>
    </xf>
  </cellXfs>
  <cellStyles count="102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4" xfId="59"/>
    <cellStyle name="Encabezado 4 2" xfId="60"/>
    <cellStyle name="Énfasis1" xfId="61"/>
    <cellStyle name="Énfasis1 2" xfId="62"/>
    <cellStyle name="Énfasis2" xfId="63"/>
    <cellStyle name="Énfasis2 2" xfId="64"/>
    <cellStyle name="Énfasis3" xfId="65"/>
    <cellStyle name="Énfasis3 2" xfId="66"/>
    <cellStyle name="Énfasis4" xfId="67"/>
    <cellStyle name="Énfasis4 2" xfId="68"/>
    <cellStyle name="Énfasis5" xfId="69"/>
    <cellStyle name="Énfasis5 2" xfId="70"/>
    <cellStyle name="Énfasis6" xfId="71"/>
    <cellStyle name="Énfasis6 2" xfId="72"/>
    <cellStyle name="Entrada" xfId="73"/>
    <cellStyle name="Entrada 2" xfId="74"/>
    <cellStyle name="Hyperlink" xfId="75"/>
    <cellStyle name="Incorrecto" xfId="76"/>
    <cellStyle name="Incorrecto 2" xfId="77"/>
    <cellStyle name="Comma" xfId="78"/>
    <cellStyle name="Comma [0]" xfId="79"/>
    <cellStyle name="Currency" xfId="80"/>
    <cellStyle name="Currency [0]" xfId="81"/>
    <cellStyle name="Neutral" xfId="82"/>
    <cellStyle name="Neutral 2" xfId="83"/>
    <cellStyle name="No-definido" xfId="84"/>
    <cellStyle name="Normal 10" xfId="85"/>
    <cellStyle name="Normal 2" xfId="86"/>
    <cellStyle name="Normal 2 2" xfId="87"/>
    <cellStyle name="Normal 3" xfId="88"/>
    <cellStyle name="Normal 3 2" xfId="89"/>
    <cellStyle name="Normal 4" xfId="90"/>
    <cellStyle name="Normal 5" xfId="91"/>
    <cellStyle name="Normal 6" xfId="92"/>
    <cellStyle name="Normal 7" xfId="93"/>
    <cellStyle name="Normal 8" xfId="94"/>
    <cellStyle name="Normal 9" xfId="95"/>
    <cellStyle name="Notas" xfId="96"/>
    <cellStyle name="Notas 2" xfId="97"/>
    <cellStyle name="Notas 3" xfId="98"/>
    <cellStyle name="Percent" xfId="99"/>
    <cellStyle name="Salida" xfId="100"/>
    <cellStyle name="Salida 2" xfId="101"/>
    <cellStyle name="Texto de advertencia" xfId="102"/>
    <cellStyle name="Texto de advertencia 2" xfId="103"/>
    <cellStyle name="Texto explicativo" xfId="104"/>
    <cellStyle name="Texto explicativo 2" xfId="105"/>
    <cellStyle name="Título" xfId="106"/>
    <cellStyle name="Título 1" xfId="107"/>
    <cellStyle name="Título 1 2" xfId="108"/>
    <cellStyle name="Título 2" xfId="109"/>
    <cellStyle name="Título 2 2" xfId="110"/>
    <cellStyle name="Título 3" xfId="111"/>
    <cellStyle name="Título 3 2" xfId="112"/>
    <cellStyle name="Título 4" xfId="113"/>
    <cellStyle name="Total" xfId="114"/>
    <cellStyle name="Total 2" xfId="11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95450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2</xdr:col>
      <xdr:colOff>352425</xdr:colOff>
      <xdr:row>6</xdr:row>
      <xdr:rowOff>180975</xdr:rowOff>
    </xdr:to>
    <xdr:pic>
      <xdr:nvPicPr>
        <xdr:cNvPr id="1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885950" cy="1619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0"/>
  <sheetViews>
    <sheetView zoomScale="85" zoomScaleNormal="85" zoomScalePageLayoutView="0" workbookViewId="0" topLeftCell="A1">
      <selection activeCell="D8" sqref="D8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7" width="12.10546875" style="1" customWidth="1"/>
    <col min="8" max="9" width="12.99609375" style="1" customWidth="1"/>
    <col min="10" max="10" width="10.4453125" style="1" customWidth="1"/>
    <col min="11" max="11" width="9.3359375" style="1" customWidth="1"/>
    <col min="12" max="12" width="9.77734375" style="1" customWidth="1"/>
    <col min="13" max="13" width="12.77734375" style="1" customWidth="1"/>
    <col min="14" max="16384" width="9.7773437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8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4:11" ht="15.75">
      <c r="D8" s="4" t="str">
        <f>Datos!G22</f>
        <v>Mayo</v>
      </c>
      <c r="E8" s="4">
        <f>Datos!I22</f>
        <v>2014</v>
      </c>
      <c r="F8" s="4"/>
      <c r="G8" s="4"/>
      <c r="H8" s="3"/>
      <c r="I8" s="3"/>
      <c r="J8" s="3" t="str">
        <f>Datos!D22</f>
        <v>Jueves</v>
      </c>
      <c r="K8" s="5">
        <f>Datos!E22</f>
        <v>29</v>
      </c>
    </row>
    <row r="9" spans="1:11" ht="6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2:11" ht="15.75">
      <c r="B10" s="6"/>
      <c r="C10" s="6"/>
      <c r="D10" s="6" t="s">
        <v>0</v>
      </c>
      <c r="E10" s="6"/>
      <c r="F10" s="6"/>
      <c r="G10" s="6"/>
      <c r="H10" s="6"/>
      <c r="I10" s="6"/>
      <c r="J10" s="6"/>
      <c r="K10" s="6"/>
    </row>
    <row r="11" spans="2:11" ht="15.75">
      <c r="B11" s="6"/>
      <c r="C11" s="6"/>
      <c r="D11" s="6"/>
      <c r="E11" s="6"/>
      <c r="F11" s="6"/>
      <c r="G11" s="6"/>
      <c r="H11" s="6"/>
      <c r="I11" s="6"/>
      <c r="J11" s="6"/>
      <c r="K11" s="6"/>
    </row>
    <row r="12" spans="1:11" ht="6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1" ht="15.75">
      <c r="A13" s="8"/>
      <c r="B13" s="114" t="s">
        <v>1</v>
      </c>
      <c r="C13" s="114"/>
      <c r="D13" s="115" t="s">
        <v>1</v>
      </c>
      <c r="E13" s="115"/>
      <c r="F13" s="115"/>
      <c r="G13" s="115"/>
      <c r="H13" s="115"/>
      <c r="I13" s="115"/>
      <c r="J13" s="116" t="s">
        <v>2</v>
      </c>
      <c r="K13" s="116"/>
    </row>
    <row r="14" spans="1:11" ht="15.75">
      <c r="A14" s="9"/>
      <c r="B14" s="117" t="s">
        <v>3</v>
      </c>
      <c r="C14" s="117"/>
      <c r="D14" s="118" t="s">
        <v>4</v>
      </c>
      <c r="E14" s="118"/>
      <c r="F14" s="118"/>
      <c r="G14" s="118"/>
      <c r="H14" s="118"/>
      <c r="I14" s="118"/>
      <c r="J14" s="119" t="s">
        <v>5</v>
      </c>
      <c r="K14" s="119"/>
    </row>
    <row r="15" spans="1:11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134</v>
      </c>
      <c r="G15" s="14" t="s">
        <v>135</v>
      </c>
      <c r="H15" s="14" t="s">
        <v>10</v>
      </c>
      <c r="I15" s="15" t="s">
        <v>11</v>
      </c>
      <c r="J15" s="16" t="s">
        <v>6</v>
      </c>
      <c r="K15" s="16" t="s">
        <v>7</v>
      </c>
    </row>
    <row r="16" spans="1:11" ht="19.5" customHeight="1">
      <c r="A16" s="17">
        <v>2014</v>
      </c>
      <c r="B16" s="18"/>
      <c r="C16" s="19"/>
      <c r="D16" s="20"/>
      <c r="E16" s="19"/>
      <c r="F16" s="19"/>
      <c r="G16" s="19"/>
      <c r="H16" s="21"/>
      <c r="I16" s="22"/>
      <c r="J16" s="23"/>
      <c r="K16" s="21"/>
    </row>
    <row r="17" spans="1:11" ht="19.5" customHeight="1">
      <c r="A17" s="24" t="s">
        <v>13</v>
      </c>
      <c r="B17" s="25"/>
      <c r="C17" s="26"/>
      <c r="D17" s="27"/>
      <c r="E17" s="92"/>
      <c r="F17" s="105"/>
      <c r="G17" s="92"/>
      <c r="H17" s="28"/>
      <c r="I17" s="29"/>
      <c r="J17" s="30"/>
      <c r="K17" s="31"/>
    </row>
    <row r="18" spans="1:11" ht="19.5" customHeight="1">
      <c r="A18" s="17" t="s">
        <v>14</v>
      </c>
      <c r="B18" s="33"/>
      <c r="C18" s="26"/>
      <c r="D18" s="27"/>
      <c r="E18" s="92"/>
      <c r="F18" s="105"/>
      <c r="G18" s="92"/>
      <c r="H18" s="92"/>
      <c r="I18" s="93"/>
      <c r="J18" s="37"/>
      <c r="K18" s="31"/>
    </row>
    <row r="19" spans="1:11" ht="19.5" customHeight="1">
      <c r="A19" s="17" t="s">
        <v>15</v>
      </c>
      <c r="B19" s="33"/>
      <c r="C19" s="26">
        <f>B20+'Primas SRW'!B10</f>
        <v>702.5</v>
      </c>
      <c r="D19" s="27"/>
      <c r="E19" s="92">
        <f>D20+'Primas HRW'!B11</f>
        <v>873.5</v>
      </c>
      <c r="F19" s="105" t="s">
        <v>136</v>
      </c>
      <c r="G19" s="92">
        <f>D20+'Primas HRW'!D11</f>
        <v>883.5</v>
      </c>
      <c r="H19" s="92">
        <f>D20+'Primas HRW'!E11</f>
        <v>868.5</v>
      </c>
      <c r="I19" s="93">
        <f>D20+'Primas HRW'!F11</f>
        <v>863.5</v>
      </c>
      <c r="J19" s="88"/>
      <c r="K19" s="31"/>
    </row>
    <row r="20" spans="1:11" ht="19.5" customHeight="1">
      <c r="A20" s="17" t="s">
        <v>16</v>
      </c>
      <c r="B20" s="33">
        <f>Datos!E4</f>
        <v>632.5</v>
      </c>
      <c r="C20" s="26">
        <f>B20+'Primas SRW'!B11</f>
        <v>692.5</v>
      </c>
      <c r="D20" s="27">
        <f>Datos!I4</f>
        <v>730.5</v>
      </c>
      <c r="E20" s="92">
        <f>D20+'Primas HRW'!B12</f>
        <v>870.5</v>
      </c>
      <c r="F20" s="92"/>
      <c r="G20" s="92">
        <f>D20+'Primas HRW'!D12</f>
        <v>880.5</v>
      </c>
      <c r="H20" s="92">
        <f>D20+'Primas HRW'!E12</f>
        <v>865.5</v>
      </c>
      <c r="I20" s="93">
        <f>D20+'Primas HRW'!F12</f>
        <v>860.5</v>
      </c>
      <c r="J20" s="30">
        <f>Datos!M4</f>
        <v>469.5</v>
      </c>
      <c r="K20" s="31">
        <f>J20+'Primas maíz'!B11</f>
        <v>554.5</v>
      </c>
    </row>
    <row r="21" spans="1:11" ht="19.5" customHeight="1">
      <c r="A21" s="17" t="s">
        <v>17</v>
      </c>
      <c r="B21" s="33"/>
      <c r="C21" s="26">
        <f>B22+'Primas SRW'!B12</f>
        <v>700.5</v>
      </c>
      <c r="D21" s="27"/>
      <c r="E21" s="92">
        <f>D22+'Primas HRW'!B13</f>
        <v>875.25</v>
      </c>
      <c r="F21" s="92"/>
      <c r="G21" s="92">
        <f>D22+'Primas HRW'!D13</f>
        <v>885.25</v>
      </c>
      <c r="H21" s="92">
        <f>D22+'Primas HRW'!E13</f>
        <v>870.25</v>
      </c>
      <c r="I21" s="93">
        <f>D22+'Primas HRW'!F13</f>
        <v>865.25</v>
      </c>
      <c r="J21" s="30"/>
      <c r="K21" s="31">
        <f>J22+'Primas maíz'!B12</f>
        <v>548.25</v>
      </c>
    </row>
    <row r="22" spans="1:11" ht="19.5" customHeight="1">
      <c r="A22" s="17" t="s">
        <v>18</v>
      </c>
      <c r="B22" s="35">
        <f>Datos!E5</f>
        <v>644.5</v>
      </c>
      <c r="C22" s="26">
        <f>B22+'Primas SRW'!B13</f>
        <v>704.5</v>
      </c>
      <c r="D22" s="27">
        <f>Datos!I5</f>
        <v>738.25</v>
      </c>
      <c r="E22" s="92">
        <f>D22+'Primas HRW'!B14</f>
        <v>877.25</v>
      </c>
      <c r="F22" s="26"/>
      <c r="G22" s="92">
        <f>D22+'Primas HRW'!D14</f>
        <v>887.25</v>
      </c>
      <c r="H22" s="92">
        <f>D22+'Primas HRW'!E14</f>
        <v>872.25</v>
      </c>
      <c r="I22" s="93">
        <f>D22+'Primas HRW'!F14</f>
        <v>867.25</v>
      </c>
      <c r="J22" s="30">
        <f>Datos!M5</f>
        <v>463.25</v>
      </c>
      <c r="K22" s="31">
        <f>J22+'Primas maíz'!B13</f>
        <v>548.25</v>
      </c>
    </row>
    <row r="23" spans="1:11" ht="19.5" customHeight="1">
      <c r="A23" s="17" t="s">
        <v>19</v>
      </c>
      <c r="B23" s="35"/>
      <c r="C23" s="26">
        <f>B25+'Primas SRW'!B14</f>
        <v>741.75</v>
      </c>
      <c r="D23" s="27"/>
      <c r="E23" s="26"/>
      <c r="F23" s="26"/>
      <c r="G23" s="26"/>
      <c r="H23" s="26"/>
      <c r="I23" s="32"/>
      <c r="J23" s="30"/>
      <c r="K23" s="31">
        <f>J25+'Primas maíz'!B14</f>
        <v>558</v>
      </c>
    </row>
    <row r="24" spans="1:11" ht="19.5" customHeight="1">
      <c r="A24" s="17" t="s">
        <v>20</v>
      </c>
      <c r="B24" s="35"/>
      <c r="C24" s="26">
        <f>B25+'Primas SRW'!B15</f>
        <v>745.75</v>
      </c>
      <c r="D24" s="27"/>
      <c r="E24" s="26"/>
      <c r="F24" s="26"/>
      <c r="G24" s="26"/>
      <c r="H24" s="26"/>
      <c r="I24" s="32"/>
      <c r="J24" s="30"/>
      <c r="K24" s="31">
        <f>J25+'Primas maíz'!B15</f>
        <v>558</v>
      </c>
    </row>
    <row r="25" spans="1:11" ht="19.5" customHeight="1">
      <c r="A25" s="17" t="s">
        <v>21</v>
      </c>
      <c r="B25" s="35">
        <f>Datos!E6</f>
        <v>663.75</v>
      </c>
      <c r="C25" s="34">
        <f>B25+'Primas SRW'!B16</f>
        <v>748.75</v>
      </c>
      <c r="D25" s="27">
        <f>Datos!I6</f>
        <v>750.25</v>
      </c>
      <c r="E25" s="34"/>
      <c r="F25" s="34"/>
      <c r="G25" s="34"/>
      <c r="H25" s="34"/>
      <c r="I25" s="36"/>
      <c r="J25" s="30">
        <f>Datos!M6</f>
        <v>463</v>
      </c>
      <c r="K25" s="35"/>
    </row>
    <row r="26" spans="1:11" ht="19.5" customHeight="1">
      <c r="A26" s="17">
        <v>2015</v>
      </c>
      <c r="B26" s="21"/>
      <c r="C26" s="19"/>
      <c r="D26" s="20"/>
      <c r="E26" s="19"/>
      <c r="F26" s="19"/>
      <c r="G26" s="19"/>
      <c r="H26" s="21"/>
      <c r="I26" s="22"/>
      <c r="J26" s="23"/>
      <c r="K26" s="21"/>
    </row>
    <row r="27" spans="1:11" ht="19.5" customHeight="1">
      <c r="A27" s="17" t="s">
        <v>12</v>
      </c>
      <c r="B27" s="35">
        <f>Datos!E7</f>
        <v>679.75</v>
      </c>
      <c r="C27" s="26"/>
      <c r="D27" s="27">
        <f>Datos!I7</f>
        <v>755</v>
      </c>
      <c r="E27" s="26"/>
      <c r="F27" s="26"/>
      <c r="G27" s="26"/>
      <c r="H27" s="26"/>
      <c r="I27" s="32"/>
      <c r="J27" s="30">
        <f>Datos!M7</f>
        <v>472.5</v>
      </c>
      <c r="K27" s="31"/>
    </row>
    <row r="28" spans="1:11" ht="19.5" customHeight="1">
      <c r="A28" s="17" t="s">
        <v>14</v>
      </c>
      <c r="B28" s="35">
        <f>Datos!E8</f>
        <v>688.25</v>
      </c>
      <c r="C28" s="26"/>
      <c r="D28" s="27">
        <f>Datos!I8</f>
        <v>753.75</v>
      </c>
      <c r="E28" s="26"/>
      <c r="F28" s="26"/>
      <c r="G28" s="26"/>
      <c r="H28" s="26"/>
      <c r="I28" s="32"/>
      <c r="J28" s="30">
        <f>Datos!M8</f>
        <v>478.75</v>
      </c>
      <c r="K28" s="31"/>
    </row>
    <row r="29" spans="1:11" ht="19.5" customHeight="1">
      <c r="A29" s="17" t="s">
        <v>16</v>
      </c>
      <c r="B29" s="35">
        <f>Datos!E9</f>
        <v>691.5</v>
      </c>
      <c r="C29" s="26"/>
      <c r="D29" s="27">
        <f>Datos!I9</f>
        <v>745.5</v>
      </c>
      <c r="E29" s="26"/>
      <c r="F29" s="26"/>
      <c r="G29" s="26"/>
      <c r="H29" s="26"/>
      <c r="I29" s="32"/>
      <c r="J29" s="30">
        <f>Datos!M9</f>
        <v>484.75</v>
      </c>
      <c r="K29" s="31"/>
    </row>
    <row r="30" spans="1:11" ht="19.5" customHeight="1">
      <c r="A30" s="17" t="s">
        <v>18</v>
      </c>
      <c r="B30" s="35">
        <f>Datos!E10</f>
        <v>698</v>
      </c>
      <c r="C30" s="26"/>
      <c r="D30" s="27">
        <f>Datos!I10</f>
        <v>747</v>
      </c>
      <c r="E30" s="26"/>
      <c r="F30" s="26"/>
      <c r="G30" s="26"/>
      <c r="H30" s="26"/>
      <c r="I30" s="32"/>
      <c r="J30" s="30">
        <f>Datos!M10</f>
        <v>475.25</v>
      </c>
      <c r="K30" s="31"/>
    </row>
    <row r="31" spans="1:11" ht="19.5" customHeight="1">
      <c r="A31" s="17" t="s">
        <v>21</v>
      </c>
      <c r="B31" s="35">
        <f>Datos!E11</f>
        <v>707</v>
      </c>
      <c r="C31" s="34"/>
      <c r="D31" s="39">
        <f>Datos!I11</f>
        <v>754.25</v>
      </c>
      <c r="E31" s="34"/>
      <c r="F31" s="34"/>
      <c r="G31" s="34"/>
      <c r="H31" s="34"/>
      <c r="I31" s="36"/>
      <c r="J31" s="30">
        <f>Datos!M11</f>
        <v>468</v>
      </c>
      <c r="K31" s="35"/>
    </row>
    <row r="32" spans="1:11" ht="19.5" customHeight="1">
      <c r="A32" s="17">
        <v>2016</v>
      </c>
      <c r="B32" s="21"/>
      <c r="C32" s="19"/>
      <c r="D32" s="20"/>
      <c r="E32" s="19"/>
      <c r="F32" s="19"/>
      <c r="G32" s="19"/>
      <c r="H32" s="21"/>
      <c r="I32" s="22"/>
      <c r="J32" s="23"/>
      <c r="K32" s="21"/>
    </row>
    <row r="33" spans="1:11" ht="19.5" customHeight="1">
      <c r="A33" s="17" t="s">
        <v>12</v>
      </c>
      <c r="B33" s="35">
        <f>Datos!E12</f>
        <v>711.25</v>
      </c>
      <c r="C33" s="26"/>
      <c r="D33" s="27">
        <f>Datos!I12</f>
        <v>754.75</v>
      </c>
      <c r="E33" s="26"/>
      <c r="F33" s="26"/>
      <c r="G33" s="26"/>
      <c r="H33" s="26"/>
      <c r="I33" s="32"/>
      <c r="J33" s="37">
        <f>Datos!M12</f>
        <v>477.25</v>
      </c>
      <c r="K33" s="31"/>
    </row>
    <row r="34" spans="1:11" ht="19.5" customHeight="1">
      <c r="A34" s="17" t="s">
        <v>14</v>
      </c>
      <c r="B34" s="35">
        <f>Datos!E13</f>
        <v>713</v>
      </c>
      <c r="C34" s="26"/>
      <c r="D34" s="27">
        <f>Datos!I13</f>
        <v>750</v>
      </c>
      <c r="E34" s="26"/>
      <c r="F34" s="26"/>
      <c r="G34" s="26"/>
      <c r="H34" s="26"/>
      <c r="I34" s="32"/>
      <c r="J34" s="37">
        <f>Datos!M13</f>
        <v>481.5</v>
      </c>
      <c r="K34" s="31"/>
    </row>
    <row r="35" spans="1:11" ht="19.5" customHeight="1">
      <c r="A35" s="17" t="s">
        <v>16</v>
      </c>
      <c r="B35" s="35">
        <f>Datos!E14</f>
        <v>695</v>
      </c>
      <c r="C35" s="26"/>
      <c r="D35" s="27">
        <f>Datos!I14</f>
        <v>719.75</v>
      </c>
      <c r="E35" s="26"/>
      <c r="F35" s="26"/>
      <c r="G35" s="26"/>
      <c r="H35" s="26"/>
      <c r="I35" s="32"/>
      <c r="J35" s="37">
        <f>Datos!M14</f>
        <v>482.75</v>
      </c>
      <c r="K35" s="31"/>
    </row>
    <row r="36" spans="1:15" ht="19.5" customHeight="1">
      <c r="A36" s="17" t="s">
        <v>18</v>
      </c>
      <c r="B36" s="35"/>
      <c r="C36" s="26"/>
      <c r="D36" s="27"/>
      <c r="E36" s="26"/>
      <c r="F36" s="26"/>
      <c r="G36" s="26"/>
      <c r="H36" s="26"/>
      <c r="I36" s="32"/>
      <c r="J36" s="37">
        <f>Datos!M15</f>
        <v>475</v>
      </c>
      <c r="K36" s="31"/>
      <c r="L36"/>
      <c r="M36"/>
      <c r="N36"/>
      <c r="O36"/>
    </row>
    <row r="37" spans="1:15" ht="19.5" customHeight="1">
      <c r="A37" s="17" t="s">
        <v>21</v>
      </c>
      <c r="B37" s="35"/>
      <c r="C37" s="34"/>
      <c r="D37" s="39"/>
      <c r="E37" s="34"/>
      <c r="F37" s="34"/>
      <c r="G37" s="34"/>
      <c r="H37" s="34"/>
      <c r="I37" s="36"/>
      <c r="J37" s="37">
        <f>Datos!M16</f>
        <v>469</v>
      </c>
      <c r="K37" s="35"/>
      <c r="L37"/>
      <c r="M37"/>
      <c r="N37"/>
      <c r="O37"/>
    </row>
    <row r="38" spans="1:15" ht="19.5" customHeight="1">
      <c r="A38" s="17">
        <v>2017</v>
      </c>
      <c r="B38" s="21"/>
      <c r="C38" s="19"/>
      <c r="D38" s="20"/>
      <c r="E38" s="19"/>
      <c r="F38" s="19"/>
      <c r="G38" s="19"/>
      <c r="H38" s="21"/>
      <c r="I38" s="22"/>
      <c r="J38" s="23"/>
      <c r="K38" s="21"/>
      <c r="L38"/>
      <c r="M38"/>
      <c r="N38"/>
      <c r="O38"/>
    </row>
    <row r="39" spans="1:15" ht="19.5" customHeight="1">
      <c r="A39" s="17" t="s">
        <v>16</v>
      </c>
      <c r="B39" s="35"/>
      <c r="C39" s="26"/>
      <c r="D39" s="27"/>
      <c r="E39" s="26"/>
      <c r="F39" s="26"/>
      <c r="G39" s="26"/>
      <c r="H39" s="26"/>
      <c r="I39" s="32"/>
      <c r="J39" s="37">
        <f>Datos!M17</f>
        <v>483</v>
      </c>
      <c r="K39" s="31"/>
      <c r="L39"/>
      <c r="M39"/>
      <c r="N39"/>
      <c r="O39"/>
    </row>
    <row r="40" spans="1:15" ht="19.5" customHeight="1">
      <c r="A40" s="17" t="s">
        <v>21</v>
      </c>
      <c r="B40" s="35"/>
      <c r="C40" s="26"/>
      <c r="D40" s="27"/>
      <c r="E40" s="26"/>
      <c r="F40" s="26"/>
      <c r="G40" s="26"/>
      <c r="H40" s="26"/>
      <c r="I40" s="32"/>
      <c r="J40" s="37">
        <f>Datos!M18</f>
        <v>460</v>
      </c>
      <c r="K40" s="31"/>
      <c r="L40"/>
      <c r="M40"/>
      <c r="N40"/>
      <c r="O40"/>
    </row>
    <row r="41" spans="1:15" ht="19.5" customHeight="1">
      <c r="A41" s="40" t="s">
        <v>22</v>
      </c>
      <c r="B41" s="41"/>
      <c r="C41" s="41"/>
      <c r="D41" s="41"/>
      <c r="E41" s="41"/>
      <c r="F41" s="41"/>
      <c r="G41" s="41"/>
      <c r="H41" s="41"/>
      <c r="I41" s="41"/>
      <c r="J41" s="42"/>
      <c r="K41" s="42"/>
      <c r="L41"/>
      <c r="M41"/>
      <c r="N41"/>
      <c r="O41" s="38"/>
    </row>
    <row r="42" spans="1:15" ht="19.5" customHeight="1">
      <c r="A42" s="43" t="s">
        <v>23</v>
      </c>
      <c r="L42"/>
      <c r="M42"/>
      <c r="N42"/>
      <c r="O42" s="38"/>
    </row>
    <row r="43" spans="1:15" ht="19.5" customHeight="1">
      <c r="A43" s="43" t="s">
        <v>24</v>
      </c>
      <c r="D43" s="1" t="s">
        <v>25</v>
      </c>
      <c r="J43" s="44"/>
      <c r="L43"/>
      <c r="M43"/>
      <c r="N43"/>
      <c r="O43" s="38"/>
    </row>
    <row r="44" spans="1:15" ht="19.5" customHeight="1">
      <c r="A44" s="42" t="s">
        <v>26</v>
      </c>
      <c r="B44" s="42"/>
      <c r="C44" s="42"/>
      <c r="D44" s="42"/>
      <c r="E44" s="42"/>
      <c r="F44" s="42"/>
      <c r="G44" s="42"/>
      <c r="H44" s="42"/>
      <c r="I44" s="42"/>
      <c r="J44" s="45"/>
      <c r="L44"/>
      <c r="M44"/>
      <c r="N44"/>
      <c r="O44" s="38"/>
    </row>
    <row r="45" ht="19.5" customHeight="1">
      <c r="J45" s="45"/>
    </row>
    <row r="46" spans="1:10" ht="19.5" customHeight="1">
      <c r="A46" s="46" t="s">
        <v>27</v>
      </c>
      <c r="E46" s="47" t="s">
        <v>28</v>
      </c>
      <c r="F46" s="47"/>
      <c r="G46" s="47"/>
      <c r="H46" s="47"/>
      <c r="I46" s="47"/>
      <c r="J46" s="48"/>
    </row>
    <row r="47" spans="5:10" ht="19.5" customHeight="1">
      <c r="E47" s="49">
        <v>0.11</v>
      </c>
      <c r="F47" s="49"/>
      <c r="G47" s="49"/>
      <c r="H47" s="50">
        <f>'Primas HRW'!B24</f>
        <v>-10</v>
      </c>
      <c r="I47" s="50"/>
      <c r="J47" s="48"/>
    </row>
    <row r="48" spans="5:9" ht="19.5" customHeight="1">
      <c r="E48" s="51">
        <v>0.115</v>
      </c>
      <c r="F48" s="51"/>
      <c r="G48" s="51"/>
      <c r="H48" s="50">
        <f>'Primas HRW'!B25</f>
        <v>-5</v>
      </c>
      <c r="I48" s="50"/>
    </row>
    <row r="49" spans="5:9" ht="15">
      <c r="E49" s="51">
        <v>0.125</v>
      </c>
      <c r="F49" s="51"/>
      <c r="G49" s="51"/>
      <c r="H49" s="50">
        <f>'Primas HRW'!B26</f>
        <v>10</v>
      </c>
      <c r="I49" s="50"/>
    </row>
    <row r="50" spans="5:9" ht="15">
      <c r="E50" s="49">
        <v>0.13</v>
      </c>
      <c r="F50" s="49"/>
      <c r="G50" s="49"/>
      <c r="H50" s="50" t="str">
        <f>'Primas HRW'!B27</f>
        <v>--</v>
      </c>
      <c r="I50" s="50"/>
    </row>
  </sheetData>
  <sheetProtection selectLockedCells="1" selectUnlockedCells="1"/>
  <mergeCells count="6">
    <mergeCell ref="B13:C13"/>
    <mergeCell ref="D13:I13"/>
    <mergeCell ref="J13:K13"/>
    <mergeCell ref="B14:C14"/>
    <mergeCell ref="D14:I14"/>
    <mergeCell ref="J14:K14"/>
  </mergeCells>
  <hyperlinks>
    <hyperlink ref="A44" r:id="rId1" display="www.odepa.gob.cl"/>
  </hyperlinks>
  <printOptions horizontalCentered="1"/>
  <pageMargins left="0.5118055555555555" right="0.5118055555555555" top="0.7083333333333334" bottom="0.5118055555555555" header="0.5118055555555555" footer="0"/>
  <pageSetup horizontalDpi="300" verticalDpi="300" orientation="portrait" scale="70" r:id="rId3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0"/>
  <sheetViews>
    <sheetView tabSelected="1" zoomScale="80" zoomScaleNormal="80" zoomScalePageLayoutView="0" workbookViewId="0" topLeftCell="A1">
      <selection activeCell="D9" sqref="D9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6" width="12.3359375" style="1" customWidth="1"/>
    <col min="7" max="7" width="13.7773437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7773437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20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21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1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18.75" customHeight="1">
      <c r="A8" s="3"/>
      <c r="B8" s="3"/>
      <c r="C8" s="3"/>
      <c r="H8" s="3"/>
      <c r="I8" s="3"/>
      <c r="J8" s="3"/>
      <c r="K8" s="3"/>
    </row>
    <row r="9" spans="4:11" ht="15.75">
      <c r="D9" s="4" t="str">
        <f>Datos!G22</f>
        <v>Mayo</v>
      </c>
      <c r="E9" s="3">
        <f>BUSHEL!E8</f>
        <v>2014</v>
      </c>
      <c r="F9" s="3"/>
      <c r="G9" s="3"/>
      <c r="H9" s="3"/>
      <c r="I9" s="3"/>
      <c r="J9" s="3" t="str">
        <f>Datos!D22</f>
        <v>Jueves</v>
      </c>
      <c r="K9" s="5">
        <f>Datos!E22</f>
        <v>29</v>
      </c>
    </row>
    <row r="10" spans="1:11" ht="6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15.75">
      <c r="A11" s="120" t="s">
        <v>29</v>
      </c>
      <c r="B11" s="120"/>
      <c r="C11" s="120"/>
      <c r="D11" s="120"/>
      <c r="E11" s="120"/>
      <c r="F11" s="120"/>
      <c r="G11" s="120"/>
      <c r="H11" s="120"/>
      <c r="I11" s="120"/>
      <c r="J11" s="120"/>
      <c r="K11" s="120"/>
    </row>
    <row r="12" spans="1:11" ht="6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1" ht="15.75">
      <c r="A13" s="8"/>
      <c r="B13" s="114" t="s">
        <v>1</v>
      </c>
      <c r="C13" s="114"/>
      <c r="D13" s="115" t="s">
        <v>1</v>
      </c>
      <c r="E13" s="115"/>
      <c r="F13" s="115"/>
      <c r="G13" s="115"/>
      <c r="H13" s="115"/>
      <c r="I13" s="115"/>
      <c r="J13" s="116" t="s">
        <v>2</v>
      </c>
      <c r="K13" s="116"/>
    </row>
    <row r="14" spans="1:11" ht="15.75">
      <c r="A14" s="9"/>
      <c r="B14" s="117" t="s">
        <v>3</v>
      </c>
      <c r="C14" s="117"/>
      <c r="D14" s="118" t="s">
        <v>4</v>
      </c>
      <c r="E14" s="118"/>
      <c r="F14" s="118"/>
      <c r="G14" s="118"/>
      <c r="H14" s="118"/>
      <c r="I14" s="118"/>
      <c r="J14" s="119" t="s">
        <v>5</v>
      </c>
      <c r="K14" s="119"/>
    </row>
    <row r="15" spans="1:11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134</v>
      </c>
      <c r="G15" s="14" t="s">
        <v>135</v>
      </c>
      <c r="H15" s="14" t="s">
        <v>10</v>
      </c>
      <c r="I15" s="15" t="s">
        <v>11</v>
      </c>
      <c r="J15" s="16" t="s">
        <v>6</v>
      </c>
      <c r="K15" s="16" t="s">
        <v>7</v>
      </c>
    </row>
    <row r="16" spans="1:11" ht="19.5" customHeight="1">
      <c r="A16" s="17">
        <v>2014</v>
      </c>
      <c r="B16" s="21"/>
      <c r="C16" s="19"/>
      <c r="D16" s="20"/>
      <c r="E16" s="19"/>
      <c r="F16" s="19"/>
      <c r="G16" s="19"/>
      <c r="H16" s="21"/>
      <c r="I16" s="22"/>
      <c r="J16" s="23"/>
      <c r="K16" s="21"/>
    </row>
    <row r="17" spans="1:11" ht="19.5" customHeight="1">
      <c r="A17" s="24" t="s">
        <v>13</v>
      </c>
      <c r="B17" s="35"/>
      <c r="C17" s="34"/>
      <c r="D17" s="27"/>
      <c r="E17" s="52"/>
      <c r="F17" s="104"/>
      <c r="G17" s="52"/>
      <c r="H17" s="52"/>
      <c r="I17" s="53"/>
      <c r="J17" s="55"/>
      <c r="K17" s="54"/>
    </row>
    <row r="18" spans="1:11" ht="19.5" customHeight="1">
      <c r="A18" s="94" t="s">
        <v>14</v>
      </c>
      <c r="B18" s="95"/>
      <c r="C18" s="96"/>
      <c r="D18" s="97"/>
      <c r="E18" s="98"/>
      <c r="F18" s="107"/>
      <c r="G18" s="98"/>
      <c r="H18" s="98"/>
      <c r="I18" s="99"/>
      <c r="J18" s="100"/>
      <c r="K18" s="101"/>
    </row>
    <row r="19" spans="1:11" ht="19.5" customHeight="1">
      <c r="A19" s="17" t="s">
        <v>15</v>
      </c>
      <c r="B19" s="35"/>
      <c r="C19" s="34">
        <f>BUSHEL!C19*TONELADA!$B$43</f>
        <v>258.1266</v>
      </c>
      <c r="D19" s="27"/>
      <c r="E19" s="52">
        <f>BUSHEL!E19*TONELADA!$B$43</f>
        <v>320.95884</v>
      </c>
      <c r="F19" s="52" t="s">
        <v>136</v>
      </c>
      <c r="G19" s="52">
        <f>BUSHEL!G19*TONELADA!$B$43</f>
        <v>324.63324</v>
      </c>
      <c r="H19" s="52">
        <f>BUSHEL!H19*TONELADA!$B$43</f>
        <v>319.12164</v>
      </c>
      <c r="I19" s="53">
        <f>BUSHEL!I19*TONELADA!$B$43</f>
        <v>317.28444</v>
      </c>
      <c r="J19" s="55"/>
      <c r="K19" s="54"/>
    </row>
    <row r="20" spans="1:11" ht="19.5" customHeight="1">
      <c r="A20" s="94" t="s">
        <v>16</v>
      </c>
      <c r="B20" s="95">
        <f>BUSHEL!B20*TONELADA!$B$43</f>
        <v>232.4058</v>
      </c>
      <c r="C20" s="96">
        <f>BUSHEL!C20*TONELADA!$B$43</f>
        <v>254.4522</v>
      </c>
      <c r="D20" s="97">
        <f>IF(BUSHEL!D20&gt;0,BUSHEL!D20*TONELADA!$B$43,"")</f>
        <v>268.41492</v>
      </c>
      <c r="E20" s="98">
        <f>BUSHEL!E20*TONELADA!$B$43</f>
        <v>319.85652</v>
      </c>
      <c r="F20" s="98"/>
      <c r="G20" s="98">
        <f>BUSHEL!G20*TONELADA!$B$43</f>
        <v>323.53092</v>
      </c>
      <c r="H20" s="98">
        <f>BUSHEL!H20*TONELADA!$B$43</f>
        <v>318.01932</v>
      </c>
      <c r="I20" s="99">
        <f>BUSHEL!I20*TONELADA!$B$43</f>
        <v>316.18212</v>
      </c>
      <c r="J20" s="100">
        <f>BUSHEL!J20*$E$43</f>
        <v>184.83275999999998</v>
      </c>
      <c r="K20" s="101">
        <f>BUSHEL!K20*TONELADA!$E$43</f>
        <v>218.29556</v>
      </c>
    </row>
    <row r="21" spans="1:11" ht="19.5" customHeight="1">
      <c r="A21" s="24" t="s">
        <v>17</v>
      </c>
      <c r="B21" s="56"/>
      <c r="C21" s="34">
        <f>BUSHEL!C21*TONELADA!$B$43</f>
        <v>257.39171999999996</v>
      </c>
      <c r="D21" s="27"/>
      <c r="E21" s="52">
        <f>BUSHEL!E21*TONELADA!$B$43</f>
        <v>321.60186</v>
      </c>
      <c r="F21" s="52"/>
      <c r="G21" s="52">
        <f>BUSHEL!G21*TONELADA!$B$43</f>
        <v>325.27626</v>
      </c>
      <c r="H21" s="52">
        <f>BUSHEL!H21*TONELADA!$B$43</f>
        <v>319.76466</v>
      </c>
      <c r="I21" s="53">
        <f>BUSHEL!I21*TONELADA!$B$43</f>
        <v>317.92746</v>
      </c>
      <c r="J21" s="57"/>
      <c r="K21" s="54">
        <f>BUSHEL!K21*TONELADA!$E$43</f>
        <v>215.83506</v>
      </c>
    </row>
    <row r="22" spans="1:11" ht="19.5" customHeight="1">
      <c r="A22" s="94" t="s">
        <v>18</v>
      </c>
      <c r="B22" s="95">
        <f>BUSHEL!B22*TONELADA!$B$43</f>
        <v>236.81508</v>
      </c>
      <c r="C22" s="96">
        <f>BUSHEL!C22*TONELADA!$B$43</f>
        <v>258.86148</v>
      </c>
      <c r="D22" s="97">
        <f>IF(BUSHEL!D22&gt;0,BUSHEL!D22*TONELADA!$B$43,"")</f>
        <v>271.26258</v>
      </c>
      <c r="E22" s="98">
        <f>BUSHEL!E22*TONELADA!$B$43</f>
        <v>322.33673999999996</v>
      </c>
      <c r="F22" s="98"/>
      <c r="G22" s="98">
        <f>BUSHEL!G22*TONELADA!$B$43</f>
        <v>326.01114</v>
      </c>
      <c r="H22" s="98">
        <f>BUSHEL!H22*TONELADA!$B$43</f>
        <v>320.49953999999997</v>
      </c>
      <c r="I22" s="99">
        <f>BUSHEL!I22*TONELADA!$B$43</f>
        <v>318.66234</v>
      </c>
      <c r="J22" s="100">
        <f>BUSHEL!J22*$E$43</f>
        <v>182.37225999999998</v>
      </c>
      <c r="K22" s="101">
        <f>BUSHEL!K22*TONELADA!$E$43</f>
        <v>215.83506</v>
      </c>
    </row>
    <row r="23" spans="1:11" ht="19.5" customHeight="1">
      <c r="A23" s="17" t="s">
        <v>19</v>
      </c>
      <c r="B23" s="35"/>
      <c r="C23" s="34">
        <f>BUSHEL!C23*TONELADA!$B$43</f>
        <v>272.54861999999997</v>
      </c>
      <c r="D23" s="27"/>
      <c r="E23" s="26"/>
      <c r="F23" s="26"/>
      <c r="G23" s="26"/>
      <c r="H23" s="26"/>
      <c r="I23" s="32"/>
      <c r="J23" s="55"/>
      <c r="K23" s="54">
        <f>BUSHEL!K23*TONELADA!$E$43</f>
        <v>219.67344</v>
      </c>
    </row>
    <row r="24" spans="1:11" ht="19.5" customHeight="1">
      <c r="A24" s="94" t="s">
        <v>20</v>
      </c>
      <c r="B24" s="95"/>
      <c r="C24" s="96">
        <f>BUSHEL!C24*TONELADA!$B$43</f>
        <v>274.01838</v>
      </c>
      <c r="D24" s="97"/>
      <c r="E24" s="102"/>
      <c r="F24" s="102"/>
      <c r="G24" s="102"/>
      <c r="H24" s="102"/>
      <c r="I24" s="103"/>
      <c r="J24" s="100"/>
      <c r="K24" s="101">
        <f>BUSHEL!K24*TONELADA!$E$43</f>
        <v>219.67344</v>
      </c>
    </row>
    <row r="25" spans="1:11" ht="19.5" customHeight="1">
      <c r="A25" s="108" t="s">
        <v>21</v>
      </c>
      <c r="B25" s="109">
        <f>BUSHEL!B25*TONELADA!$B$43</f>
        <v>243.8883</v>
      </c>
      <c r="C25" s="34">
        <f>BUSHEL!C25*TONELADA!$B$43</f>
        <v>275.1207</v>
      </c>
      <c r="D25" s="111">
        <f>IF(BUSHEL!D25&gt;0,BUSHEL!D25*TONELADA!$B$43,"")</f>
        <v>275.67186</v>
      </c>
      <c r="E25" s="110"/>
      <c r="F25" s="110"/>
      <c r="G25" s="110"/>
      <c r="H25" s="110"/>
      <c r="I25" s="112"/>
      <c r="J25" s="113">
        <f>BUSHEL!J25*$E$43</f>
        <v>182.27383999999998</v>
      </c>
      <c r="K25" s="109"/>
    </row>
    <row r="26" spans="1:11" ht="19.5" customHeight="1">
      <c r="A26" s="17">
        <v>2015</v>
      </c>
      <c r="B26" s="21"/>
      <c r="C26" s="19"/>
      <c r="D26" s="20"/>
      <c r="E26" s="19"/>
      <c r="F26" s="19"/>
      <c r="G26" s="19"/>
      <c r="H26" s="21"/>
      <c r="I26" s="22"/>
      <c r="J26" s="23"/>
      <c r="K26" s="21"/>
    </row>
    <row r="27" spans="1:11" ht="19.5" customHeight="1">
      <c r="A27" s="17" t="s">
        <v>12</v>
      </c>
      <c r="B27" s="35">
        <f>BUSHEL!B27*TONELADA!$B$43</f>
        <v>249.76734</v>
      </c>
      <c r="C27" s="26"/>
      <c r="D27" s="27">
        <f>IF(BUSHEL!D27&gt;0,BUSHEL!D27*TONELADA!$B$43,"")</f>
        <v>277.4172</v>
      </c>
      <c r="E27" s="26"/>
      <c r="F27" s="26"/>
      <c r="G27" s="26"/>
      <c r="H27" s="26"/>
      <c r="I27" s="32"/>
      <c r="J27" s="55">
        <f>BUSHEL!J27*$E$43</f>
        <v>186.01379999999997</v>
      </c>
      <c r="K27" s="31"/>
    </row>
    <row r="28" spans="1:11" ht="19.5" customHeight="1">
      <c r="A28" s="17" t="s">
        <v>14</v>
      </c>
      <c r="B28" s="35">
        <f>BUSHEL!B28*TONELADA!$B$43</f>
        <v>252.89058</v>
      </c>
      <c r="C28" s="26"/>
      <c r="D28" s="27">
        <f>IF(BUSHEL!D28&gt;0,BUSHEL!D28*TONELADA!$B$43,"")</f>
        <v>276.9579</v>
      </c>
      <c r="E28" s="26"/>
      <c r="F28" s="26"/>
      <c r="G28" s="26"/>
      <c r="H28" s="26"/>
      <c r="I28" s="32"/>
      <c r="J28" s="55">
        <f>BUSHEL!J28*$E$43</f>
        <v>188.4743</v>
      </c>
      <c r="K28" s="31"/>
    </row>
    <row r="29" spans="1:11" ht="19.5" customHeight="1">
      <c r="A29" s="17" t="s">
        <v>16</v>
      </c>
      <c r="B29" s="35">
        <f>BUSHEL!B29*TONELADA!$B$43</f>
        <v>254.08476</v>
      </c>
      <c r="C29" s="26"/>
      <c r="D29" s="27">
        <f>IF(BUSHEL!D29&gt;0,BUSHEL!D29*TONELADA!$B$43,"")</f>
        <v>273.92652</v>
      </c>
      <c r="E29" s="26"/>
      <c r="F29" s="26"/>
      <c r="G29" s="26"/>
      <c r="H29" s="26"/>
      <c r="I29" s="32"/>
      <c r="J29" s="55">
        <f>BUSHEL!J29*$E$43</f>
        <v>190.83638</v>
      </c>
      <c r="K29" s="31"/>
    </row>
    <row r="30" spans="1:11" ht="19.5" customHeight="1">
      <c r="A30" s="17" t="s">
        <v>18</v>
      </c>
      <c r="B30" s="35">
        <f>BUSHEL!B30*TONELADA!$B$43</f>
        <v>256.47312</v>
      </c>
      <c r="C30" s="26"/>
      <c r="D30" s="27">
        <f>IF(BUSHEL!D30&gt;0,BUSHEL!D30*TONELADA!$B$43,"")</f>
        <v>274.47767999999996</v>
      </c>
      <c r="E30" s="26"/>
      <c r="F30" s="26"/>
      <c r="G30" s="26"/>
      <c r="H30" s="26"/>
      <c r="I30" s="32"/>
      <c r="J30" s="55">
        <f>BUSHEL!J30*$E$43</f>
        <v>187.09642</v>
      </c>
      <c r="K30" s="31"/>
    </row>
    <row r="31" spans="1:11" ht="19.5" customHeight="1">
      <c r="A31" s="17" t="s">
        <v>21</v>
      </c>
      <c r="B31" s="35">
        <f>BUSHEL!B31*TONELADA!$B$43</f>
        <v>259.78008</v>
      </c>
      <c r="C31" s="34"/>
      <c r="D31" s="27">
        <f>IF(BUSHEL!D31&gt;0,BUSHEL!D31*TONELADA!$B$43,"")</f>
        <v>277.14162</v>
      </c>
      <c r="E31" s="34"/>
      <c r="F31" s="34"/>
      <c r="G31" s="34"/>
      <c r="H31" s="34"/>
      <c r="I31" s="36"/>
      <c r="J31" s="55">
        <f>BUSHEL!J31*$E$43</f>
        <v>184.24223999999998</v>
      </c>
      <c r="K31" s="35"/>
    </row>
    <row r="32" spans="1:11" ht="19.5" customHeight="1">
      <c r="A32" s="17">
        <v>2016</v>
      </c>
      <c r="B32" s="21"/>
      <c r="C32" s="19"/>
      <c r="D32" s="20"/>
      <c r="E32" s="19"/>
      <c r="F32" s="19"/>
      <c r="G32" s="19"/>
      <c r="H32" s="21"/>
      <c r="I32" s="22"/>
      <c r="J32" s="23"/>
      <c r="K32" s="21"/>
    </row>
    <row r="33" spans="1:11" ht="19.5" customHeight="1">
      <c r="A33" s="17" t="s">
        <v>12</v>
      </c>
      <c r="B33" s="35">
        <f>BUSHEL!B33*TONELADA!$B$43</f>
        <v>261.3417</v>
      </c>
      <c r="C33" s="26"/>
      <c r="D33" s="27">
        <f>IF(BUSHEL!D33&gt;0,BUSHEL!D33*TONELADA!$B$43,"")</f>
        <v>277.32534</v>
      </c>
      <c r="E33" s="26"/>
      <c r="F33" s="26"/>
      <c r="G33" s="26"/>
      <c r="H33" s="26"/>
      <c r="I33" s="32"/>
      <c r="J33" s="55">
        <f>BUSHEL!J33*$E$43</f>
        <v>187.88378</v>
      </c>
      <c r="K33" s="31"/>
    </row>
    <row r="34" spans="1:11" ht="19.5" customHeight="1">
      <c r="A34" s="17" t="s">
        <v>14</v>
      </c>
      <c r="B34" s="35">
        <f>BUSHEL!B34*TONELADA!$B$43</f>
        <v>261.98472</v>
      </c>
      <c r="C34" s="26"/>
      <c r="D34" s="27">
        <f>IF(BUSHEL!D34&gt;0,BUSHEL!D34*TONELADA!$B$43,"")</f>
        <v>275.58</v>
      </c>
      <c r="E34" s="26"/>
      <c r="F34" s="26"/>
      <c r="G34" s="26"/>
      <c r="H34" s="26"/>
      <c r="I34" s="32"/>
      <c r="J34" s="55">
        <f>BUSHEL!J34*$E$43</f>
        <v>189.55692</v>
      </c>
      <c r="K34" s="31"/>
    </row>
    <row r="35" spans="1:11" ht="19.5" customHeight="1">
      <c r="A35" s="17" t="s">
        <v>16</v>
      </c>
      <c r="B35" s="35">
        <f>BUSHEL!B35*TONELADA!$B$43</f>
        <v>255.3708</v>
      </c>
      <c r="C35" s="26"/>
      <c r="D35" s="27">
        <f>IF(BUSHEL!D35&gt;0,BUSHEL!D35*TONELADA!$B$43,"")</f>
        <v>264.46494</v>
      </c>
      <c r="E35" s="26"/>
      <c r="F35" s="26"/>
      <c r="G35" s="26"/>
      <c r="H35" s="26"/>
      <c r="I35" s="32"/>
      <c r="J35" s="55">
        <f>BUSHEL!J35*$E$43</f>
        <v>190.04901999999998</v>
      </c>
      <c r="K35" s="31"/>
    </row>
    <row r="36" spans="1:11" ht="19.5" customHeight="1">
      <c r="A36" s="17" t="s">
        <v>18</v>
      </c>
      <c r="B36" s="35"/>
      <c r="C36" s="26"/>
      <c r="D36" s="27"/>
      <c r="E36" s="26"/>
      <c r="F36" s="26"/>
      <c r="G36" s="26"/>
      <c r="H36" s="26"/>
      <c r="I36" s="32"/>
      <c r="J36" s="55">
        <f>BUSHEL!J36*$E$43</f>
        <v>186.998</v>
      </c>
      <c r="K36" s="31"/>
    </row>
    <row r="37" spans="1:11" ht="19.5" customHeight="1">
      <c r="A37" s="17" t="s">
        <v>21</v>
      </c>
      <c r="B37" s="35"/>
      <c r="C37" s="34"/>
      <c r="D37" s="39"/>
      <c r="E37" s="34"/>
      <c r="F37" s="34"/>
      <c r="G37" s="34"/>
      <c r="H37" s="34"/>
      <c r="I37" s="36"/>
      <c r="J37" s="55">
        <f>BUSHEL!J37*$E$43</f>
        <v>184.63592</v>
      </c>
      <c r="K37" s="35"/>
    </row>
    <row r="38" spans="1:11" ht="19.5" customHeight="1">
      <c r="A38" s="17">
        <v>2017</v>
      </c>
      <c r="B38" s="21"/>
      <c r="C38" s="19"/>
      <c r="D38" s="20"/>
      <c r="E38" s="19"/>
      <c r="F38" s="19"/>
      <c r="G38" s="19"/>
      <c r="H38" s="21"/>
      <c r="I38" s="22"/>
      <c r="J38" s="23"/>
      <c r="K38" s="21"/>
    </row>
    <row r="39" spans="1:11" ht="19.5" customHeight="1">
      <c r="A39" s="17" t="s">
        <v>12</v>
      </c>
      <c r="B39" s="35"/>
      <c r="C39" s="26"/>
      <c r="D39" s="27">
        <f>IF(BUSHEL!D39&gt;0,BUSHEL!D39*TONELADA!$B$43,"")</f>
      </c>
      <c r="E39" s="26"/>
      <c r="F39" s="26"/>
      <c r="G39" s="26"/>
      <c r="H39" s="26"/>
      <c r="I39" s="32"/>
      <c r="J39" s="55">
        <f>BUSHEL!J39*$E$43</f>
        <v>190.14744</v>
      </c>
      <c r="K39" s="31"/>
    </row>
    <row r="40" spans="1:11" ht="19.5" customHeight="1">
      <c r="A40" s="17" t="s">
        <v>14</v>
      </c>
      <c r="B40" s="35"/>
      <c r="C40" s="26"/>
      <c r="D40" s="27">
        <f>IF(BUSHEL!D40&gt;0,BUSHEL!D40*TONELADA!$B$43,"")</f>
      </c>
      <c r="E40" s="26"/>
      <c r="F40" s="26"/>
      <c r="G40" s="26"/>
      <c r="H40" s="26"/>
      <c r="I40" s="32"/>
      <c r="J40" s="55">
        <f>BUSHEL!J40*$E$43</f>
        <v>181.09279999999998</v>
      </c>
      <c r="K40" s="31"/>
    </row>
    <row r="41" spans="1:11" ht="19.5" customHeight="1">
      <c r="A41" s="40" t="s">
        <v>22</v>
      </c>
      <c r="B41" s="41"/>
      <c r="C41" s="41"/>
      <c r="D41" s="41"/>
      <c r="E41" s="41"/>
      <c r="F41" s="41"/>
      <c r="G41" s="41"/>
      <c r="H41" s="41"/>
      <c r="I41" s="41"/>
      <c r="J41" s="41"/>
      <c r="K41" s="41"/>
    </row>
    <row r="42" ht="15">
      <c r="A42" s="43" t="s">
        <v>23</v>
      </c>
    </row>
    <row r="43" spans="1:5" ht="15">
      <c r="A43" s="58" t="s">
        <v>30</v>
      </c>
      <c r="B43" s="59">
        <v>0.36744</v>
      </c>
      <c r="D43" s="58" t="s">
        <v>31</v>
      </c>
      <c r="E43" s="1">
        <v>0.39368</v>
      </c>
    </row>
    <row r="44" spans="1:11" ht="15.75">
      <c r="A44" s="42" t="s">
        <v>26</v>
      </c>
      <c r="B44" s="42"/>
      <c r="C44" s="42"/>
      <c r="D44" s="42"/>
      <c r="E44" s="42"/>
      <c r="F44" s="42"/>
      <c r="G44" s="42"/>
      <c r="H44" s="42"/>
      <c r="I44" s="42"/>
      <c r="J44" s="42"/>
      <c r="K44" s="42"/>
    </row>
    <row r="46" spans="1:10" ht="15.75">
      <c r="A46" s="46" t="s">
        <v>27</v>
      </c>
      <c r="E46" s="47" t="s">
        <v>28</v>
      </c>
      <c r="F46" s="47"/>
      <c r="G46" s="47"/>
      <c r="H46" s="47"/>
      <c r="I46" s="47"/>
      <c r="J46" s="44"/>
    </row>
    <row r="47" spans="5:10" ht="15">
      <c r="E47" s="49">
        <v>0.11</v>
      </c>
      <c r="F47" s="49"/>
      <c r="G47" s="49"/>
      <c r="H47" s="50">
        <f>'Primas HRW'!B24*B43</f>
        <v>-3.6744</v>
      </c>
      <c r="I47" s="50"/>
      <c r="J47" s="45"/>
    </row>
    <row r="48" spans="5:10" ht="15">
      <c r="E48" s="51">
        <v>0.115</v>
      </c>
      <c r="F48" s="51"/>
      <c r="G48" s="51"/>
      <c r="H48" s="50">
        <f>'Primas HRW'!B25*B43</f>
        <v>-1.8372</v>
      </c>
      <c r="I48" s="50"/>
      <c r="J48" s="45"/>
    </row>
    <row r="49" spans="5:10" ht="15">
      <c r="E49" s="51">
        <v>0.125</v>
      </c>
      <c r="F49" s="51"/>
      <c r="G49" s="51"/>
      <c r="H49" s="50">
        <f>'Primas HRW'!B26</f>
        <v>10</v>
      </c>
      <c r="I49" s="50"/>
      <c r="J49" s="48"/>
    </row>
    <row r="50" spans="5:10" ht="15">
      <c r="E50" s="49">
        <v>0.13</v>
      </c>
      <c r="F50" s="49"/>
      <c r="G50" s="49"/>
      <c r="H50" s="49" t="str">
        <f>'Primas HRW'!B27</f>
        <v>--</v>
      </c>
      <c r="I50" s="49"/>
      <c r="J50" s="48"/>
    </row>
  </sheetData>
  <sheetProtection selectLockedCells="1" selectUnlockedCells="1"/>
  <mergeCells count="7">
    <mergeCell ref="A11:K11"/>
    <mergeCell ref="B13:C13"/>
    <mergeCell ref="D13:I13"/>
    <mergeCell ref="J13:K13"/>
    <mergeCell ref="B14:C14"/>
    <mergeCell ref="D14:I14"/>
    <mergeCell ref="J14:K14"/>
  </mergeCells>
  <hyperlinks>
    <hyperlink ref="A44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9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4"/>
  <sheetViews>
    <sheetView zoomScalePageLayoutView="0" workbookViewId="0" topLeftCell="A1">
      <selection activeCell="C17" sqref="C17"/>
    </sheetView>
  </sheetViews>
  <sheetFormatPr defaultColWidth="11.5546875" defaultRowHeight="15"/>
  <cols>
    <col min="3" max="3" width="11.77734375" style="0" customWidth="1"/>
  </cols>
  <sheetData>
    <row r="2" spans="2:3" ht="15.75">
      <c r="B2" s="24" t="s">
        <v>98</v>
      </c>
      <c r="C2" s="60" t="s">
        <v>32</v>
      </c>
    </row>
    <row r="3" spans="2:3" ht="15.75">
      <c r="B3" s="61">
        <v>0.12</v>
      </c>
      <c r="C3" s="62" t="s">
        <v>33</v>
      </c>
    </row>
    <row r="4" spans="1:3" ht="15.75" customHeight="1">
      <c r="A4" s="121">
        <v>2014</v>
      </c>
      <c r="B4" s="122"/>
      <c r="C4" s="123"/>
    </row>
    <row r="5" spans="1:3" ht="15">
      <c r="A5" s="89" t="s">
        <v>34</v>
      </c>
      <c r="B5" s="90"/>
      <c r="C5" s="90"/>
    </row>
    <row r="6" spans="1:3" ht="15">
      <c r="A6" s="65" t="s">
        <v>35</v>
      </c>
      <c r="B6" s="56"/>
      <c r="C6" s="56"/>
    </row>
    <row r="7" spans="1:3" ht="15">
      <c r="A7" s="63" t="s">
        <v>36</v>
      </c>
      <c r="B7" s="64"/>
      <c r="C7" s="64"/>
    </row>
    <row r="8" spans="1:3" ht="15">
      <c r="A8" s="66" t="s">
        <v>37</v>
      </c>
      <c r="B8" s="67"/>
      <c r="C8" s="56"/>
    </row>
    <row r="9" spans="1:3" ht="15">
      <c r="A9" s="63" t="s">
        <v>38</v>
      </c>
      <c r="B9" s="64"/>
      <c r="C9" s="69"/>
    </row>
    <row r="10" spans="1:3" ht="15">
      <c r="A10" s="68" t="s">
        <v>39</v>
      </c>
      <c r="B10" s="56">
        <v>70</v>
      </c>
      <c r="C10" s="56" t="s">
        <v>133</v>
      </c>
    </row>
    <row r="11" spans="1:3" ht="15">
      <c r="A11" s="63" t="s">
        <v>40</v>
      </c>
      <c r="B11" s="64">
        <v>60</v>
      </c>
      <c r="C11" s="64" t="s">
        <v>133</v>
      </c>
    </row>
    <row r="12" spans="1:3" ht="15">
      <c r="A12" s="68" t="s">
        <v>41</v>
      </c>
      <c r="B12" s="56">
        <v>56</v>
      </c>
      <c r="C12" s="56" t="s">
        <v>147</v>
      </c>
    </row>
    <row r="13" spans="1:3" ht="15">
      <c r="A13" s="63" t="s">
        <v>42</v>
      </c>
      <c r="B13" s="69">
        <v>60</v>
      </c>
      <c r="C13" s="64" t="s">
        <v>147</v>
      </c>
    </row>
    <row r="14" spans="1:3" ht="15">
      <c r="A14" s="68" t="s">
        <v>43</v>
      </c>
      <c r="B14" s="56">
        <v>78</v>
      </c>
      <c r="C14" s="56" t="s">
        <v>148</v>
      </c>
    </row>
    <row r="15" spans="1:3" ht="15">
      <c r="A15" s="63" t="s">
        <v>44</v>
      </c>
      <c r="B15" s="64">
        <v>82</v>
      </c>
      <c r="C15" s="64" t="s">
        <v>148</v>
      </c>
    </row>
    <row r="16" spans="1:3" ht="15">
      <c r="A16" s="65" t="s">
        <v>45</v>
      </c>
      <c r="B16" s="56">
        <v>85</v>
      </c>
      <c r="C16" s="56" t="s">
        <v>148</v>
      </c>
    </row>
    <row r="20" ht="15">
      <c r="A20" t="s">
        <v>46</v>
      </c>
    </row>
    <row r="21" ht="15">
      <c r="A21" t="s">
        <v>47</v>
      </c>
    </row>
    <row r="22" ht="15">
      <c r="A22" t="s">
        <v>48</v>
      </c>
    </row>
    <row r="23" ht="15">
      <c r="A23" t="s">
        <v>49</v>
      </c>
    </row>
    <row r="24" ht="15">
      <c r="A24" t="s">
        <v>50</v>
      </c>
    </row>
  </sheetData>
  <sheetProtection selectLockedCells="1" selectUnlockedCells="1"/>
  <mergeCells count="1">
    <mergeCell ref="A4:C4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10">
      <selection activeCell="E16" sqref="E16"/>
    </sheetView>
  </sheetViews>
  <sheetFormatPr defaultColWidth="11.5546875" defaultRowHeight="15"/>
  <cols>
    <col min="4" max="4" width="11.77734375" style="0" bestFit="1" customWidth="1"/>
    <col min="6" max="6" width="14.3359375" style="0" customWidth="1"/>
    <col min="7" max="7" width="14.21484375" style="0" customWidth="1"/>
  </cols>
  <sheetData>
    <row r="1" spans="2:6" ht="15.75">
      <c r="B1" s="124"/>
      <c r="C1" s="124"/>
      <c r="D1" s="124"/>
      <c r="E1" s="124"/>
      <c r="F1" s="124"/>
    </row>
    <row r="2" spans="1:6" ht="15.75">
      <c r="A2" s="65"/>
      <c r="B2" s="125" t="s">
        <v>1</v>
      </c>
      <c r="C2" s="125"/>
      <c r="D2" s="125"/>
      <c r="E2" s="125"/>
      <c r="F2" s="125"/>
    </row>
    <row r="3" spans="1:6" ht="15.75">
      <c r="A3" s="65"/>
      <c r="B3" s="125" t="s">
        <v>51</v>
      </c>
      <c r="C3" s="125"/>
      <c r="D3" s="125"/>
      <c r="E3" s="125"/>
      <c r="F3" s="125"/>
    </row>
    <row r="4" spans="1:7" ht="15.75">
      <c r="A4" s="65"/>
      <c r="B4" s="70">
        <v>0.12</v>
      </c>
      <c r="C4" s="71">
        <v>0.13</v>
      </c>
      <c r="D4" s="71">
        <v>0.125</v>
      </c>
      <c r="E4" s="71">
        <v>0.115</v>
      </c>
      <c r="F4" s="71">
        <v>0.11</v>
      </c>
      <c r="G4" s="72" t="s">
        <v>52</v>
      </c>
    </row>
    <row r="5" spans="1:7" ht="15.75" customHeight="1">
      <c r="A5" s="126">
        <v>2014</v>
      </c>
      <c r="B5" s="127"/>
      <c r="C5" s="127"/>
      <c r="D5" s="127"/>
      <c r="E5" s="127"/>
      <c r="F5" s="127"/>
      <c r="G5" s="128"/>
    </row>
    <row r="6" spans="1:7" ht="15">
      <c r="A6" s="73" t="s">
        <v>34</v>
      </c>
      <c r="B6" s="64"/>
      <c r="C6" s="64"/>
      <c r="D6" s="64"/>
      <c r="E6" s="64"/>
      <c r="F6" s="64"/>
      <c r="G6" s="64"/>
    </row>
    <row r="7" spans="1:7" ht="15">
      <c r="A7" s="65" t="s">
        <v>35</v>
      </c>
      <c r="B7" s="56"/>
      <c r="C7" s="56"/>
      <c r="D7" s="56"/>
      <c r="E7" s="56"/>
      <c r="F7" s="56"/>
      <c r="G7" s="56"/>
    </row>
    <row r="8" spans="1:7" ht="15">
      <c r="A8" s="63" t="s">
        <v>36</v>
      </c>
      <c r="B8" s="64"/>
      <c r="C8" s="64"/>
      <c r="D8" s="64"/>
      <c r="E8" s="64"/>
      <c r="F8" s="64"/>
      <c r="G8" s="69"/>
    </row>
    <row r="9" spans="1:7" ht="15">
      <c r="A9" s="65" t="s">
        <v>37</v>
      </c>
      <c r="B9" s="56"/>
      <c r="C9" s="56"/>
      <c r="D9" s="56"/>
      <c r="E9" s="56"/>
      <c r="F9" s="56"/>
      <c r="G9" s="56"/>
    </row>
    <row r="10" spans="1:7" ht="15">
      <c r="A10" s="63" t="s">
        <v>38</v>
      </c>
      <c r="B10" s="64"/>
      <c r="C10" s="64"/>
      <c r="D10" s="64"/>
      <c r="E10" s="64"/>
      <c r="F10" s="64"/>
      <c r="G10" s="69"/>
    </row>
    <row r="11" spans="1:7" ht="15">
      <c r="A11" s="65" t="s">
        <v>39</v>
      </c>
      <c r="B11" s="56">
        <v>143</v>
      </c>
      <c r="C11" s="56"/>
      <c r="D11" s="56">
        <f>B11+$B$26</f>
        <v>153</v>
      </c>
      <c r="E11" s="74">
        <f>B11+$B$25</f>
        <v>138</v>
      </c>
      <c r="F11" s="56">
        <f>B11+$B$24</f>
        <v>133</v>
      </c>
      <c r="G11" s="56" t="s">
        <v>133</v>
      </c>
    </row>
    <row r="12" spans="1:7" ht="15">
      <c r="A12" s="63" t="s">
        <v>40</v>
      </c>
      <c r="B12" s="69">
        <v>140</v>
      </c>
      <c r="C12" s="69"/>
      <c r="D12" s="69">
        <f>B12+$B$26</f>
        <v>150</v>
      </c>
      <c r="E12" s="64">
        <f>B12+$B$25</f>
        <v>135</v>
      </c>
      <c r="F12" s="64">
        <f>B12+$B$24</f>
        <v>130</v>
      </c>
      <c r="G12" s="69" t="s">
        <v>133</v>
      </c>
    </row>
    <row r="13" spans="1:7" ht="15">
      <c r="A13" s="65" t="s">
        <v>41</v>
      </c>
      <c r="B13" s="75">
        <v>137</v>
      </c>
      <c r="C13" s="75"/>
      <c r="D13" s="75">
        <f>B13+$B$26</f>
        <v>147</v>
      </c>
      <c r="E13" s="56">
        <f>B13+$B$25</f>
        <v>132</v>
      </c>
      <c r="F13" s="56">
        <f>B13+$B$24</f>
        <v>127</v>
      </c>
      <c r="G13" s="56" t="s">
        <v>147</v>
      </c>
    </row>
    <row r="14" spans="1:7" ht="15">
      <c r="A14" s="63" t="s">
        <v>42</v>
      </c>
      <c r="B14" s="69">
        <v>139</v>
      </c>
      <c r="C14" s="69"/>
      <c r="D14" s="69">
        <f>B14+$B$26</f>
        <v>149</v>
      </c>
      <c r="E14" s="69">
        <f>B14+$B$25</f>
        <v>134</v>
      </c>
      <c r="F14" s="64">
        <f>B14+$B$24</f>
        <v>129</v>
      </c>
      <c r="G14" s="69" t="s">
        <v>147</v>
      </c>
    </row>
    <row r="15" spans="1:7" ht="15">
      <c r="A15" s="65" t="s">
        <v>43</v>
      </c>
      <c r="B15" s="56"/>
      <c r="C15" s="56"/>
      <c r="D15" s="56"/>
      <c r="E15" s="56"/>
      <c r="F15" s="56"/>
      <c r="G15" s="56"/>
    </row>
    <row r="16" spans="1:7" ht="15">
      <c r="A16" s="63" t="s">
        <v>44</v>
      </c>
      <c r="B16" s="64"/>
      <c r="C16" s="64"/>
      <c r="D16" s="64"/>
      <c r="E16" s="64"/>
      <c r="F16" s="64"/>
      <c r="G16" s="64"/>
    </row>
    <row r="17" spans="1:7" ht="15">
      <c r="A17" s="65" t="s">
        <v>45</v>
      </c>
      <c r="B17" s="56"/>
      <c r="C17" s="56"/>
      <c r="D17" s="56"/>
      <c r="E17" s="56"/>
      <c r="F17" s="56"/>
      <c r="G17" s="56"/>
    </row>
    <row r="23" spans="1:6" ht="15">
      <c r="A23" t="s">
        <v>53</v>
      </c>
      <c r="F23" t="s">
        <v>46</v>
      </c>
    </row>
    <row r="24" spans="1:6" ht="15">
      <c r="A24" s="76">
        <v>0.11</v>
      </c>
      <c r="B24">
        <v>-10</v>
      </c>
      <c r="F24" t="s">
        <v>47</v>
      </c>
    </row>
    <row r="25" spans="1:6" ht="15">
      <c r="A25" s="77">
        <v>0.115</v>
      </c>
      <c r="B25" s="78">
        <v>-5</v>
      </c>
      <c r="C25" s="106"/>
      <c r="D25" s="106"/>
      <c r="F25" t="s">
        <v>48</v>
      </c>
    </row>
    <row r="26" spans="1:6" ht="15">
      <c r="A26" s="79">
        <v>0.125</v>
      </c>
      <c r="B26" s="80">
        <v>10</v>
      </c>
      <c r="C26" s="80"/>
      <c r="D26" s="80"/>
      <c r="F26" t="s">
        <v>49</v>
      </c>
    </row>
    <row r="27" spans="1:6" ht="15">
      <c r="A27" s="76">
        <v>0.13</v>
      </c>
      <c r="B27" s="81" t="s">
        <v>54</v>
      </c>
      <c r="C27" s="81"/>
      <c r="D27" s="81"/>
      <c r="F27" t="s">
        <v>50</v>
      </c>
    </row>
    <row r="29" ht="15">
      <c r="A29" t="s">
        <v>46</v>
      </c>
    </row>
    <row r="30" ht="15">
      <c r="A30" t="s">
        <v>47</v>
      </c>
    </row>
    <row r="31" ht="15">
      <c r="A31" t="s">
        <v>48</v>
      </c>
    </row>
    <row r="32" ht="15">
      <c r="A32" t="s">
        <v>49</v>
      </c>
    </row>
    <row r="33" ht="15">
      <c r="A33" t="s">
        <v>50</v>
      </c>
    </row>
  </sheetData>
  <sheetProtection selectLockedCells="1" selectUnlockedCells="1"/>
  <mergeCells count="4">
    <mergeCell ref="B1:F1"/>
    <mergeCell ref="B2:F2"/>
    <mergeCell ref="B3:F3"/>
    <mergeCell ref="A5:G5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C24"/>
  <sheetViews>
    <sheetView zoomScalePageLayoutView="0" workbookViewId="0" topLeftCell="A1">
      <selection activeCell="C16" sqref="C16"/>
    </sheetView>
  </sheetViews>
  <sheetFormatPr defaultColWidth="11.5546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2" spans="2:3" ht="15.75">
      <c r="B2" s="24" t="s">
        <v>55</v>
      </c>
      <c r="C2" s="60" t="s">
        <v>32</v>
      </c>
    </row>
    <row r="3" spans="2:3" ht="15.75">
      <c r="B3" s="61" t="s">
        <v>56</v>
      </c>
      <c r="C3" s="62" t="s">
        <v>33</v>
      </c>
    </row>
    <row r="4" spans="1:3" ht="15.75" customHeight="1">
      <c r="A4" s="121">
        <v>2014</v>
      </c>
      <c r="B4" s="122"/>
      <c r="C4" s="123"/>
    </row>
    <row r="5" spans="1:3" ht="15">
      <c r="A5" s="91" t="s">
        <v>34</v>
      </c>
      <c r="B5" s="90"/>
      <c r="C5" s="90"/>
    </row>
    <row r="6" spans="1:3" ht="15">
      <c r="A6" s="82" t="s">
        <v>35</v>
      </c>
      <c r="B6" s="56"/>
      <c r="C6" s="56"/>
    </row>
    <row r="7" spans="1:3" ht="15">
      <c r="A7" s="73" t="s">
        <v>36</v>
      </c>
      <c r="B7" s="64"/>
      <c r="C7" s="64"/>
    </row>
    <row r="8" spans="1:3" ht="15">
      <c r="A8" s="68" t="s">
        <v>37</v>
      </c>
      <c r="B8" s="83"/>
      <c r="C8" s="83"/>
    </row>
    <row r="9" spans="1:3" ht="15">
      <c r="A9" s="63" t="s">
        <v>38</v>
      </c>
      <c r="B9" s="64"/>
      <c r="C9" s="64"/>
    </row>
    <row r="10" spans="1:3" ht="15">
      <c r="A10" s="65" t="s">
        <v>39</v>
      </c>
      <c r="B10" s="56"/>
      <c r="C10" s="56"/>
    </row>
    <row r="11" spans="1:3" ht="15">
      <c r="A11" s="63" t="s">
        <v>40</v>
      </c>
      <c r="B11" s="64">
        <v>85</v>
      </c>
      <c r="C11" s="64" t="s">
        <v>133</v>
      </c>
    </row>
    <row r="12" spans="1:3" ht="15">
      <c r="A12" s="68" t="s">
        <v>41</v>
      </c>
      <c r="B12" s="83">
        <v>85</v>
      </c>
      <c r="C12" s="56" t="s">
        <v>147</v>
      </c>
    </row>
    <row r="13" spans="1:3" ht="15">
      <c r="A13" s="63" t="s">
        <v>42</v>
      </c>
      <c r="B13" s="64">
        <v>85</v>
      </c>
      <c r="C13" s="64" t="s">
        <v>147</v>
      </c>
    </row>
    <row r="14" spans="1:3" ht="15">
      <c r="A14" s="82" t="s">
        <v>43</v>
      </c>
      <c r="B14" s="56">
        <v>95</v>
      </c>
      <c r="C14" s="56" t="s">
        <v>148</v>
      </c>
    </row>
    <row r="15" spans="1:3" ht="15">
      <c r="A15" s="73" t="s">
        <v>44</v>
      </c>
      <c r="B15" s="64">
        <v>95</v>
      </c>
      <c r="C15" s="64" t="s">
        <v>148</v>
      </c>
    </row>
    <row r="16" spans="1:3" ht="15">
      <c r="A16" s="82" t="s">
        <v>45</v>
      </c>
      <c r="B16" s="56"/>
      <c r="C16" s="56"/>
    </row>
    <row r="20" ht="15">
      <c r="A20" t="s">
        <v>46</v>
      </c>
    </row>
    <row r="21" ht="15">
      <c r="A21" t="s">
        <v>47</v>
      </c>
    </row>
    <row r="22" ht="15">
      <c r="A22" t="s">
        <v>48</v>
      </c>
    </row>
    <row r="23" ht="15">
      <c r="A23" t="s">
        <v>49</v>
      </c>
    </row>
    <row r="24" ht="15">
      <c r="A24" t="s">
        <v>50</v>
      </c>
    </row>
  </sheetData>
  <sheetProtection selectLockedCells="1" selectUnlockedCells="1"/>
  <mergeCells count="1">
    <mergeCell ref="A4:C4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zoomScale="80" zoomScaleNormal="80" zoomScalePageLayoutView="0" workbookViewId="0" topLeftCell="B1">
      <selection activeCell="E23" sqref="E23"/>
    </sheetView>
  </sheetViews>
  <sheetFormatPr defaultColWidth="12.4453125" defaultRowHeight="15"/>
  <cols>
    <col min="1" max="1" width="12.4453125" style="84" customWidth="1"/>
    <col min="2" max="2" width="6.4453125" style="84" customWidth="1"/>
    <col min="3" max="3" width="22.10546875" style="84" customWidth="1"/>
    <col min="4" max="4" width="14.4453125" style="84" customWidth="1"/>
    <col min="5" max="5" width="6.88671875" style="84" customWidth="1"/>
    <col min="6" max="6" width="7.77734375" style="84" customWidth="1"/>
    <col min="7" max="7" width="20.10546875" style="84" customWidth="1"/>
    <col min="8" max="8" width="14.4453125" style="84" customWidth="1"/>
    <col min="9" max="9" width="6.99609375" style="84" customWidth="1"/>
    <col min="10" max="10" width="4.99609375" style="84" customWidth="1"/>
    <col min="11" max="11" width="17.21484375" style="84" customWidth="1"/>
    <col min="12" max="12" width="14.4453125" style="84" customWidth="1"/>
    <col min="13" max="13" width="6.88671875" style="84" customWidth="1"/>
    <col min="14" max="16384" width="12.4453125" style="84" customWidth="1"/>
  </cols>
  <sheetData>
    <row r="1" ht="15">
      <c r="A1" s="84" t="s">
        <v>57</v>
      </c>
    </row>
    <row r="2" spans="3:11" ht="15">
      <c r="C2" s="84" t="s">
        <v>58</v>
      </c>
      <c r="G2" s="84" t="s">
        <v>59</v>
      </c>
      <c r="K2" s="84" t="s">
        <v>60</v>
      </c>
    </row>
    <row r="3" spans="2:13" ht="15">
      <c r="B3" t="s">
        <v>61</v>
      </c>
      <c r="C3" t="s">
        <v>62</v>
      </c>
      <c r="D3" t="s">
        <v>63</v>
      </c>
      <c r="E3" t="s">
        <v>64</v>
      </c>
      <c r="F3" t="s">
        <v>61</v>
      </c>
      <c r="G3" t="s">
        <v>62</v>
      </c>
      <c r="H3" t="s">
        <v>63</v>
      </c>
      <c r="I3" t="s">
        <v>64</v>
      </c>
      <c r="J3" t="s">
        <v>61</v>
      </c>
      <c r="K3" t="s">
        <v>62</v>
      </c>
      <c r="L3" t="s">
        <v>63</v>
      </c>
      <c r="M3" t="s">
        <v>64</v>
      </c>
    </row>
    <row r="4" spans="2:13" ht="15">
      <c r="B4" t="s">
        <v>65</v>
      </c>
      <c r="C4" t="s">
        <v>104</v>
      </c>
      <c r="D4" s="87">
        <v>41788</v>
      </c>
      <c r="E4" s="38">
        <v>632.5</v>
      </c>
      <c r="F4" t="s">
        <v>66</v>
      </c>
      <c r="G4" t="s">
        <v>105</v>
      </c>
      <c r="H4" s="87">
        <v>41788</v>
      </c>
      <c r="I4" s="38">
        <v>730.5</v>
      </c>
      <c r="J4" t="s">
        <v>67</v>
      </c>
      <c r="K4" t="s">
        <v>68</v>
      </c>
      <c r="L4" s="87">
        <v>41788</v>
      </c>
      <c r="M4" s="38">
        <v>469.5</v>
      </c>
    </row>
    <row r="5" spans="2:13" ht="15">
      <c r="B5" t="s">
        <v>69</v>
      </c>
      <c r="C5" t="s">
        <v>106</v>
      </c>
      <c r="D5" s="87">
        <v>41788</v>
      </c>
      <c r="E5" s="38">
        <v>644.5</v>
      </c>
      <c r="F5" t="s">
        <v>70</v>
      </c>
      <c r="G5" t="s">
        <v>107</v>
      </c>
      <c r="H5" s="87">
        <v>41788</v>
      </c>
      <c r="I5" s="38">
        <v>738.25</v>
      </c>
      <c r="J5" t="s">
        <v>71</v>
      </c>
      <c r="K5" t="s">
        <v>72</v>
      </c>
      <c r="L5" s="87">
        <v>41788</v>
      </c>
      <c r="M5" s="38">
        <v>463.25</v>
      </c>
    </row>
    <row r="6" spans="2:13" ht="15">
      <c r="B6" t="s">
        <v>73</v>
      </c>
      <c r="C6" t="s">
        <v>108</v>
      </c>
      <c r="D6" s="87">
        <v>41788</v>
      </c>
      <c r="E6" s="38">
        <v>663.75</v>
      </c>
      <c r="F6" t="s">
        <v>74</v>
      </c>
      <c r="G6" t="s">
        <v>109</v>
      </c>
      <c r="H6" s="87">
        <v>41788</v>
      </c>
      <c r="I6" s="38">
        <v>750.25</v>
      </c>
      <c r="J6" t="s">
        <v>75</v>
      </c>
      <c r="K6" t="s">
        <v>76</v>
      </c>
      <c r="L6" s="87">
        <v>41788</v>
      </c>
      <c r="M6" s="38">
        <v>463</v>
      </c>
    </row>
    <row r="7" spans="2:13" ht="15">
      <c r="B7" t="s">
        <v>77</v>
      </c>
      <c r="C7" t="s">
        <v>110</v>
      </c>
      <c r="D7" s="87">
        <v>41788</v>
      </c>
      <c r="E7" s="38">
        <v>679.75</v>
      </c>
      <c r="F7" t="s">
        <v>97</v>
      </c>
      <c r="G7" t="s">
        <v>111</v>
      </c>
      <c r="H7" s="87">
        <v>41788</v>
      </c>
      <c r="I7" s="38">
        <v>755</v>
      </c>
      <c r="J7" t="s">
        <v>78</v>
      </c>
      <c r="K7" t="s">
        <v>79</v>
      </c>
      <c r="L7" s="87">
        <v>41788</v>
      </c>
      <c r="M7" s="38">
        <v>472.5</v>
      </c>
    </row>
    <row r="8" spans="2:13" ht="15">
      <c r="B8" t="s">
        <v>80</v>
      </c>
      <c r="C8" t="s">
        <v>112</v>
      </c>
      <c r="D8" s="87">
        <v>41788</v>
      </c>
      <c r="E8" s="38">
        <v>688.25</v>
      </c>
      <c r="F8" t="s">
        <v>119</v>
      </c>
      <c r="G8" t="s">
        <v>120</v>
      </c>
      <c r="H8" s="87">
        <v>41788</v>
      </c>
      <c r="I8" s="38">
        <v>753.75</v>
      </c>
      <c r="J8" t="s">
        <v>81</v>
      </c>
      <c r="K8" t="s">
        <v>82</v>
      </c>
      <c r="L8" s="87">
        <v>41788</v>
      </c>
      <c r="M8" s="38">
        <v>478.75</v>
      </c>
    </row>
    <row r="9" spans="2:13" ht="15">
      <c r="B9" t="s">
        <v>83</v>
      </c>
      <c r="C9" t="s">
        <v>113</v>
      </c>
      <c r="D9" s="87">
        <v>41788</v>
      </c>
      <c r="E9" s="38">
        <v>691.5</v>
      </c>
      <c r="F9" t="s">
        <v>121</v>
      </c>
      <c r="G9" t="s">
        <v>122</v>
      </c>
      <c r="H9" s="87">
        <v>41788</v>
      </c>
      <c r="I9" s="38">
        <v>745.5</v>
      </c>
      <c r="J9" t="s">
        <v>84</v>
      </c>
      <c r="K9" t="s">
        <v>85</v>
      </c>
      <c r="L9" s="87">
        <v>41788</v>
      </c>
      <c r="M9" s="38">
        <v>484.75</v>
      </c>
    </row>
    <row r="10" spans="2:13" ht="15">
      <c r="B10" t="s">
        <v>99</v>
      </c>
      <c r="C10" t="s">
        <v>114</v>
      </c>
      <c r="D10" s="87">
        <v>41788</v>
      </c>
      <c r="E10" s="38">
        <v>698</v>
      </c>
      <c r="F10" t="s">
        <v>123</v>
      </c>
      <c r="G10" t="s">
        <v>124</v>
      </c>
      <c r="H10" s="87">
        <v>41788</v>
      </c>
      <c r="I10" s="38">
        <v>747</v>
      </c>
      <c r="J10" t="s">
        <v>86</v>
      </c>
      <c r="K10" t="s">
        <v>87</v>
      </c>
      <c r="L10" s="87">
        <v>41788</v>
      </c>
      <c r="M10" s="38">
        <v>475.25</v>
      </c>
    </row>
    <row r="11" spans="2:13" ht="15">
      <c r="B11" t="s">
        <v>100</v>
      </c>
      <c r="C11" t="s">
        <v>115</v>
      </c>
      <c r="D11" s="87">
        <v>41788</v>
      </c>
      <c r="E11" s="38">
        <v>707</v>
      </c>
      <c r="F11" t="s">
        <v>125</v>
      </c>
      <c r="G11" t="s">
        <v>126</v>
      </c>
      <c r="H11" s="87">
        <v>41788</v>
      </c>
      <c r="I11" s="38">
        <v>754.25</v>
      </c>
      <c r="J11" t="s">
        <v>88</v>
      </c>
      <c r="K11" t="s">
        <v>89</v>
      </c>
      <c r="L11" s="87">
        <v>41788</v>
      </c>
      <c r="M11" s="38">
        <v>468</v>
      </c>
    </row>
    <row r="12" spans="2:13" ht="15">
      <c r="B12" t="s">
        <v>101</v>
      </c>
      <c r="C12" t="s">
        <v>116</v>
      </c>
      <c r="D12" s="87">
        <v>41788</v>
      </c>
      <c r="E12" s="38">
        <v>711.25</v>
      </c>
      <c r="F12" t="s">
        <v>127</v>
      </c>
      <c r="G12" t="s">
        <v>128</v>
      </c>
      <c r="H12" s="87">
        <v>41788</v>
      </c>
      <c r="I12" s="38">
        <v>754.75</v>
      </c>
      <c r="J12" t="s">
        <v>137</v>
      </c>
      <c r="K12" t="s">
        <v>138</v>
      </c>
      <c r="L12" s="87">
        <v>41788</v>
      </c>
      <c r="M12" s="38">
        <v>477.25</v>
      </c>
    </row>
    <row r="13" spans="2:13" ht="15">
      <c r="B13" t="s">
        <v>102</v>
      </c>
      <c r="C13" t="s">
        <v>117</v>
      </c>
      <c r="D13" s="87">
        <v>41788</v>
      </c>
      <c r="E13" s="38">
        <v>713</v>
      </c>
      <c r="F13" t="s">
        <v>129</v>
      </c>
      <c r="G13" t="s">
        <v>130</v>
      </c>
      <c r="H13" s="87">
        <v>41788</v>
      </c>
      <c r="I13" s="38">
        <v>750</v>
      </c>
      <c r="J13" t="s">
        <v>139</v>
      </c>
      <c r="K13" t="s">
        <v>140</v>
      </c>
      <c r="L13" s="87">
        <v>41788</v>
      </c>
      <c r="M13" s="38">
        <v>481.5</v>
      </c>
    </row>
    <row r="14" spans="2:13" ht="15">
      <c r="B14" t="s">
        <v>103</v>
      </c>
      <c r="C14" t="s">
        <v>118</v>
      </c>
      <c r="D14" s="87">
        <v>41788</v>
      </c>
      <c r="E14" s="38">
        <v>695</v>
      </c>
      <c r="F14" t="s">
        <v>131</v>
      </c>
      <c r="G14" t="s">
        <v>132</v>
      </c>
      <c r="H14" s="87">
        <v>41788</v>
      </c>
      <c r="I14" s="38">
        <v>719.75</v>
      </c>
      <c r="J14" t="s">
        <v>90</v>
      </c>
      <c r="K14" t="s">
        <v>91</v>
      </c>
      <c r="L14" s="87">
        <v>41788</v>
      </c>
      <c r="M14">
        <v>482.75</v>
      </c>
    </row>
    <row r="15" spans="10:13" ht="15">
      <c r="J15" s="84" t="s">
        <v>141</v>
      </c>
      <c r="K15" s="84" t="s">
        <v>142</v>
      </c>
      <c r="L15" s="87">
        <v>41788</v>
      </c>
      <c r="M15" s="84">
        <v>475</v>
      </c>
    </row>
    <row r="16" spans="10:13" ht="15">
      <c r="J16" s="84" t="s">
        <v>92</v>
      </c>
      <c r="K16" s="84" t="s">
        <v>93</v>
      </c>
      <c r="L16" s="87">
        <v>41788</v>
      </c>
      <c r="M16" s="84">
        <v>469</v>
      </c>
    </row>
    <row r="17" spans="10:13" ht="15">
      <c r="J17" s="84" t="s">
        <v>143</v>
      </c>
      <c r="K17" s="84" t="s">
        <v>144</v>
      </c>
      <c r="L17" s="87">
        <v>41788</v>
      </c>
      <c r="M17" s="84">
        <v>483</v>
      </c>
    </row>
    <row r="18" spans="4:13" ht="15.75">
      <c r="D18" s="85"/>
      <c r="E18" s="85"/>
      <c r="J18" s="84" t="s">
        <v>145</v>
      </c>
      <c r="K18" s="84" t="s">
        <v>146</v>
      </c>
      <c r="L18" s="87">
        <v>41788</v>
      </c>
      <c r="M18" s="84">
        <v>460</v>
      </c>
    </row>
    <row r="19" spans="4:12" ht="15.75">
      <c r="D19" s="85"/>
      <c r="E19" s="85"/>
      <c r="L19" s="87"/>
    </row>
    <row r="20" spans="4:5" ht="15.75">
      <c r="D20" s="85"/>
      <c r="E20" s="85"/>
    </row>
    <row r="21" spans="4:5" ht="15.75">
      <c r="D21" s="85"/>
      <c r="E21" s="85"/>
    </row>
    <row r="22" spans="3:9" ht="15.75">
      <c r="C22" s="85" t="s">
        <v>94</v>
      </c>
      <c r="D22" s="65" t="s">
        <v>149</v>
      </c>
      <c r="E22" s="65">
        <v>29</v>
      </c>
      <c r="F22" s="84" t="s">
        <v>95</v>
      </c>
      <c r="G22" t="s">
        <v>38</v>
      </c>
      <c r="H22" t="s">
        <v>96</v>
      </c>
      <c r="I22" s="84">
        <v>2014</v>
      </c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5:C7"/>
  <sheetViews>
    <sheetView zoomScalePageLayoutView="0" workbookViewId="0" topLeftCell="A1">
      <selection activeCell="A1" sqref="A1:IV16384"/>
    </sheetView>
  </sheetViews>
  <sheetFormatPr defaultColWidth="11.5546875" defaultRowHeight="15"/>
  <cols>
    <col min="1" max="1" width="13.6640625" style="0" customWidth="1"/>
  </cols>
  <sheetData>
    <row r="5" ht="15">
      <c r="C5" s="86"/>
    </row>
    <row r="6" spans="2:3" ht="15">
      <c r="B6" s="86"/>
      <c r="C6" s="86"/>
    </row>
    <row r="7" spans="2:3" ht="15">
      <c r="B7" s="86"/>
      <c r="C7" s="86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dcterms:created xsi:type="dcterms:W3CDTF">2013-02-26T05:01:27Z</dcterms:created>
  <dcterms:modified xsi:type="dcterms:W3CDTF">2014-05-30T15:35:21Z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