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6380" windowHeight="63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<sst xmlns="http://schemas.openxmlformats.org/spreadsheetml/2006/main" count="272" uniqueCount="150">
  <si>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</si>
  <si>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</si>
  <si>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</si>
  <si>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</si>
  <si>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</si>
  <si>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</si>
  <si>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</si>
  <si>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</si>
  <si>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</si>
  <si>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</si>
  <si>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</si>
  <si>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</si>
  <si>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</si>
  <si>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</si>
  <si>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</si>
  <si>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</si>
  <si>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</si>
  <si>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</si>
  <si>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</si>
  <si>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</si>
  <si>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</si>
  <si>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</si>
  <si>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</si>
  <si>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</si>
  <si>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</si>
  <si>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</si>
  <si>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</si>
  <si>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</si>
  <si>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</si>
  <si>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</si>
  <si>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</si>
  <si>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</si>
  <si>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</si>
  <si>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</si>
  <si>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</si>
  <si>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</si>
  <si>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</si>
  <si>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</si>
  <si>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</si>
  <si>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</si>
  <si>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</si>
  <si>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</si>
  <si>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</si>
  <si>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</si>
  <si>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</si>
  <si>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</si>
  <si>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</si>
  <si>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</si>
  <si>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</si>
  <si>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</si>
  <si>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</si>
  <si>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</si>
  <si>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</si>
  <si>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</si>
  <si>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</si>
  <si>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</si>
  <si>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</si>
  <si>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</si>
  <si>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</si>
  <si>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</si>
  <si>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</si>
  <si>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</si>
  <si>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</si>
  <si>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</si>
  <si>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</si>
  <si>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</si>
  <si>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</si>
  <si>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</si>
  <si>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</si>
  <si>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</si>
  <si>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</si>
  <si>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</si>
  <si>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</si>
  <si>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</si>
  <si>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</si>
  <si>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</si>
  <si>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</si>
  <si>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</si>
  <si>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</si>
  <si>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</si>
  <si>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</si>
  <si>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</si>
  <si>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</si>
  <si>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</si>
  <si>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</si>
  <si>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</si>
  <si>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</si>
  <si>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</si>
  <si>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</si>
  <si>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</si>
  <si>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</si>
  <si>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</si>
  <si>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</si>
  <si>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</si>
  <si>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</si>
  <si>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</si>
  <si>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</si>
  <si>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</si>
  <si>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</si>
  <si>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</si>
  <si>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</si>
  <si>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</si>
  <si>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</si>
  <si>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</si>
  <si>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</si>
  <si>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</si>
  <si>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</si>
  <si>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</si>
  <si>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</si>
  <si>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</si>
  <si>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</si>
  <si>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</si>
  <si>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</si>
  <si>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</si>
  <si>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</si>
  <si>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</si>
  <si>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</si>
  <si>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</si>
  <si>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</si>
  <si>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</si>
  <si>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</si>
  <si>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</si>
  <si>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</si>
  <si>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</si>
  <si>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</si>
  <si>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</si>
  <si>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</si>
  <si>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</si>
  <si>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</si>
  <si>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</si>
  <si>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</si>
  <si>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</si>
  <si>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</si>
  <si>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</si>
  <si>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</si>
  <si>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</si>
  <si>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</si>
  <si>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</si>
  <si>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</si>
  <si>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</si>
  <si>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</si>
  <si>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</si>
  <si>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</si>
  <si>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</si>
  <si>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</si>
  <si>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</si>
  <si>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</si>
  <si>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</si>
  <si>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</si>
  <si>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Viernes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</si>
</sst>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7">
      <selection activeCell="K19" sqref="K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2014</v>
      </c>
      <c r="F8" s="4"/>
      <c r="G8" s="4"/>
      <c r="H8" s="3"/>
      <c r="I8" s="3"/>
      <c r="J8" s="3" t="str">
        <f>Datos!D22</f>
        <v>Viernes</v>
      </c>
      <c r="K8" s="5">
        <f>Datos!E22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5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5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>
        <f>B20+'Primas SRW'!B10</f>
        <v>660.25</v>
      </c>
      <c r="D19" s="27"/>
      <c r="E19" s="92">
        <f>D20+'Primas HRW'!B11</f>
        <v>868.75</v>
      </c>
      <c r="F19" s="105" t="s">
        <v>136</v>
      </c>
      <c r="G19" s="92">
        <f>D20+'Primas HRW'!D11</f>
        <v>878.75</v>
      </c>
      <c r="H19" s="92">
        <f>D20+'Primas HRW'!E11</f>
        <v>863.75</v>
      </c>
      <c r="I19" s="93">
        <f>D20+'Primas HRW'!F11</f>
        <v>858.75</v>
      </c>
      <c r="J19" s="88"/>
      <c r="K19" s="31">
        <f>J20+'Primas maíz'!B10</f>
        <v>563.25</v>
      </c>
    </row>
    <row r="20" spans="1:11" ht="19.5" customHeight="1">
      <c r="A20" s="17" t="s">
        <v>16</v>
      </c>
      <c r="B20" s="33">
        <f>Datos!E4</f>
        <v>585.25</v>
      </c>
      <c r="C20" s="26">
        <f>B20+'Primas SRW'!B11</f>
        <v>650.25</v>
      </c>
      <c r="D20" s="27">
        <f>Datos!I4</f>
        <v>720.75</v>
      </c>
      <c r="E20" s="92">
        <f>D20+'Primas HRW'!B12</f>
        <v>865.75</v>
      </c>
      <c r="F20" s="92"/>
      <c r="G20" s="92">
        <f>D20+'Primas HRW'!D12</f>
        <v>875.75</v>
      </c>
      <c r="H20" s="92">
        <f>D20+'Primas HRW'!E12</f>
        <v>860.75</v>
      </c>
      <c r="I20" s="93">
        <f>D20+'Primas HRW'!F12</f>
        <v>855.75</v>
      </c>
      <c r="J20" s="30">
        <f>Datos!M4</f>
        <v>453.25</v>
      </c>
      <c r="K20" s="31">
        <f>J20+'Primas maíz'!B11</f>
        <v>538.25</v>
      </c>
    </row>
    <row r="21" spans="1:11" ht="19.5" customHeight="1">
      <c r="A21" s="17" t="s">
        <v>17</v>
      </c>
      <c r="B21" s="33"/>
      <c r="C21" s="26">
        <f>B22+'Primas SRW'!B12</f>
        <v>648.25</v>
      </c>
      <c r="D21" s="27"/>
      <c r="E21" s="92">
        <f>D22+'Primas HRW'!B13</f>
        <v>857.75</v>
      </c>
      <c r="F21" s="92"/>
      <c r="G21" s="92">
        <f>D22+'Primas HRW'!D13</f>
        <v>867.75</v>
      </c>
      <c r="H21" s="92">
        <f>D22+'Primas HRW'!E13</f>
        <v>852.75</v>
      </c>
      <c r="I21" s="93">
        <f>D22+'Primas HRW'!F13</f>
        <v>847.75</v>
      </c>
      <c r="J21" s="30"/>
      <c r="K21" s="31">
        <f>J22+'Primas maíz'!B12</f>
        <v>535.25</v>
      </c>
    </row>
    <row r="22" spans="1:11" ht="19.5" customHeight="1">
      <c r="A22" s="17" t="s">
        <v>18</v>
      </c>
      <c r="B22" s="35">
        <f>Datos!E5</f>
        <v>593.25</v>
      </c>
      <c r="C22" s="26">
        <f>B22+'Primas SRW'!B13</f>
        <v>658.25</v>
      </c>
      <c r="D22" s="27">
        <f>Datos!I5</f>
        <v>717.75</v>
      </c>
      <c r="E22" s="92">
        <f>D22+'Primas HRW'!B14</f>
        <v>856.75</v>
      </c>
      <c r="F22" s="26"/>
      <c r="G22" s="92">
        <f>D22+'Primas HRW'!D14</f>
        <v>866.75</v>
      </c>
      <c r="H22" s="92">
        <f>D22+'Primas HRW'!E14</f>
        <v>851.75</v>
      </c>
      <c r="I22" s="93">
        <f>D22+'Primas HRW'!F14</f>
        <v>846.75</v>
      </c>
      <c r="J22" s="30">
        <f>Datos!M5</f>
        <v>448.25</v>
      </c>
      <c r="K22" s="31">
        <f>J22+'Primas maíz'!B13</f>
        <v>533.25</v>
      </c>
    </row>
    <row r="23" spans="1:11" ht="19.5" customHeight="1">
      <c r="A23" s="17" t="s">
        <v>19</v>
      </c>
      <c r="B23" s="35"/>
      <c r="C23" s="26">
        <f>B25+'Primas SRW'!B14</f>
        <v>697.75</v>
      </c>
      <c r="D23" s="27"/>
      <c r="E23" s="26"/>
      <c r="F23" s="26"/>
      <c r="G23" s="26"/>
      <c r="H23" s="26"/>
      <c r="I23" s="32"/>
      <c r="J23" s="30"/>
      <c r="K23" s="31">
        <f>J25+'Primas maíz'!B14</f>
        <v>544</v>
      </c>
    </row>
    <row r="24" spans="1:11" ht="19.5" customHeight="1">
      <c r="A24" s="17" t="s">
        <v>20</v>
      </c>
      <c r="B24" s="35"/>
      <c r="C24" s="26">
        <f>B25+'Primas SRW'!B15</f>
        <v>697.75</v>
      </c>
      <c r="D24" s="27"/>
      <c r="E24" s="26"/>
      <c r="F24" s="26"/>
      <c r="G24" s="26"/>
      <c r="H24" s="26"/>
      <c r="I24" s="32"/>
      <c r="J24" s="30"/>
      <c r="K24" s="31">
        <f>J25+'Primas maíz'!B15</f>
        <v>544</v>
      </c>
    </row>
    <row r="25" spans="1:11" ht="19.5" customHeight="1">
      <c r="A25" s="17" t="s">
        <v>21</v>
      </c>
      <c r="B25" s="35">
        <f>Datos!E6</f>
        <v>615.75</v>
      </c>
      <c r="C25" s="34">
        <f>B25+'Primas SRW'!B16</f>
        <v>701.75</v>
      </c>
      <c r="D25" s="27">
        <f>Datos!I6</f>
        <v>723</v>
      </c>
      <c r="E25" s="34"/>
      <c r="F25" s="34"/>
      <c r="G25" s="34"/>
      <c r="H25" s="34"/>
      <c r="I25" s="36"/>
      <c r="J25" s="30">
        <f>Datos!M6</f>
        <v>452</v>
      </c>
      <c r="K25" s="35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634.5</v>
      </c>
      <c r="C27" s="26"/>
      <c r="D27" s="27">
        <f>Datos!I7</f>
        <v>725.5</v>
      </c>
      <c r="E27" s="26"/>
      <c r="F27" s="26"/>
      <c r="G27" s="26"/>
      <c r="H27" s="26"/>
      <c r="I27" s="32"/>
      <c r="J27" s="30">
        <f>Datos!M7</f>
        <v>462.25</v>
      </c>
      <c r="K27" s="31"/>
    </row>
    <row r="28" spans="1:11" ht="19.5" customHeight="1">
      <c r="A28" s="17" t="s">
        <v>14</v>
      </c>
      <c r="B28" s="35">
        <f>Datos!E8</f>
        <v>645.75</v>
      </c>
      <c r="C28" s="26"/>
      <c r="D28" s="27">
        <f>Datos!I8</f>
        <v>723</v>
      </c>
      <c r="E28" s="26"/>
      <c r="F28" s="26"/>
      <c r="G28" s="26"/>
      <c r="H28" s="26"/>
      <c r="I28" s="32"/>
      <c r="J28" s="30">
        <f>Datos!M8</f>
        <v>469</v>
      </c>
      <c r="K28" s="31"/>
    </row>
    <row r="29" spans="1:11" ht="19.5" customHeight="1">
      <c r="A29" s="17" t="s">
        <v>16</v>
      </c>
      <c r="B29" s="35">
        <f>Datos!E9</f>
        <v>652</v>
      </c>
      <c r="C29" s="26"/>
      <c r="D29" s="27">
        <f>Datos!I9</f>
        <v>709</v>
      </c>
      <c r="E29" s="26"/>
      <c r="F29" s="26"/>
      <c r="G29" s="26"/>
      <c r="H29" s="26"/>
      <c r="I29" s="32"/>
      <c r="J29" s="30">
        <f>Datos!M9</f>
        <v>475.5</v>
      </c>
      <c r="K29" s="31"/>
    </row>
    <row r="30" spans="1:11" ht="19.5" customHeight="1">
      <c r="A30" s="17" t="s">
        <v>18</v>
      </c>
      <c r="B30" s="35">
        <f>Datos!E10</f>
        <v>661.75</v>
      </c>
      <c r="C30" s="26"/>
      <c r="D30" s="27">
        <f>Datos!I10</f>
        <v>714.5</v>
      </c>
      <c r="E30" s="26"/>
      <c r="F30" s="26"/>
      <c r="G30" s="26"/>
      <c r="H30" s="26"/>
      <c r="I30" s="32"/>
      <c r="J30" s="30">
        <f>Datos!M10</f>
        <v>470.25</v>
      </c>
      <c r="K30" s="31"/>
    </row>
    <row r="31" spans="1:11" ht="19.5" customHeight="1">
      <c r="A31" s="17" t="s">
        <v>21</v>
      </c>
      <c r="B31" s="35">
        <f>Datos!E11</f>
        <v>674</v>
      </c>
      <c r="C31" s="34"/>
      <c r="D31" s="39">
        <f>Datos!I11</f>
        <v>722.5</v>
      </c>
      <c r="E31" s="34"/>
      <c r="F31" s="34"/>
      <c r="G31" s="34"/>
      <c r="H31" s="34"/>
      <c r="I31" s="36"/>
      <c r="J31" s="30">
        <f>Datos!M11</f>
        <v>464.75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680</v>
      </c>
      <c r="C33" s="26"/>
      <c r="D33" s="27">
        <f>Datos!I12</f>
        <v>724.25</v>
      </c>
      <c r="E33" s="26"/>
      <c r="F33" s="26"/>
      <c r="G33" s="26"/>
      <c r="H33" s="26"/>
      <c r="I33" s="32"/>
      <c r="J33" s="37">
        <f>Datos!M12</f>
        <v>473.75</v>
      </c>
      <c r="K33" s="31"/>
    </row>
    <row r="34" spans="1:11" ht="19.5" customHeight="1">
      <c r="A34" s="17" t="s">
        <v>14</v>
      </c>
      <c r="B34" s="35">
        <f>Datos!E13</f>
        <v>681.75</v>
      </c>
      <c r="C34" s="26"/>
      <c r="D34" s="27">
        <f>Datos!I13</f>
        <v>719.5</v>
      </c>
      <c r="E34" s="26"/>
      <c r="F34" s="26"/>
      <c r="G34" s="26"/>
      <c r="H34" s="26"/>
      <c r="I34" s="32"/>
      <c r="J34" s="37">
        <f>Datos!M13</f>
        <v>479</v>
      </c>
      <c r="K34" s="31"/>
    </row>
    <row r="35" spans="1:11" ht="19.5" customHeight="1">
      <c r="A35" s="17" t="s">
        <v>16</v>
      </c>
      <c r="B35" s="35">
        <f>Datos!E14</f>
        <v>665</v>
      </c>
      <c r="C35" s="26"/>
      <c r="D35" s="27">
        <f>Datos!I14</f>
        <v>700.75</v>
      </c>
      <c r="E35" s="26"/>
      <c r="F35" s="26"/>
      <c r="G35" s="26"/>
      <c r="H35" s="26"/>
      <c r="I35" s="32"/>
      <c r="J35" s="37">
        <f>Datos!M14</f>
        <v>482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474.25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468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481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466.5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HRW'!B21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HRW'!B22</f>
        <v>-5</v>
      </c>
      <c r="I48" s="50"/>
    </row>
    <row r="49" spans="5:9" ht="15">
      <c r="E49" s="51">
        <v>0.125</v>
      </c>
      <c r="F49" s="51"/>
      <c r="G49" s="51"/>
      <c r="H49" s="50">
        <f>'Primas HRW'!B23</f>
        <v>10</v>
      </c>
      <c r="I49" s="50"/>
    </row>
    <row r="50" spans="5:9" ht="15">
      <c r="E50" s="49">
        <v>0.13</v>
      </c>
      <c r="F50" s="49"/>
      <c r="G50" s="49"/>
      <c r="H50" s="50" t="str">
        <f>'Primas HRW'!B24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4">
      <selection activeCell="E9" sqref="E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2014</v>
      </c>
      <c r="F9" s="3"/>
      <c r="G9" s="3"/>
      <c r="H9" s="3"/>
      <c r="I9" s="3"/>
      <c r="J9" s="3" t="str">
        <f>Datos!D22</f>
        <v>Viernes</v>
      </c>
      <c r="K9" s="5">
        <f>Datos!E22</f>
        <v>20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0" t="s">
        <v>29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4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7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>
        <f>BUSHEL!C19*TONELADA!$B$43</f>
        <v>242.60226</v>
      </c>
      <c r="D19" s="27"/>
      <c r="E19" s="52">
        <f>BUSHEL!E19*TONELADA!$B$43</f>
        <v>319.2135</v>
      </c>
      <c r="F19" s="52" t="s">
        <v>136</v>
      </c>
      <c r="G19" s="52">
        <f>BUSHEL!G19*TONELADA!$B$43</f>
        <v>322.8879</v>
      </c>
      <c r="H19" s="52">
        <f>BUSHEL!H19*TONELADA!$B$43</f>
        <v>317.3763</v>
      </c>
      <c r="I19" s="53">
        <f>BUSHEL!I19*TONELADA!$B$43</f>
        <v>315.53909999999996</v>
      </c>
      <c r="J19" s="55"/>
      <c r="K19" s="54">
        <f>BUSHEL!K19*TONELADA!$E$43</f>
        <v>221.74025999999998</v>
      </c>
    </row>
    <row r="20" spans="1:11" ht="19.5" customHeight="1">
      <c r="A20" s="94" t="s">
        <v>16</v>
      </c>
      <c r="B20" s="95">
        <f>BUSHEL!B20*TONELADA!$B$43</f>
        <v>215.04425999999998</v>
      </c>
      <c r="C20" s="96">
        <f>BUSHEL!C20*TONELADA!$B$43</f>
        <v>238.92785999999998</v>
      </c>
      <c r="D20" s="97">
        <f>IF(BUSHEL!D20&gt;0,BUSHEL!D20*TONELADA!$B$43,"")</f>
        <v>264.83238</v>
      </c>
      <c r="E20" s="98">
        <f>BUSHEL!E20*TONELADA!$B$43</f>
        <v>318.11118</v>
      </c>
      <c r="F20" s="98"/>
      <c r="G20" s="98">
        <f>BUSHEL!G20*TONELADA!$B$43</f>
        <v>321.78558</v>
      </c>
      <c r="H20" s="98">
        <f>BUSHEL!H20*TONELADA!$B$43</f>
        <v>316.27398</v>
      </c>
      <c r="I20" s="99">
        <f>BUSHEL!I20*TONELADA!$B$43</f>
        <v>314.43678</v>
      </c>
      <c r="J20" s="100">
        <f>BUSHEL!J20*$E$43</f>
        <v>178.43545999999998</v>
      </c>
      <c r="K20" s="101">
        <f>BUSHEL!K20*TONELADA!$E$43</f>
        <v>211.89826</v>
      </c>
    </row>
    <row r="21" spans="1:11" ht="19.5" customHeight="1">
      <c r="A21" s="24" t="s">
        <v>17</v>
      </c>
      <c r="B21" s="56"/>
      <c r="C21" s="34">
        <f>BUSHEL!C21*TONELADA!$B$43</f>
        <v>238.19298</v>
      </c>
      <c r="D21" s="27"/>
      <c r="E21" s="52">
        <f>BUSHEL!E21*TONELADA!$B$43</f>
        <v>315.17166</v>
      </c>
      <c r="F21" s="52"/>
      <c r="G21" s="52">
        <f>BUSHEL!G21*TONELADA!$B$43</f>
        <v>318.84605999999997</v>
      </c>
      <c r="H21" s="52">
        <f>BUSHEL!H21*TONELADA!$B$43</f>
        <v>313.33446</v>
      </c>
      <c r="I21" s="53">
        <f>BUSHEL!I21*TONELADA!$B$43</f>
        <v>311.49726</v>
      </c>
      <c r="J21" s="57"/>
      <c r="K21" s="54">
        <f>BUSHEL!K21*TONELADA!$E$43</f>
        <v>210.71722</v>
      </c>
    </row>
    <row r="22" spans="1:11" ht="19.5" customHeight="1">
      <c r="A22" s="94" t="s">
        <v>18</v>
      </c>
      <c r="B22" s="95">
        <f>BUSHEL!B22*TONELADA!$B$43</f>
        <v>217.98378</v>
      </c>
      <c r="C22" s="96">
        <f>BUSHEL!C22*TONELADA!$B$43</f>
        <v>241.86738</v>
      </c>
      <c r="D22" s="97">
        <f>IF(BUSHEL!D22&gt;0,BUSHEL!D22*TONELADA!$B$43,"")</f>
        <v>263.73006</v>
      </c>
      <c r="E22" s="98">
        <f>BUSHEL!E22*TONELADA!$B$43</f>
        <v>314.80422</v>
      </c>
      <c r="F22" s="98"/>
      <c r="G22" s="98">
        <f>BUSHEL!G22*TONELADA!$B$43</f>
        <v>318.47862</v>
      </c>
      <c r="H22" s="98">
        <f>BUSHEL!H22*TONELADA!$B$43</f>
        <v>312.96702</v>
      </c>
      <c r="I22" s="99">
        <f>BUSHEL!I22*TONELADA!$B$43</f>
        <v>311.12982</v>
      </c>
      <c r="J22" s="100">
        <f>BUSHEL!J22*$E$43</f>
        <v>176.46705999999998</v>
      </c>
      <c r="K22" s="101">
        <f>BUSHEL!K22*TONELADA!$E$43</f>
        <v>209.92986</v>
      </c>
    </row>
    <row r="23" spans="1:11" ht="19.5" customHeight="1">
      <c r="A23" s="17" t="s">
        <v>19</v>
      </c>
      <c r="B23" s="35"/>
      <c r="C23" s="34">
        <f>BUSHEL!C23*TONELADA!$B$43</f>
        <v>256.38126</v>
      </c>
      <c r="D23" s="27"/>
      <c r="E23" s="26"/>
      <c r="F23" s="26"/>
      <c r="G23" s="26"/>
      <c r="H23" s="26"/>
      <c r="I23" s="32"/>
      <c r="J23" s="55"/>
      <c r="K23" s="54">
        <f>BUSHEL!K23*TONELADA!$E$43</f>
        <v>214.16191999999998</v>
      </c>
    </row>
    <row r="24" spans="1:11" ht="19.5" customHeight="1">
      <c r="A24" s="94" t="s">
        <v>20</v>
      </c>
      <c r="B24" s="95"/>
      <c r="C24" s="96">
        <f>BUSHEL!C24*TONELADA!$B$43</f>
        <v>256.38126</v>
      </c>
      <c r="D24" s="97"/>
      <c r="E24" s="102"/>
      <c r="F24" s="102"/>
      <c r="G24" s="102"/>
      <c r="H24" s="102"/>
      <c r="I24" s="103"/>
      <c r="J24" s="100"/>
      <c r="K24" s="101">
        <f>BUSHEL!K24*TONELADA!$E$43</f>
        <v>214.16191999999998</v>
      </c>
    </row>
    <row r="25" spans="1:11" ht="19.5" customHeight="1">
      <c r="A25" s="108" t="s">
        <v>21</v>
      </c>
      <c r="B25" s="109">
        <f>BUSHEL!B25*TONELADA!$B$43</f>
        <v>226.25118</v>
      </c>
      <c r="C25" s="34">
        <f>BUSHEL!C25*TONELADA!$B$43</f>
        <v>257.85102</v>
      </c>
      <c r="D25" s="111">
        <f>IF(BUSHEL!D25&gt;0,BUSHEL!D25*TONELADA!$B$43,"")</f>
        <v>265.65912</v>
      </c>
      <c r="E25" s="110"/>
      <c r="F25" s="110"/>
      <c r="G25" s="110"/>
      <c r="H25" s="110"/>
      <c r="I25" s="112"/>
      <c r="J25" s="113">
        <f>BUSHEL!J25*$E$43</f>
        <v>177.94335999999998</v>
      </c>
      <c r="K25" s="109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233.14068</v>
      </c>
      <c r="C27" s="26"/>
      <c r="D27" s="27">
        <f>IF(BUSHEL!D27&gt;0,BUSHEL!D27*TONELADA!$B$43,"")</f>
        <v>266.57772</v>
      </c>
      <c r="E27" s="26"/>
      <c r="F27" s="26"/>
      <c r="G27" s="26"/>
      <c r="H27" s="26"/>
      <c r="I27" s="32"/>
      <c r="J27" s="55">
        <f>BUSHEL!J27*$E$43</f>
        <v>181.97858</v>
      </c>
      <c r="K27" s="31"/>
    </row>
    <row r="28" spans="1:11" ht="19.5" customHeight="1">
      <c r="A28" s="17" t="s">
        <v>14</v>
      </c>
      <c r="B28" s="35">
        <f>BUSHEL!B28*TONELADA!$B$43</f>
        <v>237.27437999999998</v>
      </c>
      <c r="C28" s="26"/>
      <c r="D28" s="27">
        <f>IF(BUSHEL!D28&gt;0,BUSHEL!D28*TONELADA!$B$43,"")</f>
        <v>265.65912</v>
      </c>
      <c r="E28" s="26"/>
      <c r="F28" s="26"/>
      <c r="G28" s="26"/>
      <c r="H28" s="26"/>
      <c r="I28" s="32"/>
      <c r="J28" s="55">
        <f>BUSHEL!J28*$E$43</f>
        <v>184.63592</v>
      </c>
      <c r="K28" s="31"/>
    </row>
    <row r="29" spans="1:11" ht="19.5" customHeight="1">
      <c r="A29" s="17" t="s">
        <v>16</v>
      </c>
      <c r="B29" s="35">
        <f>BUSHEL!B29*TONELADA!$B$43</f>
        <v>239.57088</v>
      </c>
      <c r="C29" s="26"/>
      <c r="D29" s="27">
        <f>IF(BUSHEL!D29&gt;0,BUSHEL!D29*TONELADA!$B$43,"")</f>
        <v>260.51496</v>
      </c>
      <c r="E29" s="26"/>
      <c r="F29" s="26"/>
      <c r="G29" s="26"/>
      <c r="H29" s="26"/>
      <c r="I29" s="32"/>
      <c r="J29" s="55">
        <f>BUSHEL!J29*$E$43</f>
        <v>187.19484</v>
      </c>
      <c r="K29" s="31"/>
    </row>
    <row r="30" spans="1:11" ht="19.5" customHeight="1">
      <c r="A30" s="17" t="s">
        <v>18</v>
      </c>
      <c r="B30" s="35">
        <f>BUSHEL!B30*TONELADA!$B$43</f>
        <v>243.15341999999998</v>
      </c>
      <c r="C30" s="26"/>
      <c r="D30" s="27">
        <f>IF(BUSHEL!D30&gt;0,BUSHEL!D30*TONELADA!$B$43,"")</f>
        <v>262.53588</v>
      </c>
      <c r="E30" s="26"/>
      <c r="F30" s="26"/>
      <c r="G30" s="26"/>
      <c r="H30" s="26"/>
      <c r="I30" s="32"/>
      <c r="J30" s="55">
        <f>BUSHEL!J30*$E$43</f>
        <v>185.12802</v>
      </c>
      <c r="K30" s="31"/>
    </row>
    <row r="31" spans="1:11" ht="19.5" customHeight="1">
      <c r="A31" s="17" t="s">
        <v>21</v>
      </c>
      <c r="B31" s="35">
        <f>BUSHEL!B31*TONELADA!$B$43</f>
        <v>247.65456</v>
      </c>
      <c r="C31" s="34"/>
      <c r="D31" s="27">
        <f>IF(BUSHEL!D31&gt;0,BUSHEL!D31*TONELADA!$B$43,"")</f>
        <v>265.4754</v>
      </c>
      <c r="E31" s="34"/>
      <c r="F31" s="34"/>
      <c r="G31" s="34"/>
      <c r="H31" s="34"/>
      <c r="I31" s="36"/>
      <c r="J31" s="55">
        <f>BUSHEL!J31*$E$43</f>
        <v>182.96277999999998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249.8592</v>
      </c>
      <c r="C33" s="26"/>
      <c r="D33" s="27">
        <f>IF(BUSHEL!D33&gt;0,BUSHEL!D33*TONELADA!$B$43,"")</f>
        <v>266.11842</v>
      </c>
      <c r="E33" s="26"/>
      <c r="F33" s="26"/>
      <c r="G33" s="26"/>
      <c r="H33" s="26"/>
      <c r="I33" s="32"/>
      <c r="J33" s="55">
        <f>BUSHEL!J33*$E$43</f>
        <v>186.5059</v>
      </c>
      <c r="K33" s="31"/>
    </row>
    <row r="34" spans="1:11" ht="19.5" customHeight="1">
      <c r="A34" s="17" t="s">
        <v>14</v>
      </c>
      <c r="B34" s="35">
        <f>BUSHEL!B34*TONELADA!$B$43</f>
        <v>250.50222</v>
      </c>
      <c r="C34" s="26"/>
      <c r="D34" s="27">
        <f>IF(BUSHEL!D34&gt;0,BUSHEL!D34*TONELADA!$B$43,"")</f>
        <v>264.37308</v>
      </c>
      <c r="E34" s="26"/>
      <c r="F34" s="26"/>
      <c r="G34" s="26"/>
      <c r="H34" s="26"/>
      <c r="I34" s="32"/>
      <c r="J34" s="55">
        <f>BUSHEL!J34*$E$43</f>
        <v>188.57271999999998</v>
      </c>
      <c r="K34" s="31"/>
    </row>
    <row r="35" spans="1:11" ht="19.5" customHeight="1">
      <c r="A35" s="17" t="s">
        <v>16</v>
      </c>
      <c r="B35" s="35">
        <f>BUSHEL!B35*TONELADA!$B$43</f>
        <v>244.3476</v>
      </c>
      <c r="C35" s="26"/>
      <c r="D35" s="27">
        <f>IF(BUSHEL!D35&gt;0,BUSHEL!D35*TONELADA!$B$43,"")</f>
        <v>257.48358</v>
      </c>
      <c r="E35" s="26"/>
      <c r="F35" s="26"/>
      <c r="G35" s="26"/>
      <c r="H35" s="26"/>
      <c r="I35" s="32"/>
      <c r="J35" s="55">
        <f>BUSHEL!J35*$E$43</f>
        <v>189.75376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186.70273999999998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184.24223999999998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189.36007999999998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183.65171999999998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HRW'!B21*B43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HRW'!B22*B43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HRW'!B23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HRW'!B24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7">
      <selection activeCell="B17" sqref="B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>
        <v>75</v>
      </c>
      <c r="C10" s="56" t="s">
        <v>133</v>
      </c>
    </row>
    <row r="11" spans="1:3" ht="15">
      <c r="A11" s="63" t="s">
        <v>40</v>
      </c>
      <c r="B11" s="64">
        <v>65</v>
      </c>
      <c r="C11" s="64" t="s">
        <v>133</v>
      </c>
    </row>
    <row r="12" spans="1:3" ht="15">
      <c r="A12" s="68" t="s">
        <v>41</v>
      </c>
      <c r="B12" s="56">
        <v>55</v>
      </c>
      <c r="C12" s="56" t="s">
        <v>147</v>
      </c>
    </row>
    <row r="13" spans="1:3" ht="15">
      <c r="A13" s="63" t="s">
        <v>42</v>
      </c>
      <c r="B13" s="69">
        <v>65</v>
      </c>
      <c r="C13" s="64" t="s">
        <v>147</v>
      </c>
    </row>
    <row r="14" spans="1:3" ht="15">
      <c r="A14" s="68" t="s">
        <v>43</v>
      </c>
      <c r="B14" s="56">
        <v>82</v>
      </c>
      <c r="C14" s="56" t="s">
        <v>148</v>
      </c>
    </row>
    <row r="15" spans="1:3" ht="15">
      <c r="A15" s="63" t="s">
        <v>44</v>
      </c>
      <c r="B15" s="64">
        <v>82</v>
      </c>
      <c r="C15" s="64" t="s">
        <v>148</v>
      </c>
    </row>
    <row r="16" spans="1:3" ht="15">
      <c r="A16" s="65" t="s">
        <v>45</v>
      </c>
      <c r="B16" s="56">
        <v>86</v>
      </c>
      <c r="C16" s="56" t="s">
        <v>148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4" sqref="B1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65"/>
      <c r="B2" s="125" t="s">
        <v>1</v>
      </c>
      <c r="C2" s="125"/>
      <c r="D2" s="125"/>
      <c r="E2" s="125"/>
      <c r="F2" s="125"/>
    </row>
    <row r="3" spans="1:6" ht="15.75">
      <c r="A3" s="65"/>
      <c r="B3" s="125" t="s">
        <v>51</v>
      </c>
      <c r="C3" s="125"/>
      <c r="D3" s="125"/>
      <c r="E3" s="125"/>
      <c r="F3" s="125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26">
        <v>2014</v>
      </c>
      <c r="B5" s="127"/>
      <c r="C5" s="127"/>
      <c r="D5" s="127"/>
      <c r="E5" s="127"/>
      <c r="F5" s="127"/>
      <c r="G5" s="128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>
        <v>148</v>
      </c>
      <c r="C11" s="56"/>
      <c r="D11" s="56">
        <f>B11+$B$23</f>
        <v>158</v>
      </c>
      <c r="E11" s="74">
        <f>B11+$B$22</f>
        <v>143</v>
      </c>
      <c r="F11" s="56">
        <f>B11+$B$21</f>
        <v>138</v>
      </c>
      <c r="G11" s="56" t="s">
        <v>133</v>
      </c>
    </row>
    <row r="12" spans="1:7" ht="15">
      <c r="A12" s="63" t="s">
        <v>40</v>
      </c>
      <c r="B12" s="69">
        <v>145</v>
      </c>
      <c r="C12" s="69"/>
      <c r="D12" s="69">
        <f>B12+$B$23</f>
        <v>155</v>
      </c>
      <c r="E12" s="64">
        <f>B12+$B$22</f>
        <v>140</v>
      </c>
      <c r="F12" s="64">
        <f>B12+$B$21</f>
        <v>135</v>
      </c>
      <c r="G12" s="69" t="s">
        <v>133</v>
      </c>
    </row>
    <row r="13" spans="1:7" ht="15">
      <c r="A13" s="65" t="s">
        <v>41</v>
      </c>
      <c r="B13" s="75">
        <v>140</v>
      </c>
      <c r="C13" s="75"/>
      <c r="D13" s="75">
        <f>B13+$B$23</f>
        <v>150</v>
      </c>
      <c r="E13" s="56">
        <f>B13+$B$22</f>
        <v>135</v>
      </c>
      <c r="F13" s="56">
        <f>B13+$B$21</f>
        <v>130</v>
      </c>
      <c r="G13" s="56" t="s">
        <v>147</v>
      </c>
    </row>
    <row r="14" spans="1:7" ht="15">
      <c r="A14" s="63" t="s">
        <v>42</v>
      </c>
      <c r="B14" s="69">
        <v>139</v>
      </c>
      <c r="C14" s="69"/>
      <c r="D14" s="69">
        <f>B14+$B$23</f>
        <v>149</v>
      </c>
      <c r="E14" s="69">
        <f>B14+$B$22</f>
        <v>134</v>
      </c>
      <c r="F14" s="64">
        <f>B14+$B$21</f>
        <v>129</v>
      </c>
      <c r="G14" s="69" t="s">
        <v>147</v>
      </c>
    </row>
    <row r="15" spans="1:7" ht="15">
      <c r="A15" s="65" t="s">
        <v>43</v>
      </c>
      <c r="B15" s="56"/>
      <c r="C15" s="56"/>
      <c r="D15" s="56"/>
      <c r="E15" s="56"/>
      <c r="F15" s="56"/>
      <c r="G15" s="56"/>
    </row>
    <row r="16" spans="1:7" ht="15">
      <c r="A16" s="63" t="s">
        <v>44</v>
      </c>
      <c r="B16" s="64"/>
      <c r="C16" s="64"/>
      <c r="D16" s="64"/>
      <c r="E16" s="64"/>
      <c r="F16" s="64"/>
      <c r="G16" s="64"/>
    </row>
    <row r="17" spans="1:7" ht="15">
      <c r="A17" s="65" t="s">
        <v>45</v>
      </c>
      <c r="B17" s="56"/>
      <c r="C17" s="56"/>
      <c r="D17" s="56"/>
      <c r="E17" s="56"/>
      <c r="F17" s="56"/>
      <c r="G17" s="56"/>
    </row>
    <row r="20" spans="1:6" ht="15">
      <c r="A20" t="s">
        <v>53</v>
      </c>
      <c r="F20" t="s">
        <v>46</v>
      </c>
    </row>
    <row r="21" spans="1:6" ht="15">
      <c r="A21" s="76">
        <v>0.11</v>
      </c>
      <c r="B21">
        <v>-10</v>
      </c>
      <c r="F21" t="s">
        <v>47</v>
      </c>
    </row>
    <row r="22" spans="1:6" ht="15">
      <c r="A22" s="77">
        <v>0.115</v>
      </c>
      <c r="B22" s="78">
        <v>-5</v>
      </c>
      <c r="C22" s="106"/>
      <c r="D22" s="106"/>
      <c r="F22" t="s">
        <v>48</v>
      </c>
    </row>
    <row r="23" spans="1:6" ht="15">
      <c r="A23" s="79">
        <v>0.125</v>
      </c>
      <c r="B23" s="80">
        <v>10</v>
      </c>
      <c r="C23" s="80"/>
      <c r="D23" s="80"/>
      <c r="F23" t="s">
        <v>49</v>
      </c>
    </row>
    <row r="24" spans="1:6" ht="15">
      <c r="A24" s="76">
        <v>0.13</v>
      </c>
      <c r="B24" s="81" t="s">
        <v>54</v>
      </c>
      <c r="C24" s="81"/>
      <c r="D24" s="81"/>
      <c r="F24" t="s">
        <v>50</v>
      </c>
    </row>
    <row r="26" ht="15">
      <c r="A26" t="s">
        <v>46</v>
      </c>
    </row>
    <row r="27" ht="15">
      <c r="A27" t="s">
        <v>47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>
        <v>110</v>
      </c>
      <c r="C10" s="56" t="s">
        <v>133</v>
      </c>
    </row>
    <row r="11" spans="1:3" ht="15">
      <c r="A11" s="63" t="s">
        <v>40</v>
      </c>
      <c r="B11" s="64">
        <v>85</v>
      </c>
      <c r="C11" s="64" t="s">
        <v>133</v>
      </c>
    </row>
    <row r="12" spans="1:3" ht="15">
      <c r="A12" s="68" t="s">
        <v>41</v>
      </c>
      <c r="B12" s="83">
        <v>87</v>
      </c>
      <c r="C12" s="56" t="s">
        <v>147</v>
      </c>
    </row>
    <row r="13" spans="1:3" ht="15">
      <c r="A13" s="63" t="s">
        <v>42</v>
      </c>
      <c r="B13" s="64">
        <v>85</v>
      </c>
      <c r="C13" s="64" t="s">
        <v>147</v>
      </c>
    </row>
    <row r="14" spans="1:3" ht="15">
      <c r="A14" s="82" t="s">
        <v>43</v>
      </c>
      <c r="B14" s="56">
        <v>92</v>
      </c>
      <c r="C14" s="56" t="s">
        <v>148</v>
      </c>
    </row>
    <row r="15" spans="1:3" ht="15">
      <c r="A15" s="73" t="s">
        <v>44</v>
      </c>
      <c r="B15" s="64">
        <v>92</v>
      </c>
      <c r="C15" s="64" t="s">
        <v>148</v>
      </c>
    </row>
    <row r="16" spans="1:3" ht="15">
      <c r="A16" s="82" t="s">
        <v>45</v>
      </c>
      <c r="B16" s="56"/>
      <c r="C16" s="56"/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M4" sqref="M4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41810</v>
      </c>
      <c r="E4" s="38">
        <v>585.25</v>
      </c>
      <c r="F4" t="s">
        <v>66</v>
      </c>
      <c r="G4" t="s">
        <v>105</v>
      </c>
      <c r="H4" s="87">
        <v>41810</v>
      </c>
      <c r="I4" s="38">
        <v>720.75</v>
      </c>
      <c r="J4" t="s">
        <v>67</v>
      </c>
      <c r="K4" t="s">
        <v>68</v>
      </c>
      <c r="L4" s="87">
        <v>41810</v>
      </c>
      <c r="M4" s="38">
        <v>453.25</v>
      </c>
    </row>
    <row r="5" spans="2:13" ht="15">
      <c r="B5" t="s">
        <v>69</v>
      </c>
      <c r="C5" t="s">
        <v>106</v>
      </c>
      <c r="D5" s="87">
        <v>41810</v>
      </c>
      <c r="E5" s="38">
        <v>593.25</v>
      </c>
      <c r="F5" t="s">
        <v>70</v>
      </c>
      <c r="G5" t="s">
        <v>107</v>
      </c>
      <c r="H5" s="87">
        <v>41810</v>
      </c>
      <c r="I5" s="38">
        <v>717.75</v>
      </c>
      <c r="J5" t="s">
        <v>71</v>
      </c>
      <c r="K5" t="s">
        <v>72</v>
      </c>
      <c r="L5" s="87">
        <v>41810</v>
      </c>
      <c r="M5" s="38">
        <v>448.25</v>
      </c>
    </row>
    <row r="6" spans="2:13" ht="15">
      <c r="B6" t="s">
        <v>73</v>
      </c>
      <c r="C6" t="s">
        <v>108</v>
      </c>
      <c r="D6" s="87">
        <v>41810</v>
      </c>
      <c r="E6" s="38">
        <v>615.75</v>
      </c>
      <c r="F6" t="s">
        <v>74</v>
      </c>
      <c r="G6" t="s">
        <v>109</v>
      </c>
      <c r="H6" s="87">
        <v>41810</v>
      </c>
      <c r="I6" s="38">
        <v>723</v>
      </c>
      <c r="J6" t="s">
        <v>75</v>
      </c>
      <c r="K6" t="s">
        <v>76</v>
      </c>
      <c r="L6" s="87">
        <v>41810</v>
      </c>
      <c r="M6" s="38">
        <v>452</v>
      </c>
    </row>
    <row r="7" spans="2:13" ht="15">
      <c r="B7" t="s">
        <v>77</v>
      </c>
      <c r="C7" t="s">
        <v>110</v>
      </c>
      <c r="D7" s="87">
        <v>41810</v>
      </c>
      <c r="E7" s="38">
        <v>634.5</v>
      </c>
      <c r="F7" t="s">
        <v>97</v>
      </c>
      <c r="G7" t="s">
        <v>111</v>
      </c>
      <c r="H7" s="87">
        <v>41810</v>
      </c>
      <c r="I7" s="38">
        <v>725.5</v>
      </c>
      <c r="J7" t="s">
        <v>78</v>
      </c>
      <c r="K7" t="s">
        <v>79</v>
      </c>
      <c r="L7" s="87">
        <v>41810</v>
      </c>
      <c r="M7" s="38">
        <v>462.25</v>
      </c>
    </row>
    <row r="8" spans="2:13" ht="15">
      <c r="B8" t="s">
        <v>80</v>
      </c>
      <c r="C8" t="s">
        <v>112</v>
      </c>
      <c r="D8" s="87">
        <v>41810</v>
      </c>
      <c r="E8" s="38">
        <v>645.75</v>
      </c>
      <c r="F8" t="s">
        <v>119</v>
      </c>
      <c r="G8" t="s">
        <v>120</v>
      </c>
      <c r="H8" s="87">
        <v>41810</v>
      </c>
      <c r="I8" s="38">
        <v>723</v>
      </c>
      <c r="J8" t="s">
        <v>81</v>
      </c>
      <c r="K8" t="s">
        <v>82</v>
      </c>
      <c r="L8" s="87">
        <v>41810</v>
      </c>
      <c r="M8" s="38">
        <v>469</v>
      </c>
    </row>
    <row r="9" spans="2:13" ht="15">
      <c r="B9" t="s">
        <v>83</v>
      </c>
      <c r="C9" t="s">
        <v>113</v>
      </c>
      <c r="D9" s="87">
        <v>41810</v>
      </c>
      <c r="E9" s="38">
        <v>652</v>
      </c>
      <c r="F9" t="s">
        <v>121</v>
      </c>
      <c r="G9" t="s">
        <v>122</v>
      </c>
      <c r="H9" s="87">
        <v>41810</v>
      </c>
      <c r="I9" s="38">
        <v>709</v>
      </c>
      <c r="J9" t="s">
        <v>84</v>
      </c>
      <c r="K9" t="s">
        <v>85</v>
      </c>
      <c r="L9" s="87">
        <v>41810</v>
      </c>
      <c r="M9" s="38">
        <v>475.5</v>
      </c>
    </row>
    <row r="10" spans="2:13" ht="15">
      <c r="B10" t="s">
        <v>99</v>
      </c>
      <c r="C10" t="s">
        <v>114</v>
      </c>
      <c r="D10" s="87">
        <v>41810</v>
      </c>
      <c r="E10" s="38">
        <v>661.75</v>
      </c>
      <c r="F10" t="s">
        <v>123</v>
      </c>
      <c r="G10" t="s">
        <v>124</v>
      </c>
      <c r="H10" s="87">
        <v>41810</v>
      </c>
      <c r="I10" s="38">
        <v>714.5</v>
      </c>
      <c r="J10" t="s">
        <v>86</v>
      </c>
      <c r="K10" t="s">
        <v>87</v>
      </c>
      <c r="L10" s="87">
        <v>41810</v>
      </c>
      <c r="M10" s="38">
        <v>470.25</v>
      </c>
    </row>
    <row r="11" spans="2:13" ht="15">
      <c r="B11" t="s">
        <v>100</v>
      </c>
      <c r="C11" t="s">
        <v>115</v>
      </c>
      <c r="D11" s="87">
        <v>41810</v>
      </c>
      <c r="E11" s="38">
        <v>674</v>
      </c>
      <c r="F11" t="s">
        <v>125</v>
      </c>
      <c r="G11" t="s">
        <v>126</v>
      </c>
      <c r="H11" s="87">
        <v>41810</v>
      </c>
      <c r="I11" s="38">
        <v>722.5</v>
      </c>
      <c r="J11" t="s">
        <v>88</v>
      </c>
      <c r="K11" t="s">
        <v>89</v>
      </c>
      <c r="L11" s="87">
        <v>41810</v>
      </c>
      <c r="M11" s="38">
        <v>464.75</v>
      </c>
    </row>
    <row r="12" spans="2:13" ht="15">
      <c r="B12" t="s">
        <v>101</v>
      </c>
      <c r="C12" t="s">
        <v>116</v>
      </c>
      <c r="D12" s="87">
        <v>41810</v>
      </c>
      <c r="E12" s="38">
        <v>680</v>
      </c>
      <c r="F12" t="s">
        <v>127</v>
      </c>
      <c r="G12" t="s">
        <v>128</v>
      </c>
      <c r="H12" s="87">
        <v>41810</v>
      </c>
      <c r="I12" s="38">
        <v>724.25</v>
      </c>
      <c r="J12" t="s">
        <v>137</v>
      </c>
      <c r="K12" t="s">
        <v>138</v>
      </c>
      <c r="L12" s="87">
        <v>41810</v>
      </c>
      <c r="M12" s="38">
        <v>473.75</v>
      </c>
    </row>
    <row r="13" spans="2:13" ht="15">
      <c r="B13" t="s">
        <v>102</v>
      </c>
      <c r="C13" t="s">
        <v>117</v>
      </c>
      <c r="D13" s="87">
        <v>41810</v>
      </c>
      <c r="E13" s="38">
        <v>681.75</v>
      </c>
      <c r="F13" t="s">
        <v>129</v>
      </c>
      <c r="G13" t="s">
        <v>130</v>
      </c>
      <c r="H13" s="87">
        <v>41810</v>
      </c>
      <c r="I13" s="38">
        <v>719.5</v>
      </c>
      <c r="J13" t="s">
        <v>139</v>
      </c>
      <c r="K13" t="s">
        <v>140</v>
      </c>
      <c r="L13" s="87">
        <v>41810</v>
      </c>
      <c r="M13" s="38">
        <v>479</v>
      </c>
    </row>
    <row r="14" spans="2:13" ht="15">
      <c r="B14" t="s">
        <v>103</v>
      </c>
      <c r="C14" t="s">
        <v>118</v>
      </c>
      <c r="D14" s="87">
        <v>41810</v>
      </c>
      <c r="E14" s="38">
        <v>665</v>
      </c>
      <c r="F14" t="s">
        <v>131</v>
      </c>
      <c r="G14" t="s">
        <v>132</v>
      </c>
      <c r="H14" s="87">
        <v>41810</v>
      </c>
      <c r="I14" s="38">
        <v>700.75</v>
      </c>
      <c r="J14" t="s">
        <v>90</v>
      </c>
      <c r="K14" t="s">
        <v>91</v>
      </c>
      <c r="L14" s="87">
        <v>41810</v>
      </c>
      <c r="M14">
        <v>482</v>
      </c>
    </row>
    <row r="15" spans="10:13" ht="15">
      <c r="J15" s="84" t="s">
        <v>141</v>
      </c>
      <c r="K15" s="84" t="s">
        <v>142</v>
      </c>
      <c r="L15" s="87">
        <v>41810</v>
      </c>
      <c r="M15" s="84">
        <v>474.25</v>
      </c>
    </row>
    <row r="16" spans="10:13" ht="15">
      <c r="J16" s="84" t="s">
        <v>92</v>
      </c>
      <c r="K16" s="84" t="s">
        <v>93</v>
      </c>
      <c r="L16" s="87">
        <v>41810</v>
      </c>
      <c r="M16" s="84">
        <v>468</v>
      </c>
    </row>
    <row r="17" spans="10:13" ht="15">
      <c r="J17" s="84" t="s">
        <v>143</v>
      </c>
      <c r="K17" s="84" t="s">
        <v>144</v>
      </c>
      <c r="L17" s="87">
        <v>41810</v>
      </c>
      <c r="M17" s="84">
        <v>481</v>
      </c>
    </row>
    <row r="18" spans="4:13" ht="15.75">
      <c r="D18" s="85"/>
      <c r="E18" s="85"/>
      <c r="J18" s="84" t="s">
        <v>145</v>
      </c>
      <c r="K18" s="84" t="s">
        <v>146</v>
      </c>
      <c r="L18" s="87">
        <v>41810</v>
      </c>
      <c r="M18" s="84">
        <v>466.5</v>
      </c>
    </row>
    <row r="19" spans="4:12" ht="15.75">
      <c r="D19" s="85"/>
      <c r="E19" s="85"/>
      <c r="L19" s="87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149</v>
      </c>
      <c r="E22" s="65">
        <v>20</v>
      </c>
      <c r="F22" s="84" t="s">
        <v>95</v>
      </c>
      <c r="G22" t="s">
        <v>39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2014-06-23T16:08:25Z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