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11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'Datos'!$A$1:$M$9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<sst xmlns="http://schemas.openxmlformats.org/spreadsheetml/2006/main" count="277" uniqueCount="162">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</sst>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2014</v>
      </c>
      <c r="F8" s="4"/>
      <c r="G8" s="4"/>
      <c r="H8" s="3"/>
      <c r="I8" s="3"/>
      <c r="J8" s="3" t="str">
        <f>Datos!D21</f>
        <v>Lunes</v>
      </c>
      <c r="K8" s="5">
        <f>Datos!E21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124</v>
      </c>
      <c r="G15" s="14" t="s">
        <v>125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>
        <f>Datos!E4</f>
        <v>533.5</v>
      </c>
      <c r="C17" s="25"/>
      <c r="D17" s="26">
        <f>Datos!I4</f>
        <v>625</v>
      </c>
      <c r="E17" s="85"/>
      <c r="F17" s="25"/>
      <c r="G17" s="85"/>
      <c r="H17" s="85"/>
      <c r="I17" s="86"/>
      <c r="J17" s="27">
        <f>Datos!M4</f>
        <v>339.25</v>
      </c>
      <c r="K17" s="28">
        <f>J20+'Primas maíz'!B6</f>
        <v>471.25</v>
      </c>
    </row>
    <row r="18" spans="1:11" ht="19.5" customHeight="1">
      <c r="A18" s="17" t="s">
        <v>16</v>
      </c>
      <c r="B18" s="31"/>
      <c r="C18" s="25">
        <f>B20+'Primas SRW'!B7</f>
        <v>688.5</v>
      </c>
      <c r="D18" s="26"/>
      <c r="E18" s="85">
        <f>D20+'Primas HRW'!B8</f>
        <v>794</v>
      </c>
      <c r="F18" s="25"/>
      <c r="G18" s="85">
        <f>D20+'Primas HRW'!D8</f>
        <v>804</v>
      </c>
      <c r="H18" s="85">
        <f>D20+'Primas HRW'!E8</f>
        <v>789</v>
      </c>
      <c r="I18" s="86">
        <f>D20+'Primas HRW'!F8</f>
        <v>784</v>
      </c>
      <c r="J18" s="27"/>
      <c r="K18" s="28">
        <f>J20+'Primas maíz'!B7</f>
        <v>474.25</v>
      </c>
    </row>
    <row r="19" spans="1:11" ht="19.5" customHeight="1">
      <c r="A19" s="17" t="s">
        <v>17</v>
      </c>
      <c r="B19" s="31"/>
      <c r="C19" s="25">
        <f>B20+'Primas SRW'!B8</f>
        <v>705.5</v>
      </c>
      <c r="D19" s="26"/>
      <c r="E19" s="85">
        <f>D20+'Primas HRW'!B9</f>
        <v>804</v>
      </c>
      <c r="F19" s="25"/>
      <c r="G19" s="85">
        <f>D20+'Primas HRW'!D9</f>
        <v>814</v>
      </c>
      <c r="H19" s="85">
        <f>D20+'Primas HRW'!E9</f>
        <v>799</v>
      </c>
      <c r="I19" s="86">
        <f>D20+'Primas HRW'!F9</f>
        <v>794</v>
      </c>
      <c r="J19" s="27"/>
      <c r="K19" s="28">
        <f>J20+'Primas maíz'!B8</f>
        <v>474.25</v>
      </c>
    </row>
    <row r="20" spans="1:11" ht="19.5" customHeight="1">
      <c r="A20" s="17" t="s">
        <v>18</v>
      </c>
      <c r="B20" s="31">
        <f>Datos!E5</f>
        <v>533.5</v>
      </c>
      <c r="C20" s="30">
        <f>B20+'Primas SRW'!B9</f>
        <v>705.5</v>
      </c>
      <c r="D20" s="26">
        <f>Datos!I5</f>
        <v>629</v>
      </c>
      <c r="E20" s="102">
        <f>D20+'Primas HRW'!B10</f>
        <v>804</v>
      </c>
      <c r="F20" s="30"/>
      <c r="G20" s="102">
        <f>D20+'Primas HRW'!D10</f>
        <v>814</v>
      </c>
      <c r="H20" s="102">
        <f>D20+'Primas HRW'!E10</f>
        <v>799</v>
      </c>
      <c r="I20" s="103">
        <f>D20+'Primas HRW'!F10</f>
        <v>794</v>
      </c>
      <c r="J20" s="27">
        <f>Datos!M5</f>
        <v>348.25</v>
      </c>
      <c r="K20" s="28">
        <f>J20+'Primas maíz'!B9</f>
        <v>468.25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159</v>
      </c>
      <c r="B22" s="31"/>
      <c r="C22" s="25"/>
      <c r="D22" s="26"/>
      <c r="E22" s="25"/>
      <c r="F22" s="25"/>
      <c r="G22" s="25"/>
      <c r="H22" s="25"/>
      <c r="I22" s="29"/>
      <c r="J22" s="112"/>
      <c r="K22" s="108">
        <f>J24+'Primas maíz'!B11</f>
        <v>471.25</v>
      </c>
    </row>
    <row r="23" spans="1:11" ht="19.5" customHeight="1">
      <c r="A23" s="17" t="s">
        <v>160</v>
      </c>
      <c r="B23" s="31"/>
      <c r="C23" s="25"/>
      <c r="D23" s="26"/>
      <c r="E23" s="25"/>
      <c r="F23" s="25"/>
      <c r="G23" s="25"/>
      <c r="H23" s="25"/>
      <c r="I23" s="29"/>
      <c r="J23" s="112"/>
      <c r="K23" s="108"/>
    </row>
    <row r="24" spans="1:11" ht="19.5" customHeight="1">
      <c r="A24" s="17" t="s">
        <v>12</v>
      </c>
      <c r="B24" s="31">
        <f>Datos!E6</f>
        <v>550.75</v>
      </c>
      <c r="C24" s="25"/>
      <c r="D24" s="26">
        <f>Datos!I6</f>
        <v>635</v>
      </c>
      <c r="E24" s="25"/>
      <c r="F24" s="25"/>
      <c r="G24" s="25"/>
      <c r="H24" s="25"/>
      <c r="I24" s="29"/>
      <c r="J24" s="27">
        <f>Datos!M6</f>
        <v>361.25</v>
      </c>
      <c r="K24" s="28"/>
    </row>
    <row r="25" spans="1:11" ht="19.5" customHeight="1">
      <c r="A25" s="17" t="s">
        <v>13</v>
      </c>
      <c r="B25" s="31">
        <f>Datos!E7</f>
        <v>562.5</v>
      </c>
      <c r="C25" s="25"/>
      <c r="D25" s="26">
        <f>Datos!I7</f>
        <v>637.25</v>
      </c>
      <c r="E25" s="25"/>
      <c r="F25" s="25"/>
      <c r="G25" s="25"/>
      <c r="H25" s="25"/>
      <c r="I25" s="29"/>
      <c r="J25" s="27">
        <f>Datos!M7</f>
        <v>369.75</v>
      </c>
      <c r="K25" s="28"/>
    </row>
    <row r="26" spans="1:11" ht="19.5" customHeight="1">
      <c r="A26" s="17" t="s">
        <v>14</v>
      </c>
      <c r="B26" s="31">
        <f>Datos!E8</f>
        <v>572</v>
      </c>
      <c r="C26" s="25"/>
      <c r="D26" s="26">
        <f>Datos!I8</f>
        <v>625</v>
      </c>
      <c r="E26" s="25"/>
      <c r="F26" s="25"/>
      <c r="G26" s="25"/>
      <c r="H26" s="25"/>
      <c r="I26" s="29"/>
      <c r="J26" s="27">
        <f>Datos!M8</f>
        <v>376.75</v>
      </c>
      <c r="K26" s="28"/>
    </row>
    <row r="27" spans="1:11" ht="19.5" customHeight="1">
      <c r="A27" s="17" t="s">
        <v>15</v>
      </c>
      <c r="B27" s="31">
        <f>Datos!E9</f>
        <v>583.5</v>
      </c>
      <c r="C27" s="25"/>
      <c r="D27" s="26">
        <f>Datos!I9</f>
        <v>636</v>
      </c>
      <c r="E27" s="25"/>
      <c r="F27" s="25"/>
      <c r="G27" s="25"/>
      <c r="H27" s="25"/>
      <c r="I27" s="29"/>
      <c r="J27" s="27">
        <f>Datos!M9</f>
        <v>384.25</v>
      </c>
      <c r="K27" s="28"/>
    </row>
    <row r="28" spans="1:11" ht="19.5" customHeight="1">
      <c r="A28" s="17" t="s">
        <v>18</v>
      </c>
      <c r="B28" s="31">
        <f>Datos!E10</f>
        <v>599.25</v>
      </c>
      <c r="C28" s="30"/>
      <c r="D28" s="35">
        <f>Datos!I10</f>
        <v>651.5</v>
      </c>
      <c r="E28" s="30"/>
      <c r="F28" s="30"/>
      <c r="G28" s="30"/>
      <c r="H28" s="30"/>
      <c r="I28" s="32"/>
      <c r="J28" s="27">
        <f>Datos!M10</f>
        <v>393.5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Datos!E11</f>
        <v>609.75</v>
      </c>
      <c r="C30" s="25"/>
      <c r="D30" s="26">
        <f>Datos!I11</f>
        <v>661</v>
      </c>
      <c r="E30" s="25"/>
      <c r="F30" s="25"/>
      <c r="G30" s="25"/>
      <c r="H30" s="25"/>
      <c r="I30" s="29"/>
      <c r="J30" s="33">
        <f>Datos!M11</f>
        <v>402</v>
      </c>
      <c r="K30" s="28"/>
    </row>
    <row r="31" spans="1:11" ht="19.5" customHeight="1">
      <c r="A31" s="17" t="s">
        <v>13</v>
      </c>
      <c r="B31" s="31">
        <f>Datos!E12</f>
        <v>613.25</v>
      </c>
      <c r="C31" s="25"/>
      <c r="D31" s="26">
        <f>Datos!I12</f>
        <v>665.25</v>
      </c>
      <c r="E31" s="25"/>
      <c r="F31" s="25"/>
      <c r="G31" s="25"/>
      <c r="H31" s="25"/>
      <c r="I31" s="29"/>
      <c r="J31" s="33">
        <f>Datos!M12</f>
        <v>408.25</v>
      </c>
      <c r="K31" s="28"/>
    </row>
    <row r="32" spans="1:11" ht="19.5" customHeight="1">
      <c r="A32" s="17" t="s">
        <v>14</v>
      </c>
      <c r="B32" s="31">
        <f>Datos!E13</f>
        <v>604.75</v>
      </c>
      <c r="C32" s="25"/>
      <c r="D32" s="26">
        <f>Datos!I13</f>
        <v>643.5</v>
      </c>
      <c r="E32" s="25"/>
      <c r="F32" s="25"/>
      <c r="G32" s="25"/>
      <c r="H32" s="25"/>
      <c r="I32" s="29"/>
      <c r="J32" s="33">
        <f>Datos!M13</f>
        <v>412</v>
      </c>
      <c r="K32" s="28"/>
    </row>
    <row r="33" spans="1:15" ht="19.5" customHeight="1">
      <c r="A33" s="17" t="s">
        <v>15</v>
      </c>
      <c r="B33" s="31">
        <f>Datos!E14</f>
        <v>611.75</v>
      </c>
      <c r="C33" s="25"/>
      <c r="D33" s="26">
        <f>Datos!I14</f>
        <v>642</v>
      </c>
      <c r="E33" s="25"/>
      <c r="F33" s="25"/>
      <c r="G33" s="25"/>
      <c r="H33" s="25"/>
      <c r="I33" s="29"/>
      <c r="J33" s="33">
        <f>Datos!M14</f>
        <v>405.5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Datos!E15</f>
        <v>620</v>
      </c>
      <c r="C34" s="30"/>
      <c r="D34" s="26">
        <f>Datos!I15</f>
        <v>649.25</v>
      </c>
      <c r="E34" s="30"/>
      <c r="F34" s="30"/>
      <c r="G34" s="30"/>
      <c r="H34" s="30"/>
      <c r="I34" s="32"/>
      <c r="J34" s="33">
        <f>Datos!M15</f>
        <v>404.5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8">
        <f>Datos!E16</f>
        <v>620</v>
      </c>
      <c r="C36" s="109"/>
      <c r="D36" s="110">
        <f>Datos!I16</f>
        <v>649.25</v>
      </c>
      <c r="E36" s="109"/>
      <c r="F36" s="109"/>
      <c r="G36" s="109"/>
      <c r="H36" s="109"/>
      <c r="I36" s="111"/>
      <c r="J36" s="112"/>
      <c r="K36" s="108"/>
      <c r="L36"/>
      <c r="M36"/>
      <c r="N36"/>
      <c r="O36"/>
    </row>
    <row r="37" spans="1:15" ht="19.5" customHeight="1">
      <c r="A37" s="17" t="s">
        <v>13</v>
      </c>
      <c r="B37" s="108">
        <f>Datos!E17</f>
        <v>632.5</v>
      </c>
      <c r="C37" s="109"/>
      <c r="D37" s="110">
        <f>Datos!I17</f>
        <v>649.25</v>
      </c>
      <c r="E37" s="109"/>
      <c r="F37" s="109"/>
      <c r="G37" s="109"/>
      <c r="H37" s="109"/>
      <c r="I37" s="111"/>
      <c r="J37" s="112"/>
      <c r="K37" s="108"/>
      <c r="L37"/>
      <c r="M37"/>
      <c r="N37"/>
      <c r="O37"/>
    </row>
    <row r="38" spans="1:15" ht="19.5" customHeight="1">
      <c r="A38" s="17" t="s">
        <v>14</v>
      </c>
      <c r="B38" s="108">
        <f>Datos!E18</f>
        <v>600</v>
      </c>
      <c r="C38" s="25"/>
      <c r="D38" s="110">
        <f>Datos!I18</f>
        <v>639.75</v>
      </c>
      <c r="E38" s="25"/>
      <c r="F38" s="25"/>
      <c r="G38" s="25"/>
      <c r="H38" s="25"/>
      <c r="I38" s="29"/>
      <c r="J38" s="33">
        <f>Datos!M16</f>
        <v>420.75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Datos!M17</f>
        <v>406.25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2014</v>
      </c>
      <c r="F9" s="3"/>
      <c r="G9" s="3"/>
      <c r="H9" s="3"/>
      <c r="I9" s="3"/>
      <c r="J9" s="3" t="str">
        <f>Datos!D21</f>
        <v>Lunes</v>
      </c>
      <c r="K9" s="5">
        <f>Datos!E21</f>
        <v>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124</v>
      </c>
      <c r="G15" s="14" t="s">
        <v>125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7" t="s">
        <v>15</v>
      </c>
      <c r="B17" s="88">
        <f>BUSHEL!B17*TONELADA!$B$42</f>
        <v>196.02924</v>
      </c>
      <c r="C17" s="89"/>
      <c r="D17" s="90">
        <f>IF(BUSHEL!D17&gt;0,BUSHEL!D17*TONELADA!$B$42,"")</f>
        <v>229.65</v>
      </c>
      <c r="E17" s="91"/>
      <c r="F17" s="91"/>
      <c r="G17" s="91"/>
      <c r="H17" s="91"/>
      <c r="I17" s="92"/>
      <c r="J17" s="93">
        <f>BUSHEL!J17*$E$42</f>
        <v>133.55594</v>
      </c>
      <c r="K17" s="94">
        <f>BUSHEL!K17*TONELADA!$E$42</f>
        <v>185.52169999999998</v>
      </c>
    </row>
    <row r="18" spans="1:11" ht="19.5" customHeight="1">
      <c r="A18" s="17" t="s">
        <v>16</v>
      </c>
      <c r="B18" s="31"/>
      <c r="C18" s="30">
        <f>BUSHEL!C18*TONELADA!$B$42</f>
        <v>252.98244</v>
      </c>
      <c r="D18" s="26"/>
      <c r="E18" s="104">
        <f>BUSHEL!E18*TONELADA!$B$42</f>
        <v>291.74736</v>
      </c>
      <c r="F18" s="104"/>
      <c r="G18" s="104">
        <f>BUSHEL!G18*TONELADA!$B$42</f>
        <v>295.42176</v>
      </c>
      <c r="H18" s="104">
        <f>BUSHEL!H18*TONELADA!$B$42</f>
        <v>289.91016</v>
      </c>
      <c r="I18" s="105">
        <f>BUSHEL!I18*TONELADA!$B$42</f>
        <v>288.07295999999997</v>
      </c>
      <c r="J18" s="51"/>
      <c r="K18" s="50">
        <f>BUSHEL!K18*TONELADA!$E$42</f>
        <v>186.70273999999998</v>
      </c>
    </row>
    <row r="19" spans="1:11" ht="19.5" customHeight="1">
      <c r="A19" s="87" t="s">
        <v>17</v>
      </c>
      <c r="B19" s="88"/>
      <c r="C19" s="89">
        <f>BUSHEL!C19*TONELADA!$B$42</f>
        <v>259.22892</v>
      </c>
      <c r="D19" s="90"/>
      <c r="E19" s="91">
        <f>BUSHEL!E19*TONELADA!$B$42</f>
        <v>295.42176</v>
      </c>
      <c r="F19" s="114"/>
      <c r="G19" s="91">
        <f>BUSHEL!G19*TONELADA!$B$42</f>
        <v>299.09616</v>
      </c>
      <c r="H19" s="91">
        <f>BUSHEL!H19*TONELADA!$B$42</f>
        <v>293.58456</v>
      </c>
      <c r="I19" s="92">
        <f>BUSHEL!I19*TONELADA!$B$42</f>
        <v>291.74736</v>
      </c>
      <c r="J19" s="93"/>
      <c r="K19" s="94">
        <f>BUSHEL!K19*TONELADA!$E$42</f>
        <v>186.70273999999998</v>
      </c>
    </row>
    <row r="20" spans="1:11" ht="19.5" customHeight="1">
      <c r="A20" s="96" t="s">
        <v>18</v>
      </c>
      <c r="B20" s="97">
        <f>BUSHEL!B20*TONELADA!$B$42</f>
        <v>196.02924</v>
      </c>
      <c r="C20" s="30">
        <f>BUSHEL!C20*TONELADA!$B$42</f>
        <v>259.22892</v>
      </c>
      <c r="D20" s="98">
        <f>IF(BUSHEL!D20&gt;0,BUSHEL!D20*TONELADA!$B$42,"")</f>
        <v>231.11975999999999</v>
      </c>
      <c r="E20" s="106">
        <f>BUSHEL!E20*TONELADA!$B$42</f>
        <v>295.42176</v>
      </c>
      <c r="F20" s="106"/>
      <c r="G20" s="106">
        <f>BUSHEL!G20*TONELADA!$B$42</f>
        <v>299.09616</v>
      </c>
      <c r="H20" s="106">
        <f>BUSHEL!H20*TONELADA!$B$42</f>
        <v>293.58456</v>
      </c>
      <c r="I20" s="107">
        <f>BUSHEL!I20*TONELADA!$B$42</f>
        <v>291.74736</v>
      </c>
      <c r="J20" s="99">
        <f>BUSHEL!J20*$E$42</f>
        <v>137.09905999999998</v>
      </c>
      <c r="K20" s="122">
        <f>BUSHEL!K20*TONELADA!$E$42</f>
        <v>184.34065999999999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159</v>
      </c>
      <c r="B22" s="31"/>
      <c r="C22" s="30"/>
      <c r="D22" s="26"/>
      <c r="E22" s="48"/>
      <c r="F22" s="48"/>
      <c r="G22" s="48"/>
      <c r="H22" s="48"/>
      <c r="I22" s="49"/>
      <c r="J22" s="51"/>
      <c r="K22" s="122">
        <f>BUSHEL!K22*TONELADA!$E$42</f>
        <v>185.52169999999998</v>
      </c>
    </row>
    <row r="23" spans="1:11" ht="19.5" customHeight="1">
      <c r="A23" s="87" t="s">
        <v>160</v>
      </c>
      <c r="B23" s="88"/>
      <c r="C23" s="89"/>
      <c r="D23" s="90"/>
      <c r="E23" s="91"/>
      <c r="F23" s="91"/>
      <c r="G23" s="91"/>
      <c r="H23" s="91"/>
      <c r="I23" s="92"/>
      <c r="J23" s="93"/>
      <c r="K23" s="94"/>
    </row>
    <row r="24" spans="1:11" ht="19.5" customHeight="1">
      <c r="A24" s="17" t="s">
        <v>12</v>
      </c>
      <c r="B24" s="31">
        <f>BUSHEL!B24*TONELADA!$B$42</f>
        <v>202.36758</v>
      </c>
      <c r="C24" s="25"/>
      <c r="D24" s="26">
        <f>IF(BUSHEL!D24&gt;0,BUSHEL!D24*TONELADA!$B$42,"")</f>
        <v>233.3244</v>
      </c>
      <c r="E24" s="25"/>
      <c r="F24" s="25"/>
      <c r="G24" s="25"/>
      <c r="H24" s="25"/>
      <c r="I24" s="29"/>
      <c r="J24" s="51">
        <f>BUSHEL!J24*$E$42</f>
        <v>142.21689999999998</v>
      </c>
      <c r="K24" s="28"/>
    </row>
    <row r="25" spans="1:11" ht="19.5" customHeight="1">
      <c r="A25" s="115" t="s">
        <v>13</v>
      </c>
      <c r="B25" s="116">
        <f>BUSHEL!B25*TONELADA!$B$42</f>
        <v>206.685</v>
      </c>
      <c r="C25" s="117"/>
      <c r="D25" s="118">
        <f>IF(BUSHEL!D25&gt;0,BUSHEL!D25*TONELADA!$B$42,"")</f>
        <v>234.15114</v>
      </c>
      <c r="E25" s="117"/>
      <c r="F25" s="117"/>
      <c r="G25" s="117"/>
      <c r="H25" s="117"/>
      <c r="I25" s="119"/>
      <c r="J25" s="120">
        <f>BUSHEL!J25*$E$42</f>
        <v>145.56318</v>
      </c>
      <c r="K25" s="121"/>
    </row>
    <row r="26" spans="1:11" ht="19.5" customHeight="1">
      <c r="A26" s="17" t="s">
        <v>14</v>
      </c>
      <c r="B26" s="31">
        <f>BUSHEL!B26*TONELADA!$B$42</f>
        <v>210.17568</v>
      </c>
      <c r="C26" s="25"/>
      <c r="D26" s="26">
        <f>IF(BUSHEL!D26&gt;0,BUSHEL!D26*TONELADA!$B$42,"")</f>
        <v>229.65</v>
      </c>
      <c r="E26" s="25"/>
      <c r="F26" s="25"/>
      <c r="G26" s="25"/>
      <c r="H26" s="25"/>
      <c r="I26" s="29"/>
      <c r="J26" s="51">
        <f>BUSHEL!J26*$E$42</f>
        <v>148.31894</v>
      </c>
      <c r="K26" s="28"/>
    </row>
    <row r="27" spans="1:11" ht="19.5" customHeight="1">
      <c r="A27" s="115" t="s">
        <v>15</v>
      </c>
      <c r="B27" s="116">
        <f>BUSHEL!B27*TONELADA!$B$42</f>
        <v>214.40124</v>
      </c>
      <c r="C27" s="117"/>
      <c r="D27" s="118">
        <f>IF(BUSHEL!D27&gt;0,BUSHEL!D27*TONELADA!$B$42,"")</f>
        <v>233.69183999999998</v>
      </c>
      <c r="E27" s="117"/>
      <c r="F27" s="117"/>
      <c r="G27" s="117"/>
      <c r="H27" s="117"/>
      <c r="I27" s="119"/>
      <c r="J27" s="120">
        <f>BUSHEL!J27*$E$42</f>
        <v>151.27154</v>
      </c>
      <c r="K27" s="121"/>
    </row>
    <row r="28" spans="1:11" ht="19.5" customHeight="1">
      <c r="A28" s="17" t="s">
        <v>18</v>
      </c>
      <c r="B28" s="31">
        <f>BUSHEL!B28*TONELADA!$B$42</f>
        <v>220.18841999999998</v>
      </c>
      <c r="C28" s="30"/>
      <c r="D28" s="26">
        <f>IF(BUSHEL!D28&gt;0,BUSHEL!D28*TONELADA!$B$42,"")</f>
        <v>239.38716</v>
      </c>
      <c r="E28" s="30"/>
      <c r="F28" s="30"/>
      <c r="G28" s="30"/>
      <c r="H28" s="30"/>
      <c r="I28" s="32"/>
      <c r="J28" s="51">
        <f>BUSHEL!J28*$E$42</f>
        <v>154.91307999999998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224.04654</v>
      </c>
      <c r="C30" s="25"/>
      <c r="D30" s="26">
        <f>IF(BUSHEL!D30&gt;0,BUSHEL!D30*TONELADA!$B$42,"")</f>
        <v>242.87784</v>
      </c>
      <c r="E30" s="25"/>
      <c r="F30" s="25"/>
      <c r="G30" s="25"/>
      <c r="H30" s="25"/>
      <c r="I30" s="29"/>
      <c r="J30" s="51">
        <f>BUSHEL!J30*$E$42</f>
        <v>158.25936</v>
      </c>
      <c r="K30" s="28"/>
    </row>
    <row r="31" spans="1:11" ht="19.5" customHeight="1">
      <c r="A31" s="115" t="s">
        <v>13</v>
      </c>
      <c r="B31" s="116">
        <f>BUSHEL!B31*TONELADA!$B$42</f>
        <v>225.33258</v>
      </c>
      <c r="C31" s="117"/>
      <c r="D31" s="118">
        <f>IF(BUSHEL!D31&gt;0,BUSHEL!D31*TONELADA!$B$42,"")</f>
        <v>244.43946</v>
      </c>
      <c r="E31" s="117"/>
      <c r="F31" s="117"/>
      <c r="G31" s="117"/>
      <c r="H31" s="117"/>
      <c r="I31" s="119"/>
      <c r="J31" s="120">
        <f>BUSHEL!J31*$E$42</f>
        <v>160.71985999999998</v>
      </c>
      <c r="K31" s="121"/>
    </row>
    <row r="32" spans="1:11" ht="19.5" customHeight="1">
      <c r="A32" s="17" t="s">
        <v>14</v>
      </c>
      <c r="B32" s="31">
        <f>BUSHEL!B32*TONELADA!$B$42</f>
        <v>222.20934</v>
      </c>
      <c r="C32" s="25"/>
      <c r="D32" s="26">
        <f>IF(BUSHEL!D32&gt;0,BUSHEL!D32*TONELADA!$B$42,"")</f>
        <v>236.44764</v>
      </c>
      <c r="E32" s="25"/>
      <c r="F32" s="25"/>
      <c r="G32" s="25"/>
      <c r="H32" s="25"/>
      <c r="I32" s="29"/>
      <c r="J32" s="51">
        <f>BUSHEL!J32*$E$42</f>
        <v>162.19616</v>
      </c>
      <c r="K32" s="28"/>
    </row>
    <row r="33" spans="1:11" ht="19.5" customHeight="1">
      <c r="A33" s="115" t="s">
        <v>15</v>
      </c>
      <c r="B33" s="116">
        <f>BUSHEL!B33*TONELADA!$B$42</f>
        <v>224.78142</v>
      </c>
      <c r="C33" s="117"/>
      <c r="D33" s="118">
        <f>IF(BUSHEL!D33&gt;0,BUSHEL!D33*TONELADA!$B$42,"")</f>
        <v>235.89648</v>
      </c>
      <c r="E33" s="117"/>
      <c r="F33" s="117"/>
      <c r="G33" s="117"/>
      <c r="H33" s="117"/>
      <c r="I33" s="119"/>
      <c r="J33" s="120">
        <f>BUSHEL!J33*$E$42</f>
        <v>159.63724</v>
      </c>
      <c r="K33" s="121"/>
    </row>
    <row r="34" spans="1:11" ht="19.5" customHeight="1">
      <c r="A34" s="17" t="s">
        <v>18</v>
      </c>
      <c r="B34" s="31">
        <f>BUSHEL!B34*TONELADA!$B$42</f>
        <v>227.81279999999998</v>
      </c>
      <c r="C34" s="30"/>
      <c r="D34" s="26">
        <f>IF(BUSHEL!D34&gt;0,BUSHEL!D34*TONELADA!$B$42,"")</f>
        <v>238.56042</v>
      </c>
      <c r="E34" s="30"/>
      <c r="F34" s="30"/>
      <c r="G34" s="30"/>
      <c r="H34" s="30"/>
      <c r="I34" s="32"/>
      <c r="J34" s="51">
        <f>BUSHEL!J34*$E$42</f>
        <v>159.24356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227.81279999999998</v>
      </c>
      <c r="C36" s="25"/>
      <c r="D36" s="26">
        <f>IF(BUSHEL!D36&gt;0,BUSHEL!D36*TONELADA!$B$42,"")</f>
        <v>238.56042</v>
      </c>
      <c r="E36" s="25"/>
      <c r="F36" s="25"/>
      <c r="G36" s="25"/>
      <c r="H36" s="25"/>
      <c r="I36" s="29"/>
      <c r="J36" s="51"/>
      <c r="K36" s="28"/>
    </row>
    <row r="37" spans="1:11" ht="19.5" customHeight="1">
      <c r="A37" s="115" t="s">
        <v>13</v>
      </c>
      <c r="B37" s="116">
        <f>BUSHEL!B37*TONELADA!$B$42</f>
        <v>232.4058</v>
      </c>
      <c r="C37" s="117"/>
      <c r="D37" s="118">
        <f>IF(BUSHEL!D37&gt;0,BUSHEL!D37*TONELADA!$B$42,"")</f>
        <v>238.56042</v>
      </c>
      <c r="E37" s="117"/>
      <c r="F37" s="117"/>
      <c r="G37" s="117"/>
      <c r="H37" s="117"/>
      <c r="I37" s="119"/>
      <c r="J37" s="120"/>
      <c r="K37" s="121"/>
    </row>
    <row r="38" spans="1:11" ht="19.5" customHeight="1">
      <c r="A38" s="17" t="s">
        <v>14</v>
      </c>
      <c r="B38" s="31"/>
      <c r="C38" s="25"/>
      <c r="D38" s="26"/>
      <c r="E38" s="25"/>
      <c r="F38" s="25"/>
      <c r="G38" s="25"/>
      <c r="H38" s="25"/>
      <c r="I38" s="29"/>
      <c r="J38" s="51">
        <f>BUSHEL!J38*$E$42</f>
        <v>165.64085999999998</v>
      </c>
      <c r="K38" s="28"/>
    </row>
    <row r="39" spans="1:11" ht="19.5" customHeight="1">
      <c r="A39" s="115" t="s">
        <v>18</v>
      </c>
      <c r="B39" s="116"/>
      <c r="C39" s="117"/>
      <c r="D39" s="118">
        <f>IF(BUSHEL!D39&gt;0,BUSHEL!D39*TONELADA!$B$42,"")</f>
      </c>
      <c r="E39" s="117"/>
      <c r="F39" s="117"/>
      <c r="G39" s="117"/>
      <c r="H39" s="117"/>
      <c r="I39" s="119"/>
      <c r="J39" s="120">
        <f>BUSHEL!J39*$E$42</f>
        <v>159.93249999999998</v>
      </c>
      <c r="K39" s="121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3" t="s">
        <v>27</v>
      </c>
      <c r="B42" s="54">
        <v>0.36744</v>
      </c>
      <c r="D42" s="53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10" sqref="A10:C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91</v>
      </c>
      <c r="C2" s="55" t="s">
        <v>29</v>
      </c>
    </row>
    <row r="3" spans="2:3" ht="15.75">
      <c r="B3" s="56">
        <v>0.12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52"/>
      <c r="C5" s="52"/>
    </row>
    <row r="6" spans="1:3" ht="15">
      <c r="A6" s="58" t="s">
        <v>39</v>
      </c>
      <c r="B6" s="64"/>
      <c r="C6" s="59"/>
    </row>
    <row r="7" spans="1:3" ht="15">
      <c r="A7" s="63" t="s">
        <v>40</v>
      </c>
      <c r="B7" s="52">
        <v>155</v>
      </c>
      <c r="C7" s="52" t="s">
        <v>136</v>
      </c>
    </row>
    <row r="8" spans="1:3" ht="15">
      <c r="A8" s="58" t="s">
        <v>41</v>
      </c>
      <c r="B8" s="59">
        <v>172</v>
      </c>
      <c r="C8" s="59" t="s">
        <v>136</v>
      </c>
    </row>
    <row r="9" spans="1:3" ht="15">
      <c r="A9" s="60" t="s">
        <v>42</v>
      </c>
      <c r="B9" s="52">
        <v>172</v>
      </c>
      <c r="C9" s="52" t="s">
        <v>136</v>
      </c>
    </row>
    <row r="10" spans="1:3" ht="15.75">
      <c r="A10" s="130">
        <v>2015</v>
      </c>
      <c r="B10" s="131"/>
      <c r="C10" s="132"/>
    </row>
    <row r="11" spans="1:3" ht="15">
      <c r="A11" s="82" t="s">
        <v>31</v>
      </c>
      <c r="B11" s="83"/>
      <c r="C11" s="83"/>
    </row>
    <row r="12" spans="1:3" ht="15">
      <c r="A12" s="60" t="s">
        <v>32</v>
      </c>
      <c r="B12" s="52"/>
      <c r="C12" s="52"/>
    </row>
    <row r="13" spans="1:3" ht="15">
      <c r="A13" s="58" t="s">
        <v>33</v>
      </c>
      <c r="B13" s="59"/>
      <c r="C13" s="59"/>
    </row>
    <row r="14" spans="1:3" ht="15">
      <c r="A14" s="61" t="s">
        <v>34</v>
      </c>
      <c r="B14" s="62"/>
      <c r="C14" s="52"/>
    </row>
    <row r="15" spans="1:3" ht="15">
      <c r="A15" s="58" t="s">
        <v>35</v>
      </c>
      <c r="B15" s="59"/>
      <c r="C15" s="64"/>
    </row>
    <row r="16" spans="1:3" ht="15">
      <c r="A16" s="63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B9" sqref="B9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60"/>
      <c r="B2" s="134" t="s">
        <v>1</v>
      </c>
      <c r="C2" s="134"/>
      <c r="D2" s="134"/>
      <c r="E2" s="134"/>
      <c r="F2" s="134"/>
    </row>
    <row r="3" spans="1:6" ht="15.75">
      <c r="A3" s="60"/>
      <c r="B3" s="134" t="s">
        <v>48</v>
      </c>
      <c r="C3" s="134"/>
      <c r="D3" s="134"/>
      <c r="E3" s="134"/>
      <c r="F3" s="134"/>
    </row>
    <row r="4" spans="1:7" ht="15.75">
      <c r="A4" s="60"/>
      <c r="B4" s="65">
        <v>0.12</v>
      </c>
      <c r="C4" s="66">
        <v>0.13</v>
      </c>
      <c r="D4" s="66">
        <v>0.125</v>
      </c>
      <c r="E4" s="66">
        <v>0.115</v>
      </c>
      <c r="F4" s="66">
        <v>0.11</v>
      </c>
      <c r="G4" s="67" t="s">
        <v>49</v>
      </c>
    </row>
    <row r="5" spans="1:7" ht="15.75" customHeight="1">
      <c r="A5" s="135">
        <v>2014</v>
      </c>
      <c r="B5" s="136"/>
      <c r="C5" s="136"/>
      <c r="D5" s="136"/>
      <c r="E5" s="136"/>
      <c r="F5" s="136"/>
      <c r="G5" s="137"/>
    </row>
    <row r="6" spans="1:7" ht="15">
      <c r="A6" s="60" t="s">
        <v>38</v>
      </c>
      <c r="B6" s="70"/>
      <c r="C6" s="70"/>
      <c r="D6" s="70"/>
      <c r="E6" s="52"/>
      <c r="F6" s="52"/>
      <c r="G6" s="52"/>
    </row>
    <row r="7" spans="1:7" ht="15">
      <c r="A7" s="58" t="s">
        <v>39</v>
      </c>
      <c r="B7" s="64"/>
      <c r="C7" s="64"/>
      <c r="D7" s="64"/>
      <c r="E7" s="64"/>
      <c r="F7" s="59"/>
      <c r="G7" s="64"/>
    </row>
    <row r="8" spans="1:7" ht="15">
      <c r="A8" s="60" t="s">
        <v>40</v>
      </c>
      <c r="B8" s="52">
        <v>165</v>
      </c>
      <c r="C8" s="52"/>
      <c r="D8" s="100">
        <f>B8+$B$24</f>
        <v>175</v>
      </c>
      <c r="E8" s="100">
        <f>B8+$B$23</f>
        <v>160</v>
      </c>
      <c r="F8" s="101">
        <f>B8+$B$22</f>
        <v>155</v>
      </c>
      <c r="G8" s="52" t="s">
        <v>136</v>
      </c>
    </row>
    <row r="9" spans="1:7" ht="15">
      <c r="A9" s="58" t="s">
        <v>41</v>
      </c>
      <c r="B9" s="59">
        <v>175</v>
      </c>
      <c r="C9" s="59"/>
      <c r="D9" s="64">
        <f>B9+$B$24</f>
        <v>185</v>
      </c>
      <c r="E9" s="64">
        <f>B9+$B$23</f>
        <v>170</v>
      </c>
      <c r="F9" s="59">
        <f>B9+$B$22</f>
        <v>165</v>
      </c>
      <c r="G9" s="64" t="s">
        <v>136</v>
      </c>
    </row>
    <row r="10" spans="1:7" ht="15">
      <c r="A10" s="60" t="s">
        <v>42</v>
      </c>
      <c r="B10" s="52">
        <v>175</v>
      </c>
      <c r="C10" s="52"/>
      <c r="D10" s="52">
        <f>B10+$B$24</f>
        <v>185</v>
      </c>
      <c r="E10" s="52">
        <f>B10+$B$23</f>
        <v>170</v>
      </c>
      <c r="F10" s="52">
        <f>B10+$B$22</f>
        <v>165</v>
      </c>
      <c r="G10" s="52" t="s">
        <v>136</v>
      </c>
    </row>
    <row r="11" spans="1:7" ht="15.75">
      <c r="A11" s="135">
        <v>2015</v>
      </c>
      <c r="B11" s="136"/>
      <c r="C11" s="136"/>
      <c r="D11" s="136"/>
      <c r="E11" s="136"/>
      <c r="F11" s="136"/>
      <c r="G11" s="137"/>
    </row>
    <row r="12" spans="1:7" ht="15">
      <c r="A12" s="68" t="s">
        <v>31</v>
      </c>
      <c r="B12" s="59"/>
      <c r="C12" s="59"/>
      <c r="D12" s="59"/>
      <c r="E12" s="59"/>
      <c r="F12" s="59"/>
      <c r="G12" s="59"/>
    </row>
    <row r="13" spans="1:7" ht="15">
      <c r="A13" s="60" t="s">
        <v>32</v>
      </c>
      <c r="B13" s="52"/>
      <c r="C13" s="52"/>
      <c r="D13" s="52"/>
      <c r="E13" s="52"/>
      <c r="F13" s="52"/>
      <c r="G13" s="52"/>
    </row>
    <row r="14" spans="1:7" ht="15">
      <c r="A14" s="58" t="s">
        <v>33</v>
      </c>
      <c r="B14" s="59"/>
      <c r="C14" s="59"/>
      <c r="D14" s="59"/>
      <c r="E14" s="59"/>
      <c r="F14" s="59"/>
      <c r="G14" s="64"/>
    </row>
    <row r="15" spans="1:7" ht="15">
      <c r="A15" s="60" t="s">
        <v>34</v>
      </c>
      <c r="B15" s="52"/>
      <c r="C15" s="52"/>
      <c r="D15" s="52"/>
      <c r="E15" s="52"/>
      <c r="F15" s="52"/>
      <c r="G15" s="52"/>
    </row>
    <row r="16" spans="1:7" ht="15">
      <c r="A16" s="58" t="s">
        <v>35</v>
      </c>
      <c r="B16" s="59"/>
      <c r="C16" s="59"/>
      <c r="D16" s="59"/>
      <c r="E16" s="59"/>
      <c r="F16" s="59"/>
      <c r="G16" s="64"/>
    </row>
    <row r="17" spans="1:7" ht="15">
      <c r="A17" s="60" t="s">
        <v>36</v>
      </c>
      <c r="B17" s="52"/>
      <c r="C17" s="52"/>
      <c r="D17" s="52"/>
      <c r="E17" s="69"/>
      <c r="F17" s="52"/>
      <c r="G17" s="52"/>
    </row>
    <row r="18" spans="1:7" ht="15">
      <c r="A18" s="58" t="s">
        <v>37</v>
      </c>
      <c r="B18" s="64"/>
      <c r="C18" s="64"/>
      <c r="D18" s="64"/>
      <c r="E18" s="59"/>
      <c r="F18" s="59"/>
      <c r="G18" s="64"/>
    </row>
    <row r="21" spans="1:6" ht="15">
      <c r="A21" t="s">
        <v>50</v>
      </c>
      <c r="F21" t="s">
        <v>43</v>
      </c>
    </row>
    <row r="22" spans="1:6" ht="15.75" thickBot="1">
      <c r="A22" s="71">
        <v>0.11</v>
      </c>
      <c r="B22">
        <v>-10</v>
      </c>
      <c r="F22" t="s">
        <v>44</v>
      </c>
    </row>
    <row r="23" spans="1:6" ht="15.75" thickBot="1">
      <c r="A23" s="72">
        <v>0.115</v>
      </c>
      <c r="B23" s="73">
        <v>-5</v>
      </c>
      <c r="C23" s="95"/>
      <c r="D23" s="95"/>
      <c r="F23" t="s">
        <v>45</v>
      </c>
    </row>
    <row r="24" spans="1:6" ht="15">
      <c r="A24" s="74">
        <v>0.125</v>
      </c>
      <c r="B24" s="75">
        <v>10</v>
      </c>
      <c r="C24" s="75"/>
      <c r="D24" s="75"/>
      <c r="F24" t="s">
        <v>46</v>
      </c>
    </row>
    <row r="25" spans="1:6" ht="15">
      <c r="A25" s="71">
        <v>0.13</v>
      </c>
      <c r="B25" s="76" t="s">
        <v>51</v>
      </c>
      <c r="C25" s="76"/>
      <c r="D25" s="76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10" sqref="A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5" t="s">
        <v>29</v>
      </c>
    </row>
    <row r="3" spans="2:3" ht="15.75">
      <c r="B3" s="56" t="s">
        <v>53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78"/>
      <c r="C5" s="52"/>
    </row>
    <row r="6" spans="1:3" ht="15">
      <c r="A6" s="58" t="s">
        <v>39</v>
      </c>
      <c r="B6" s="59">
        <v>123</v>
      </c>
      <c r="C6" s="59" t="s">
        <v>136</v>
      </c>
    </row>
    <row r="7" spans="1:3" ht="15">
      <c r="A7" s="77" t="s">
        <v>40</v>
      </c>
      <c r="B7" s="52">
        <v>126</v>
      </c>
      <c r="C7" s="52" t="s">
        <v>136</v>
      </c>
    </row>
    <row r="8" spans="1:3" ht="15">
      <c r="A8" s="68" t="s">
        <v>41</v>
      </c>
      <c r="B8" s="59">
        <v>126</v>
      </c>
      <c r="C8" s="59" t="s">
        <v>136</v>
      </c>
    </row>
    <row r="9" spans="1:3" ht="15">
      <c r="A9" s="77" t="s">
        <v>42</v>
      </c>
      <c r="B9" s="52">
        <v>120</v>
      </c>
      <c r="C9" s="52" t="s">
        <v>136</v>
      </c>
    </row>
    <row r="10" spans="1:3" ht="15.75">
      <c r="A10" s="130">
        <v>2015</v>
      </c>
      <c r="B10" s="131"/>
      <c r="C10" s="132"/>
    </row>
    <row r="11" spans="1:3" ht="15">
      <c r="A11" s="84" t="s">
        <v>31</v>
      </c>
      <c r="B11" s="83">
        <v>110</v>
      </c>
      <c r="C11" s="83" t="s">
        <v>158</v>
      </c>
    </row>
    <row r="12" spans="1:3" ht="15">
      <c r="A12" s="77" t="s">
        <v>32</v>
      </c>
      <c r="B12" s="52"/>
      <c r="C12" s="52"/>
    </row>
    <row r="13" spans="1:3" ht="15">
      <c r="A13" s="68" t="s">
        <v>33</v>
      </c>
      <c r="B13" s="59"/>
      <c r="C13" s="59"/>
    </row>
    <row r="14" spans="1:3" ht="15">
      <c r="A14" s="63" t="s">
        <v>34</v>
      </c>
      <c r="B14" s="78"/>
      <c r="C14" s="78"/>
    </row>
    <row r="15" spans="1:3" ht="15">
      <c r="A15" s="58" t="s">
        <v>35</v>
      </c>
      <c r="B15" s="59"/>
      <c r="C15" s="59"/>
    </row>
    <row r="16" spans="1:3" ht="15">
      <c r="A16" s="60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2" sqref="E22"/>
    </sheetView>
  </sheetViews>
  <sheetFormatPr defaultColWidth="12.4453125" defaultRowHeight="15"/>
  <cols>
    <col min="1" max="1" width="12.4453125" style="79" customWidth="1"/>
    <col min="2" max="2" width="6.4453125" style="79" customWidth="1"/>
    <col min="3" max="3" width="22.10546875" style="79" customWidth="1"/>
    <col min="4" max="4" width="16.4453125" style="79" customWidth="1"/>
    <col min="5" max="5" width="6.88671875" style="79" customWidth="1"/>
    <col min="6" max="6" width="7.77734375" style="79" customWidth="1"/>
    <col min="7" max="7" width="20.10546875" style="79" customWidth="1"/>
    <col min="8" max="8" width="14.4453125" style="79" customWidth="1"/>
    <col min="9" max="9" width="6.99609375" style="79" customWidth="1"/>
    <col min="10" max="10" width="4.99609375" style="79" customWidth="1"/>
    <col min="11" max="11" width="17.21484375" style="79" customWidth="1"/>
    <col min="12" max="12" width="14.4453125" style="79" customWidth="1"/>
    <col min="13" max="13" width="6.88671875" style="79" customWidth="1"/>
    <col min="14" max="16384" width="12.4453125" style="79" customWidth="1"/>
  </cols>
  <sheetData>
    <row r="1" ht="15">
      <c r="A1" s="79" t="s">
        <v>54</v>
      </c>
    </row>
    <row r="2" spans="3:11" ht="15">
      <c r="C2" s="79" t="s">
        <v>55</v>
      </c>
      <c r="G2" s="79" t="s">
        <v>56</v>
      </c>
      <c r="K2" s="79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97</v>
      </c>
      <c r="D4" s="113">
        <v>41890</v>
      </c>
      <c r="E4" s="34">
        <v>533.5</v>
      </c>
      <c r="F4" t="s">
        <v>63</v>
      </c>
      <c r="G4" t="s">
        <v>98</v>
      </c>
      <c r="H4" s="113">
        <v>41890</v>
      </c>
      <c r="I4" s="34">
        <v>625</v>
      </c>
      <c r="J4" t="s">
        <v>64</v>
      </c>
      <c r="K4" t="s">
        <v>65</v>
      </c>
      <c r="L4" s="113">
        <v>41890</v>
      </c>
      <c r="M4" s="34">
        <v>339.25</v>
      </c>
    </row>
    <row r="5" spans="2:13" ht="15">
      <c r="B5" t="s">
        <v>66</v>
      </c>
      <c r="C5" t="s">
        <v>99</v>
      </c>
      <c r="D5" s="113">
        <v>41890</v>
      </c>
      <c r="E5" s="34">
        <v>533.5</v>
      </c>
      <c r="F5" t="s">
        <v>67</v>
      </c>
      <c r="G5" t="s">
        <v>100</v>
      </c>
      <c r="H5" s="113">
        <v>41890</v>
      </c>
      <c r="I5" s="34">
        <v>629</v>
      </c>
      <c r="J5" t="s">
        <v>68</v>
      </c>
      <c r="K5" t="s">
        <v>69</v>
      </c>
      <c r="L5" s="113">
        <v>41890</v>
      </c>
      <c r="M5" s="34">
        <v>348.25</v>
      </c>
    </row>
    <row r="6" spans="2:13" ht="15">
      <c r="B6" t="s">
        <v>70</v>
      </c>
      <c r="C6" t="s">
        <v>101</v>
      </c>
      <c r="D6" s="113">
        <v>41890</v>
      </c>
      <c r="E6" s="34">
        <v>550.75</v>
      </c>
      <c r="F6" t="s">
        <v>90</v>
      </c>
      <c r="G6" t="s">
        <v>102</v>
      </c>
      <c r="H6" s="113">
        <v>41890</v>
      </c>
      <c r="I6" s="34">
        <v>635</v>
      </c>
      <c r="J6" t="s">
        <v>71</v>
      </c>
      <c r="K6" t="s">
        <v>72</v>
      </c>
      <c r="L6" s="113">
        <v>41890</v>
      </c>
      <c r="M6" s="34">
        <v>361.25</v>
      </c>
    </row>
    <row r="7" spans="2:13" ht="15">
      <c r="B7" t="s">
        <v>73</v>
      </c>
      <c r="C7" t="s">
        <v>103</v>
      </c>
      <c r="D7" s="113">
        <v>41890</v>
      </c>
      <c r="E7" s="34">
        <v>562.5</v>
      </c>
      <c r="F7" t="s">
        <v>110</v>
      </c>
      <c r="G7" t="s">
        <v>111</v>
      </c>
      <c r="H7" s="113">
        <v>41890</v>
      </c>
      <c r="I7" s="34">
        <v>637.25</v>
      </c>
      <c r="J7" t="s">
        <v>74</v>
      </c>
      <c r="K7" t="s">
        <v>75</v>
      </c>
      <c r="L7" s="113">
        <v>41890</v>
      </c>
      <c r="M7" s="34">
        <v>369.75</v>
      </c>
    </row>
    <row r="8" spans="2:13" ht="15">
      <c r="B8" t="s">
        <v>76</v>
      </c>
      <c r="C8" t="s">
        <v>104</v>
      </c>
      <c r="D8" s="113">
        <v>41890</v>
      </c>
      <c r="E8" s="34">
        <v>572</v>
      </c>
      <c r="F8" t="s">
        <v>112</v>
      </c>
      <c r="G8" t="s">
        <v>113</v>
      </c>
      <c r="H8" s="113">
        <v>41890</v>
      </c>
      <c r="I8" s="34">
        <v>625</v>
      </c>
      <c r="J8" t="s">
        <v>77</v>
      </c>
      <c r="K8" t="s">
        <v>78</v>
      </c>
      <c r="L8" s="113">
        <v>41890</v>
      </c>
      <c r="M8" s="34">
        <v>376.75</v>
      </c>
    </row>
    <row r="9" spans="2:13" ht="15">
      <c r="B9" t="s">
        <v>92</v>
      </c>
      <c r="C9" t="s">
        <v>105</v>
      </c>
      <c r="D9" s="113">
        <v>41890</v>
      </c>
      <c r="E9" s="34">
        <v>583.5</v>
      </c>
      <c r="F9" t="s">
        <v>114</v>
      </c>
      <c r="G9" t="s">
        <v>115</v>
      </c>
      <c r="H9" s="113">
        <v>41890</v>
      </c>
      <c r="I9" s="34">
        <v>636</v>
      </c>
      <c r="J9" t="s">
        <v>79</v>
      </c>
      <c r="K9" t="s">
        <v>80</v>
      </c>
      <c r="L9" s="113">
        <v>41890</v>
      </c>
      <c r="M9" s="34">
        <v>384.25</v>
      </c>
    </row>
    <row r="10" spans="2:13" ht="15">
      <c r="B10" t="s">
        <v>93</v>
      </c>
      <c r="C10" t="s">
        <v>106</v>
      </c>
      <c r="D10" s="113">
        <v>41890</v>
      </c>
      <c r="E10" s="34">
        <v>599.25</v>
      </c>
      <c r="F10" t="s">
        <v>116</v>
      </c>
      <c r="G10" t="s">
        <v>117</v>
      </c>
      <c r="H10" s="113">
        <v>41890</v>
      </c>
      <c r="I10" s="34">
        <v>651.5</v>
      </c>
      <c r="J10" t="s">
        <v>81</v>
      </c>
      <c r="K10" t="s">
        <v>82</v>
      </c>
      <c r="L10" s="113">
        <v>41890</v>
      </c>
      <c r="M10" s="34">
        <v>393.5</v>
      </c>
    </row>
    <row r="11" spans="2:13" ht="15">
      <c r="B11" t="s">
        <v>94</v>
      </c>
      <c r="C11" t="s">
        <v>107</v>
      </c>
      <c r="D11" s="113">
        <v>41890</v>
      </c>
      <c r="E11" s="34">
        <v>609.75</v>
      </c>
      <c r="F11" t="s">
        <v>118</v>
      </c>
      <c r="G11" t="s">
        <v>119</v>
      </c>
      <c r="H11" s="113">
        <v>41890</v>
      </c>
      <c r="I11" s="34">
        <v>661</v>
      </c>
      <c r="J11" t="s">
        <v>126</v>
      </c>
      <c r="K11" t="s">
        <v>127</v>
      </c>
      <c r="L11" s="113">
        <v>41890</v>
      </c>
      <c r="M11" s="34">
        <v>402</v>
      </c>
    </row>
    <row r="12" spans="2:13" ht="15">
      <c r="B12" t="s">
        <v>95</v>
      </c>
      <c r="C12" t="s">
        <v>108</v>
      </c>
      <c r="D12" s="113">
        <v>41890</v>
      </c>
      <c r="E12" s="34">
        <v>613.25</v>
      </c>
      <c r="F12" t="s">
        <v>120</v>
      </c>
      <c r="G12" t="s">
        <v>121</v>
      </c>
      <c r="H12" s="113">
        <v>41890</v>
      </c>
      <c r="I12" s="34">
        <v>665.25</v>
      </c>
      <c r="J12" t="s">
        <v>128</v>
      </c>
      <c r="K12" t="s">
        <v>129</v>
      </c>
      <c r="L12" s="113">
        <v>41890</v>
      </c>
      <c r="M12" s="34">
        <v>408.25</v>
      </c>
    </row>
    <row r="13" spans="2:13" ht="15">
      <c r="B13" t="s">
        <v>96</v>
      </c>
      <c r="C13" t="s">
        <v>109</v>
      </c>
      <c r="D13" s="113">
        <v>41890</v>
      </c>
      <c r="E13" s="34">
        <v>604.75</v>
      </c>
      <c r="F13" t="s">
        <v>122</v>
      </c>
      <c r="G13" t="s">
        <v>123</v>
      </c>
      <c r="H13" s="113">
        <v>41890</v>
      </c>
      <c r="I13" s="34">
        <v>643.5</v>
      </c>
      <c r="J13" t="s">
        <v>83</v>
      </c>
      <c r="K13" t="s">
        <v>84</v>
      </c>
      <c r="L13" s="113">
        <v>41890</v>
      </c>
      <c r="M13" s="34">
        <v>412</v>
      </c>
    </row>
    <row r="14" spans="2:13" ht="15">
      <c r="B14" t="s">
        <v>137</v>
      </c>
      <c r="C14" t="s">
        <v>138</v>
      </c>
      <c r="D14" s="113">
        <v>41890</v>
      </c>
      <c r="E14" s="34">
        <v>611.75</v>
      </c>
      <c r="F14" t="s">
        <v>145</v>
      </c>
      <c r="G14" t="s">
        <v>146</v>
      </c>
      <c r="H14" s="113">
        <v>41890</v>
      </c>
      <c r="I14" s="34">
        <v>642</v>
      </c>
      <c r="J14" t="s">
        <v>130</v>
      </c>
      <c r="K14" t="s">
        <v>131</v>
      </c>
      <c r="L14" s="113">
        <v>41890</v>
      </c>
      <c r="M14" s="34">
        <v>405.5</v>
      </c>
    </row>
    <row r="15" spans="2:13" ht="15">
      <c r="B15" t="s">
        <v>139</v>
      </c>
      <c r="C15" t="s">
        <v>140</v>
      </c>
      <c r="D15" s="113">
        <v>41890</v>
      </c>
      <c r="E15" s="34">
        <v>620</v>
      </c>
      <c r="F15" t="s">
        <v>147</v>
      </c>
      <c r="G15" t="s">
        <v>148</v>
      </c>
      <c r="H15" s="113">
        <v>41890</v>
      </c>
      <c r="I15" s="34">
        <v>649.25</v>
      </c>
      <c r="J15" t="s">
        <v>85</v>
      </c>
      <c r="K15" t="s">
        <v>86</v>
      </c>
      <c r="L15" s="113">
        <v>41890</v>
      </c>
      <c r="M15" s="34">
        <v>404.5</v>
      </c>
    </row>
    <row r="16" spans="2:13" ht="15">
      <c r="B16" t="s">
        <v>141</v>
      </c>
      <c r="C16" t="s">
        <v>142</v>
      </c>
      <c r="D16" s="113">
        <v>41890</v>
      </c>
      <c r="E16" s="34">
        <v>620</v>
      </c>
      <c r="F16" t="s">
        <v>149</v>
      </c>
      <c r="G16" t="s">
        <v>150</v>
      </c>
      <c r="H16" s="113">
        <v>41890</v>
      </c>
      <c r="I16" s="34">
        <v>649.25</v>
      </c>
      <c r="J16" t="s">
        <v>132</v>
      </c>
      <c r="K16" t="s">
        <v>133</v>
      </c>
      <c r="L16" s="113">
        <v>41890</v>
      </c>
      <c r="M16" s="34">
        <v>420.75</v>
      </c>
    </row>
    <row r="17" spans="2:13" ht="15">
      <c r="B17" t="s">
        <v>143</v>
      </c>
      <c r="C17" t="s">
        <v>144</v>
      </c>
      <c r="D17" s="113">
        <v>41890</v>
      </c>
      <c r="E17" s="34">
        <v>632.5</v>
      </c>
      <c r="F17" t="s">
        <v>151</v>
      </c>
      <c r="G17" t="s">
        <v>152</v>
      </c>
      <c r="H17" s="113">
        <v>41890</v>
      </c>
      <c r="I17" s="34">
        <v>649.25</v>
      </c>
      <c r="J17" t="s">
        <v>134</v>
      </c>
      <c r="K17" t="s">
        <v>135</v>
      </c>
      <c r="L17" s="113">
        <v>41890</v>
      </c>
      <c r="M17" s="34">
        <v>406.25</v>
      </c>
    </row>
    <row r="18" spans="2:13" ht="15">
      <c r="B18" t="s">
        <v>153</v>
      </c>
      <c r="C18" t="s">
        <v>154</v>
      </c>
      <c r="D18" s="113">
        <v>41890</v>
      </c>
      <c r="E18" s="34">
        <v>600</v>
      </c>
      <c r="F18" t="s">
        <v>155</v>
      </c>
      <c r="G18" t="s">
        <v>156</v>
      </c>
      <c r="H18" s="113">
        <v>41890</v>
      </c>
      <c r="I18" s="34">
        <v>639.75</v>
      </c>
      <c r="J18" t="s">
        <v>157</v>
      </c>
      <c r="K18"/>
      <c r="L18"/>
      <c r="M18"/>
    </row>
    <row r="19" spans="4:5" ht="15.75">
      <c r="D19" s="80"/>
      <c r="E19" s="80"/>
    </row>
    <row r="20" spans="4:5" ht="15.75">
      <c r="D20" s="80"/>
      <c r="E20" s="80"/>
    </row>
    <row r="21" spans="3:9" ht="15.75">
      <c r="C21" s="80" t="s">
        <v>87</v>
      </c>
      <c r="D21" s="60" t="s">
        <v>161</v>
      </c>
      <c r="E21" s="60">
        <v>8</v>
      </c>
      <c r="F21" s="79" t="s">
        <v>88</v>
      </c>
      <c r="G21" t="s">
        <v>39</v>
      </c>
      <c r="H21" t="s">
        <v>89</v>
      </c>
      <c r="I21" s="79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1"/>
    </row>
    <row r="6" spans="2:3" ht="15">
      <c r="B6" s="81"/>
      <c r="C6" s="81"/>
    </row>
    <row r="7" spans="2:3" ht="15">
      <c r="B7" s="81"/>
      <c r="C7" s="8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2014-09-09T15:20:12Z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