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78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<sst xmlns="http://schemas.openxmlformats.org/spreadsheetml/2006/main" count="273" uniqueCount="156">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</sst>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Miércoles</v>
      </c>
      <c r="K8" s="5">
        <f>Datos!E20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649</v>
      </c>
      <c r="D18" s="26"/>
      <c r="E18" s="83">
        <f>D20+'Primas HRW'!B8</f>
        <v>762.5</v>
      </c>
      <c r="F18" s="25"/>
      <c r="G18" s="83">
        <f>D20+'Primas HRW'!D8</f>
        <v>772.5</v>
      </c>
      <c r="H18" s="83">
        <f>D20+'Primas HRW'!E8</f>
        <v>757.5</v>
      </c>
      <c r="I18" s="84">
        <f>D20+'Primas HRW'!F8</f>
        <v>752.5</v>
      </c>
      <c r="J18" s="27"/>
      <c r="K18" s="28">
        <f>J20+'Primas maíz'!B7</f>
        <v>456.25</v>
      </c>
    </row>
    <row r="19" spans="1:11" ht="19.5" customHeight="1">
      <c r="A19" s="17" t="s">
        <v>17</v>
      </c>
      <c r="B19" s="31"/>
      <c r="C19" s="25">
        <f>B20+'Primas SRW'!B8</f>
        <v>659</v>
      </c>
      <c r="D19" s="26"/>
      <c r="E19" s="83">
        <f>D20+'Primas HRW'!B9</f>
        <v>757.5</v>
      </c>
      <c r="F19" s="25"/>
      <c r="G19" s="83">
        <f>D20+'Primas HRW'!D9</f>
        <v>767.5</v>
      </c>
      <c r="H19" s="83">
        <f>D20+'Primas HRW'!E9</f>
        <v>752.5</v>
      </c>
      <c r="I19" s="84">
        <f>D20+'Primas HRW'!F9</f>
        <v>747.5</v>
      </c>
      <c r="J19" s="27"/>
      <c r="K19" s="28">
        <f>J20+'Primas maíz'!B8</f>
        <v>456.25</v>
      </c>
    </row>
    <row r="20" spans="1:11" ht="19.5" customHeight="1">
      <c r="A20" s="17" t="s">
        <v>18</v>
      </c>
      <c r="B20" s="31">
        <f>Datos!E4</f>
        <v>479</v>
      </c>
      <c r="C20" s="30">
        <f>B20+'Primas SRW'!B9</f>
        <v>654</v>
      </c>
      <c r="D20" s="26">
        <f>Datos!I4</f>
        <v>557.5</v>
      </c>
      <c r="E20" s="100">
        <f>D20+'Primas HRW'!B10</f>
        <v>757.5</v>
      </c>
      <c r="F20" s="30"/>
      <c r="G20" s="100">
        <f>D20+'Primas HRW'!D10</f>
        <v>767.5</v>
      </c>
      <c r="H20" s="100">
        <f>D20+'Primas HRW'!E10</f>
        <v>752.5</v>
      </c>
      <c r="I20" s="101">
        <f>D20+'Primas HRW'!F10</f>
        <v>747.5</v>
      </c>
      <c r="J20" s="27">
        <f>Datos!M4</f>
        <v>321.25</v>
      </c>
      <c r="K20" s="28">
        <f>J20+'Primas maíz'!B9</f>
        <v>446.25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/>
      <c r="D22" s="26"/>
      <c r="E22" s="83">
        <f>D24+'Primas HRW'!B12</f>
        <v>751.5</v>
      </c>
      <c r="F22" s="83"/>
      <c r="G22" s="83">
        <f>D24+'Primas HRW'!D12</f>
        <v>761.5</v>
      </c>
      <c r="H22" s="83">
        <f>D24+'Primas HRW'!E12</f>
        <v>746.5</v>
      </c>
      <c r="I22" s="84">
        <f>D24+'Primas HRW'!F12</f>
        <v>741.5</v>
      </c>
      <c r="J22" s="110"/>
      <c r="K22" s="106">
        <f>J24+'Primas maíz'!B11</f>
        <v>439</v>
      </c>
    </row>
    <row r="23" spans="1:11" ht="19.5" customHeight="1">
      <c r="A23" s="17" t="s">
        <v>154</v>
      </c>
      <c r="B23" s="31"/>
      <c r="C23" s="25"/>
      <c r="D23" s="26"/>
      <c r="E23" s="83">
        <f>D24+'Primas HRW'!B13</f>
        <v>751.5</v>
      </c>
      <c r="F23" s="83"/>
      <c r="G23" s="83">
        <f>D24+'Primas HRW'!D13</f>
        <v>761.5</v>
      </c>
      <c r="H23" s="83">
        <f>D24+'Primas HRW'!E13</f>
        <v>746.5</v>
      </c>
      <c r="I23" s="84">
        <f>D24+'Primas HRW'!F13</f>
        <v>741.5</v>
      </c>
      <c r="J23" s="110"/>
      <c r="K23" s="106"/>
    </row>
    <row r="24" spans="1:11" ht="19.5" customHeight="1">
      <c r="A24" s="17" t="s">
        <v>12</v>
      </c>
      <c r="B24" s="31">
        <f>Datos!E5</f>
        <v>492.25</v>
      </c>
      <c r="C24" s="25"/>
      <c r="D24" s="26">
        <f>Datos!I5</f>
        <v>561.5</v>
      </c>
      <c r="E24" s="83">
        <f>D24+'Primas HRW'!B14</f>
        <v>751.5</v>
      </c>
      <c r="F24" s="83"/>
      <c r="G24" s="83">
        <f>D24+'Primas HRW'!D14</f>
        <v>761.5</v>
      </c>
      <c r="H24" s="83">
        <f>D24+'Primas HRW'!E14</f>
        <v>746.5</v>
      </c>
      <c r="I24" s="84">
        <f>D24+'Primas HRW'!F14</f>
        <v>741.5</v>
      </c>
      <c r="J24" s="27">
        <f>Datos!M5</f>
        <v>334</v>
      </c>
      <c r="K24" s="28"/>
    </row>
    <row r="25" spans="1:11" ht="19.5" customHeight="1">
      <c r="A25" s="17" t="s">
        <v>13</v>
      </c>
      <c r="B25" s="31">
        <f>Datos!E6</f>
        <v>501.25</v>
      </c>
      <c r="C25" s="25"/>
      <c r="D25" s="26">
        <f>Datos!I6</f>
        <v>565</v>
      </c>
      <c r="E25" s="25"/>
      <c r="F25" s="25"/>
      <c r="G25" s="25"/>
      <c r="H25" s="25"/>
      <c r="I25" s="29"/>
      <c r="J25" s="27">
        <f>Datos!M6</f>
        <v>342.75</v>
      </c>
      <c r="K25" s="28"/>
    </row>
    <row r="26" spans="1:11" ht="19.5" customHeight="1">
      <c r="A26" s="17" t="s">
        <v>14</v>
      </c>
      <c r="B26" s="31">
        <f>Datos!E7</f>
        <v>509</v>
      </c>
      <c r="C26" s="25"/>
      <c r="D26" s="26">
        <f>Datos!I7</f>
        <v>560.5</v>
      </c>
      <c r="E26" s="25"/>
      <c r="F26" s="25"/>
      <c r="G26" s="25"/>
      <c r="H26" s="25"/>
      <c r="I26" s="29"/>
      <c r="J26" s="27">
        <f>Datos!M7</f>
        <v>350.25</v>
      </c>
      <c r="K26" s="28"/>
    </row>
    <row r="27" spans="1:11" ht="19.5" customHeight="1">
      <c r="A27" s="17" t="s">
        <v>15</v>
      </c>
      <c r="B27" s="31">
        <f>Datos!E8</f>
        <v>520.75</v>
      </c>
      <c r="C27" s="25"/>
      <c r="D27" s="26">
        <f>Datos!I8</f>
        <v>573</v>
      </c>
      <c r="E27" s="25"/>
      <c r="F27" s="25"/>
      <c r="G27" s="25"/>
      <c r="H27" s="25"/>
      <c r="I27" s="29"/>
      <c r="J27" s="27">
        <f>Datos!M8</f>
        <v>357.75</v>
      </c>
      <c r="K27" s="28"/>
    </row>
    <row r="28" spans="1:11" ht="19.5" customHeight="1">
      <c r="A28" s="17" t="s">
        <v>18</v>
      </c>
      <c r="B28" s="31">
        <f>Datos!E9</f>
        <v>537.5</v>
      </c>
      <c r="C28" s="30"/>
      <c r="D28" s="35">
        <f>Datos!I9</f>
        <v>589.5</v>
      </c>
      <c r="E28" s="30"/>
      <c r="F28" s="30"/>
      <c r="G28" s="30"/>
      <c r="H28" s="30"/>
      <c r="I28" s="32"/>
      <c r="J28" s="27">
        <f>Datos!M9</f>
        <v>367.75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548.25</v>
      </c>
      <c r="C30" s="25"/>
      <c r="D30" s="26">
        <f>Datos!I10</f>
        <v>598.25</v>
      </c>
      <c r="E30" s="25"/>
      <c r="F30" s="25"/>
      <c r="G30" s="25"/>
      <c r="H30" s="25"/>
      <c r="I30" s="29"/>
      <c r="J30" s="33">
        <f>Datos!M10</f>
        <v>377.25</v>
      </c>
      <c r="K30" s="28"/>
    </row>
    <row r="31" spans="1:11" ht="19.5" customHeight="1">
      <c r="A31" s="17" t="s">
        <v>13</v>
      </c>
      <c r="B31" s="31">
        <f>Datos!E11</f>
        <v>552.75</v>
      </c>
      <c r="C31" s="25"/>
      <c r="D31" s="26">
        <f>Datos!I11</f>
        <v>599.75</v>
      </c>
      <c r="E31" s="25"/>
      <c r="F31" s="25"/>
      <c r="G31" s="25"/>
      <c r="H31" s="25"/>
      <c r="I31" s="29"/>
      <c r="J31" s="33">
        <f>Datos!M11</f>
        <v>384.5</v>
      </c>
      <c r="K31" s="28"/>
    </row>
    <row r="32" spans="1:11" ht="19.5" customHeight="1">
      <c r="A32" s="17" t="s">
        <v>14</v>
      </c>
      <c r="B32" s="31">
        <f>Datos!E12</f>
        <v>546.5</v>
      </c>
      <c r="C32" s="25"/>
      <c r="D32" s="26">
        <f>Datos!I12</f>
        <v>570</v>
      </c>
      <c r="E32" s="25"/>
      <c r="F32" s="25"/>
      <c r="G32" s="25"/>
      <c r="H32" s="25"/>
      <c r="I32" s="29"/>
      <c r="J32" s="33">
        <f>Datos!M12</f>
        <v>390.5</v>
      </c>
      <c r="K32" s="28"/>
    </row>
    <row r="33" spans="1:15" ht="19.5" customHeight="1">
      <c r="A33" s="17" t="s">
        <v>15</v>
      </c>
      <c r="B33" s="31">
        <f>Datos!E13</f>
        <v>553.5</v>
      </c>
      <c r="C33" s="25"/>
      <c r="D33" s="26">
        <f>Datos!I13</f>
        <v>568.5</v>
      </c>
      <c r="E33" s="25"/>
      <c r="F33" s="25"/>
      <c r="G33" s="25"/>
      <c r="H33" s="25"/>
      <c r="I33" s="29"/>
      <c r="J33" s="33">
        <f>Datos!M13</f>
        <v>389.75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561.5</v>
      </c>
      <c r="C34" s="30"/>
      <c r="D34" s="26">
        <f>Datos!I14</f>
        <v>576.75</v>
      </c>
      <c r="E34" s="30"/>
      <c r="F34" s="30"/>
      <c r="G34" s="30"/>
      <c r="H34" s="30"/>
      <c r="I34" s="32"/>
      <c r="J34" s="33">
        <f>Datos!M14</f>
        <v>393.25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562.75</v>
      </c>
      <c r="C36" s="107"/>
      <c r="D36" s="108">
        <f>Datos!I15</f>
        <v>576.75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571.25</v>
      </c>
      <c r="C37" s="107"/>
      <c r="D37" s="108">
        <f>Datos!I16</f>
        <v>576.75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542.75</v>
      </c>
      <c r="C38" s="25"/>
      <c r="D38" s="108">
        <f>Datos!I17</f>
        <v>567.25</v>
      </c>
      <c r="E38" s="25"/>
      <c r="F38" s="25"/>
      <c r="G38" s="25"/>
      <c r="H38" s="25"/>
      <c r="I38" s="29"/>
      <c r="J38" s="33">
        <f>Datos!M15</f>
        <v>411.25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405.75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Miércoles</v>
      </c>
      <c r="K9" s="5">
        <f>Datos!E20</f>
        <v>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238.46856</v>
      </c>
      <c r="D18" s="26"/>
      <c r="E18" s="102">
        <f>BUSHEL!E18*TONELADA!$B$42</f>
        <v>280.173</v>
      </c>
      <c r="F18" s="102"/>
      <c r="G18" s="102">
        <f>BUSHEL!G18*TONELADA!$B$42</f>
        <v>283.8474</v>
      </c>
      <c r="H18" s="102">
        <f>BUSHEL!H18*TONELADA!$B$42</f>
        <v>278.3358</v>
      </c>
      <c r="I18" s="103">
        <f>BUSHEL!I18*TONELADA!$B$42</f>
        <v>276.4986</v>
      </c>
      <c r="J18" s="49"/>
      <c r="K18" s="48">
        <f>BUSHEL!K18*TONELADA!$E$42</f>
        <v>179.6165</v>
      </c>
    </row>
    <row r="19" spans="1:11" ht="19.5" customHeight="1">
      <c r="A19" s="85" t="s">
        <v>17</v>
      </c>
      <c r="B19" s="86"/>
      <c r="C19" s="87">
        <f>BUSHEL!C19*TONELADA!$B$42</f>
        <v>242.14296</v>
      </c>
      <c r="D19" s="88"/>
      <c r="E19" s="89">
        <f>BUSHEL!E19*TONELADA!$B$42</f>
        <v>278.3358</v>
      </c>
      <c r="F19" s="112"/>
      <c r="G19" s="89">
        <f>BUSHEL!G19*TONELADA!$B$42</f>
        <v>282.0102</v>
      </c>
      <c r="H19" s="89">
        <f>BUSHEL!H19*TONELADA!$B$42</f>
        <v>276.4986</v>
      </c>
      <c r="I19" s="90">
        <f>BUSHEL!I19*TONELADA!$B$42</f>
        <v>274.6614</v>
      </c>
      <c r="J19" s="91"/>
      <c r="K19" s="92">
        <f>BUSHEL!K19*TONELADA!$E$42</f>
        <v>179.6165</v>
      </c>
    </row>
    <row r="20" spans="1:11" ht="19.5" customHeight="1">
      <c r="A20" s="94" t="s">
        <v>18</v>
      </c>
      <c r="B20" s="95">
        <f>BUSHEL!B20*TONELADA!$B$42</f>
        <v>176.00376</v>
      </c>
      <c r="C20" s="30">
        <f>BUSHEL!C20*TONELADA!$B$42</f>
        <v>240.30576</v>
      </c>
      <c r="D20" s="96">
        <f>IF(BUSHEL!D20&gt;0,BUSHEL!D20*TONELADA!$B$42,"")</f>
        <v>204.8478</v>
      </c>
      <c r="E20" s="104">
        <f>BUSHEL!E20*TONELADA!$B$42</f>
        <v>278.3358</v>
      </c>
      <c r="F20" s="104"/>
      <c r="G20" s="104">
        <f>BUSHEL!G20*TONELADA!$B$42</f>
        <v>282.0102</v>
      </c>
      <c r="H20" s="104">
        <f>BUSHEL!H20*TONELADA!$B$42</f>
        <v>276.4986</v>
      </c>
      <c r="I20" s="105">
        <f>BUSHEL!I20*TONELADA!$B$42</f>
        <v>274.6614</v>
      </c>
      <c r="J20" s="97">
        <f>BUSHEL!J20*$E$42</f>
        <v>126.46969999999999</v>
      </c>
      <c r="K20" s="120">
        <f>BUSHEL!K20*TONELADA!$E$42</f>
        <v>175.6797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/>
      <c r="D22" s="26"/>
      <c r="E22" s="102">
        <f>BUSHEL!E22*TONELADA!$B$42</f>
        <v>276.13115999999997</v>
      </c>
      <c r="F22" s="102"/>
      <c r="G22" s="102">
        <f>BUSHEL!G22*TONELADA!$B$42</f>
        <v>279.80556</v>
      </c>
      <c r="H22" s="102">
        <f>BUSHEL!H22*TONELADA!$B$42</f>
        <v>274.29395999999997</v>
      </c>
      <c r="I22" s="103">
        <f>BUSHEL!I22*TONELADA!$B$42</f>
        <v>272.45676</v>
      </c>
      <c r="J22" s="49"/>
      <c r="K22" s="120">
        <f>BUSHEL!K22*TONELADA!$E$42</f>
        <v>172.82551999999998</v>
      </c>
    </row>
    <row r="23" spans="1:11" ht="19.5" customHeight="1">
      <c r="A23" s="85" t="s">
        <v>154</v>
      </c>
      <c r="B23" s="86"/>
      <c r="C23" s="87"/>
      <c r="D23" s="88"/>
      <c r="E23" s="89">
        <f>BUSHEL!E23*TONELADA!$B$42</f>
        <v>276.13115999999997</v>
      </c>
      <c r="F23" s="112"/>
      <c r="G23" s="89">
        <f>BUSHEL!G23*TONELADA!$B$42</f>
        <v>279.80556</v>
      </c>
      <c r="H23" s="89">
        <f>BUSHEL!H23*TONELADA!$B$42</f>
        <v>274.29395999999997</v>
      </c>
      <c r="I23" s="90">
        <f>BUSHEL!I23*TONELADA!$B$42</f>
        <v>272.45676</v>
      </c>
      <c r="J23" s="91"/>
      <c r="K23" s="92"/>
    </row>
    <row r="24" spans="1:11" ht="19.5" customHeight="1">
      <c r="A24" s="17" t="s">
        <v>12</v>
      </c>
      <c r="B24" s="31">
        <f>BUSHEL!B24*TONELADA!$B$42</f>
        <v>180.87234</v>
      </c>
      <c r="C24" s="25"/>
      <c r="D24" s="26">
        <f>IF(BUSHEL!D24&gt;0,BUSHEL!D24*TONELADA!$B$42,"")</f>
        <v>206.31756</v>
      </c>
      <c r="E24" s="104">
        <f>BUSHEL!E24*TONELADA!$B$42</f>
        <v>276.13115999999997</v>
      </c>
      <c r="F24" s="104"/>
      <c r="G24" s="104">
        <f>BUSHEL!G24*TONELADA!$B$42</f>
        <v>279.80556</v>
      </c>
      <c r="H24" s="104">
        <f>BUSHEL!H24*TONELADA!$B$42</f>
        <v>274.29395999999997</v>
      </c>
      <c r="I24" s="105">
        <f>BUSHEL!I24*TONELADA!$B$42</f>
        <v>272.45676</v>
      </c>
      <c r="J24" s="49">
        <f>BUSHEL!J24*$E$42</f>
        <v>131.48911999999999</v>
      </c>
      <c r="K24" s="28"/>
    </row>
    <row r="25" spans="1:11" ht="19.5" customHeight="1">
      <c r="A25" s="113" t="s">
        <v>13</v>
      </c>
      <c r="B25" s="114">
        <f>BUSHEL!B25*TONELADA!$B$42</f>
        <v>184.17929999999998</v>
      </c>
      <c r="C25" s="115"/>
      <c r="D25" s="116">
        <f>IF(BUSHEL!D25&gt;0,BUSHEL!D25*TONELADA!$B$42,"")</f>
        <v>207.6036</v>
      </c>
      <c r="E25" s="115"/>
      <c r="F25" s="115"/>
      <c r="G25" s="115"/>
      <c r="H25" s="115"/>
      <c r="I25" s="117"/>
      <c r="J25" s="118">
        <f>BUSHEL!J25*$E$42</f>
        <v>134.93382</v>
      </c>
      <c r="K25" s="119"/>
    </row>
    <row r="26" spans="1:11" ht="19.5" customHeight="1">
      <c r="A26" s="17" t="s">
        <v>14</v>
      </c>
      <c r="B26" s="31">
        <f>BUSHEL!B26*TONELADA!$B$42</f>
        <v>187.02696</v>
      </c>
      <c r="C26" s="25"/>
      <c r="D26" s="26">
        <f>IF(BUSHEL!D26&gt;0,BUSHEL!D26*TONELADA!$B$42,"")</f>
        <v>205.95012</v>
      </c>
      <c r="E26" s="25"/>
      <c r="F26" s="25"/>
      <c r="G26" s="25"/>
      <c r="H26" s="25"/>
      <c r="I26" s="29"/>
      <c r="J26" s="49">
        <f>BUSHEL!J26*$E$42</f>
        <v>137.88642</v>
      </c>
      <c r="K26" s="28"/>
    </row>
    <row r="27" spans="1:11" ht="19.5" customHeight="1">
      <c r="A27" s="113" t="s">
        <v>15</v>
      </c>
      <c r="B27" s="114">
        <f>BUSHEL!B27*TONELADA!$B$42</f>
        <v>191.34438</v>
      </c>
      <c r="C27" s="115"/>
      <c r="D27" s="116">
        <f>IF(BUSHEL!D27&gt;0,BUSHEL!D27*TONELADA!$B$42,"")</f>
        <v>210.54312</v>
      </c>
      <c r="E27" s="115"/>
      <c r="F27" s="115"/>
      <c r="G27" s="115"/>
      <c r="H27" s="115"/>
      <c r="I27" s="117"/>
      <c r="J27" s="118">
        <f>BUSHEL!J27*$E$42</f>
        <v>140.83902</v>
      </c>
      <c r="K27" s="119"/>
    </row>
    <row r="28" spans="1:11" ht="19.5" customHeight="1">
      <c r="A28" s="17" t="s">
        <v>18</v>
      </c>
      <c r="B28" s="31">
        <f>BUSHEL!B28*TONELADA!$B$42</f>
        <v>197.499</v>
      </c>
      <c r="C28" s="30"/>
      <c r="D28" s="26">
        <f>IF(BUSHEL!D28&gt;0,BUSHEL!D28*TONELADA!$B$42,"")</f>
        <v>216.60587999999998</v>
      </c>
      <c r="E28" s="30"/>
      <c r="F28" s="30"/>
      <c r="G28" s="30"/>
      <c r="H28" s="30"/>
      <c r="I28" s="32"/>
      <c r="J28" s="49">
        <f>BUSHEL!J28*$E$42</f>
        <v>144.77581999999998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201.44898</v>
      </c>
      <c r="C30" s="25"/>
      <c r="D30" s="26">
        <f>IF(BUSHEL!D30&gt;0,BUSHEL!D30*TONELADA!$B$42,"")</f>
        <v>219.82098</v>
      </c>
      <c r="E30" s="25"/>
      <c r="F30" s="25"/>
      <c r="G30" s="25"/>
      <c r="H30" s="25"/>
      <c r="I30" s="29"/>
      <c r="J30" s="49">
        <f>BUSHEL!J30*$E$42</f>
        <v>148.51577999999998</v>
      </c>
      <c r="K30" s="28"/>
    </row>
    <row r="31" spans="1:11" ht="19.5" customHeight="1">
      <c r="A31" s="113" t="s">
        <v>13</v>
      </c>
      <c r="B31" s="114">
        <f>BUSHEL!B31*TONELADA!$B$42</f>
        <v>203.10246</v>
      </c>
      <c r="C31" s="115"/>
      <c r="D31" s="116">
        <f>IF(BUSHEL!D31&gt;0,BUSHEL!D31*TONELADA!$B$42,"")</f>
        <v>220.37214</v>
      </c>
      <c r="E31" s="115"/>
      <c r="F31" s="115"/>
      <c r="G31" s="115"/>
      <c r="H31" s="115"/>
      <c r="I31" s="117"/>
      <c r="J31" s="118">
        <f>BUSHEL!J31*$E$42</f>
        <v>151.36996</v>
      </c>
      <c r="K31" s="119"/>
    </row>
    <row r="32" spans="1:11" ht="19.5" customHeight="1">
      <c r="A32" s="17" t="s">
        <v>14</v>
      </c>
      <c r="B32" s="31">
        <f>BUSHEL!B32*TONELADA!$B$42</f>
        <v>200.80596</v>
      </c>
      <c r="C32" s="25"/>
      <c r="D32" s="26">
        <f>IF(BUSHEL!D32&gt;0,BUSHEL!D32*TONELADA!$B$42,"")</f>
        <v>209.4408</v>
      </c>
      <c r="E32" s="25"/>
      <c r="F32" s="25"/>
      <c r="G32" s="25"/>
      <c r="H32" s="25"/>
      <c r="I32" s="29"/>
      <c r="J32" s="49">
        <f>BUSHEL!J32*$E$42</f>
        <v>153.73203999999998</v>
      </c>
      <c r="K32" s="28"/>
    </row>
    <row r="33" spans="1:11" ht="19.5" customHeight="1">
      <c r="A33" s="113" t="s">
        <v>15</v>
      </c>
      <c r="B33" s="114">
        <f>BUSHEL!B33*TONELADA!$B$42</f>
        <v>203.37804</v>
      </c>
      <c r="C33" s="115"/>
      <c r="D33" s="116">
        <f>IF(BUSHEL!D33&gt;0,BUSHEL!D33*TONELADA!$B$42,"")</f>
        <v>208.88963999999999</v>
      </c>
      <c r="E33" s="115"/>
      <c r="F33" s="115"/>
      <c r="G33" s="115"/>
      <c r="H33" s="115"/>
      <c r="I33" s="117"/>
      <c r="J33" s="118">
        <f>BUSHEL!J33*$E$42</f>
        <v>153.43678</v>
      </c>
      <c r="K33" s="119"/>
    </row>
    <row r="34" spans="1:11" ht="19.5" customHeight="1">
      <c r="A34" s="17" t="s">
        <v>18</v>
      </c>
      <c r="B34" s="31">
        <f>BUSHEL!B34*TONELADA!$B$42</f>
        <v>206.31756</v>
      </c>
      <c r="C34" s="30"/>
      <c r="D34" s="26">
        <f>IF(BUSHEL!D34&gt;0,BUSHEL!D34*TONELADA!$B$42,"")</f>
        <v>211.92102</v>
      </c>
      <c r="E34" s="30"/>
      <c r="F34" s="30"/>
      <c r="G34" s="30"/>
      <c r="H34" s="30"/>
      <c r="I34" s="32"/>
      <c r="J34" s="49">
        <f>BUSHEL!J34*$E$42</f>
        <v>154.81466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206.77686</v>
      </c>
      <c r="C36" s="25"/>
      <c r="D36" s="26">
        <f>IF(BUSHEL!D36&gt;0,BUSHEL!D36*TONELADA!$B$42,"")</f>
        <v>211.92102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209.90009999999998</v>
      </c>
      <c r="C37" s="115"/>
      <c r="D37" s="116">
        <f>IF(BUSHEL!D37&gt;0,BUSHEL!D37*TONELADA!$B$42,"")</f>
        <v>211.92102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/>
      <c r="C38" s="25"/>
      <c r="D38" s="26"/>
      <c r="E38" s="25"/>
      <c r="F38" s="25"/>
      <c r="G38" s="25"/>
      <c r="H38" s="25"/>
      <c r="I38" s="29"/>
      <c r="J38" s="49">
        <f>BUSHEL!J38*$E$42</f>
        <v>161.90089999999998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159.73566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170</v>
      </c>
      <c r="C7" s="50" t="s">
        <v>130</v>
      </c>
    </row>
    <row r="8" spans="1:3" ht="15">
      <c r="A8" s="56" t="s">
        <v>41</v>
      </c>
      <c r="B8" s="57">
        <v>180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170</v>
      </c>
      <c r="C11" s="81" t="s">
        <v>152</v>
      </c>
    </row>
    <row r="12" spans="1:3" ht="15">
      <c r="A12" s="58" t="s">
        <v>32</v>
      </c>
      <c r="B12" s="50"/>
      <c r="C12" s="50"/>
    </row>
    <row r="13" spans="1:3" ht="15">
      <c r="A13" s="56" t="s">
        <v>33</v>
      </c>
      <c r="B13" s="57"/>
      <c r="C13" s="57"/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8" sqref="B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205</v>
      </c>
      <c r="C8" s="50"/>
      <c r="D8" s="98">
        <f>B8+$B$24</f>
        <v>215</v>
      </c>
      <c r="E8" s="98">
        <f>B8+$B$23</f>
        <v>200</v>
      </c>
      <c r="F8" s="99">
        <f>B8+$B$22</f>
        <v>195</v>
      </c>
      <c r="G8" s="50" t="s">
        <v>130</v>
      </c>
    </row>
    <row r="9" spans="1:7" ht="15">
      <c r="A9" s="56" t="s">
        <v>41</v>
      </c>
      <c r="B9" s="57">
        <v>200</v>
      </c>
      <c r="C9" s="57"/>
      <c r="D9" s="62">
        <f>B9+$B$24</f>
        <v>210</v>
      </c>
      <c r="E9" s="62">
        <f>B9+$B$23</f>
        <v>195</v>
      </c>
      <c r="F9" s="57">
        <f>B9+$B$22</f>
        <v>190</v>
      </c>
      <c r="G9" s="62" t="s">
        <v>130</v>
      </c>
    </row>
    <row r="10" spans="1:7" ht="15">
      <c r="A10" s="58" t="s">
        <v>42</v>
      </c>
      <c r="B10" s="50">
        <v>200</v>
      </c>
      <c r="C10" s="50"/>
      <c r="D10" s="50">
        <f>B10+$B$24</f>
        <v>210</v>
      </c>
      <c r="E10" s="50">
        <f>B10+$B$23</f>
        <v>195</v>
      </c>
      <c r="F10" s="50">
        <f>B10+$B$22</f>
        <v>190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190</v>
      </c>
      <c r="C12" s="57"/>
      <c r="D12" s="57">
        <f>B12+B24</f>
        <v>200</v>
      </c>
      <c r="E12" s="57">
        <f>B12+B23</f>
        <v>185</v>
      </c>
      <c r="F12" s="57">
        <f>B12+B22</f>
        <v>180</v>
      </c>
      <c r="G12" s="57" t="s">
        <v>152</v>
      </c>
    </row>
    <row r="13" spans="1:7" ht="15">
      <c r="A13" s="58" t="s">
        <v>32</v>
      </c>
      <c r="B13" s="50">
        <v>190</v>
      </c>
      <c r="C13" s="50"/>
      <c r="D13" s="50">
        <f>B13+B24</f>
        <v>200</v>
      </c>
      <c r="E13" s="50">
        <f>B13+B23</f>
        <v>185</v>
      </c>
      <c r="F13" s="50">
        <f>B13+B22</f>
        <v>180</v>
      </c>
      <c r="G13" s="50" t="s">
        <v>152</v>
      </c>
    </row>
    <row r="14" spans="1:7" ht="15">
      <c r="A14" s="56" t="s">
        <v>33</v>
      </c>
      <c r="B14" s="57">
        <v>190</v>
      </c>
      <c r="C14" s="57"/>
      <c r="D14" s="57">
        <f>B14+B24</f>
        <v>200</v>
      </c>
      <c r="E14" s="57">
        <f>B14+B23</f>
        <v>185</v>
      </c>
      <c r="F14" s="57">
        <f>B14+B22</f>
        <v>180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135</v>
      </c>
      <c r="C7" s="50" t="s">
        <v>130</v>
      </c>
    </row>
    <row r="8" spans="1:3" ht="15">
      <c r="A8" s="66" t="s">
        <v>41</v>
      </c>
      <c r="B8" s="57">
        <v>135</v>
      </c>
      <c r="C8" s="57" t="s">
        <v>130</v>
      </c>
    </row>
    <row r="9" spans="1:3" ht="15">
      <c r="A9" s="75" t="s">
        <v>42</v>
      </c>
      <c r="B9" s="50">
        <v>125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105</v>
      </c>
      <c r="C11" s="81" t="s">
        <v>152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G21" sqref="G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41913</v>
      </c>
      <c r="E4" s="34">
        <v>479</v>
      </c>
      <c r="F4" t="s">
        <v>63</v>
      </c>
      <c r="G4" t="s">
        <v>94</v>
      </c>
      <c r="H4" s="111">
        <v>41913</v>
      </c>
      <c r="I4" s="34">
        <v>557.5</v>
      </c>
      <c r="J4" t="s">
        <v>64</v>
      </c>
      <c r="K4" t="s">
        <v>65</v>
      </c>
      <c r="L4" s="111">
        <v>41913</v>
      </c>
      <c r="M4" s="34">
        <v>321.25</v>
      </c>
    </row>
    <row r="5" spans="2:13" ht="15">
      <c r="B5" t="s">
        <v>66</v>
      </c>
      <c r="C5" t="s">
        <v>95</v>
      </c>
      <c r="D5" s="111">
        <v>41913</v>
      </c>
      <c r="E5" s="34">
        <v>492.25</v>
      </c>
      <c r="F5" t="s">
        <v>86</v>
      </c>
      <c r="G5" t="s">
        <v>96</v>
      </c>
      <c r="H5" s="111">
        <v>41913</v>
      </c>
      <c r="I5" s="34">
        <v>561.5</v>
      </c>
      <c r="J5" t="s">
        <v>67</v>
      </c>
      <c r="K5" t="s">
        <v>68</v>
      </c>
      <c r="L5" s="111">
        <v>41913</v>
      </c>
      <c r="M5" s="34">
        <v>334</v>
      </c>
    </row>
    <row r="6" spans="2:13" ht="15">
      <c r="B6" t="s">
        <v>69</v>
      </c>
      <c r="C6" t="s">
        <v>97</v>
      </c>
      <c r="D6" s="111">
        <v>41913</v>
      </c>
      <c r="E6" s="34">
        <v>501.25</v>
      </c>
      <c r="F6" t="s">
        <v>104</v>
      </c>
      <c r="G6" t="s">
        <v>105</v>
      </c>
      <c r="H6" s="111">
        <v>41913</v>
      </c>
      <c r="I6" s="34">
        <v>565</v>
      </c>
      <c r="J6" t="s">
        <v>70</v>
      </c>
      <c r="K6" t="s">
        <v>71</v>
      </c>
      <c r="L6" s="111">
        <v>41913</v>
      </c>
      <c r="M6" s="34">
        <v>342.75</v>
      </c>
    </row>
    <row r="7" spans="2:13" ht="15">
      <c r="B7" t="s">
        <v>72</v>
      </c>
      <c r="C7" t="s">
        <v>98</v>
      </c>
      <c r="D7" s="111">
        <v>41913</v>
      </c>
      <c r="E7" s="34">
        <v>509</v>
      </c>
      <c r="F7" t="s">
        <v>106</v>
      </c>
      <c r="G7" t="s">
        <v>107</v>
      </c>
      <c r="H7" s="111">
        <v>41913</v>
      </c>
      <c r="I7" s="34">
        <v>560.5</v>
      </c>
      <c r="J7" t="s">
        <v>73</v>
      </c>
      <c r="K7" t="s">
        <v>74</v>
      </c>
      <c r="L7" s="111">
        <v>41913</v>
      </c>
      <c r="M7" s="34">
        <v>350.25</v>
      </c>
    </row>
    <row r="8" spans="2:13" ht="15">
      <c r="B8" t="s">
        <v>88</v>
      </c>
      <c r="C8" t="s">
        <v>99</v>
      </c>
      <c r="D8" s="111">
        <v>41913</v>
      </c>
      <c r="E8" s="34">
        <v>520.75</v>
      </c>
      <c r="F8" t="s">
        <v>108</v>
      </c>
      <c r="G8" t="s">
        <v>109</v>
      </c>
      <c r="H8" s="111">
        <v>41913</v>
      </c>
      <c r="I8" s="34">
        <v>573</v>
      </c>
      <c r="J8" t="s">
        <v>75</v>
      </c>
      <c r="K8" t="s">
        <v>76</v>
      </c>
      <c r="L8" s="111">
        <v>41913</v>
      </c>
      <c r="M8" s="34">
        <v>357.75</v>
      </c>
    </row>
    <row r="9" spans="2:13" ht="15">
      <c r="B9" t="s">
        <v>89</v>
      </c>
      <c r="C9" t="s">
        <v>100</v>
      </c>
      <c r="D9" s="111">
        <v>41913</v>
      </c>
      <c r="E9" s="34">
        <v>537.5</v>
      </c>
      <c r="F9" t="s">
        <v>110</v>
      </c>
      <c r="G9" t="s">
        <v>111</v>
      </c>
      <c r="H9" s="111">
        <v>41913</v>
      </c>
      <c r="I9" s="34">
        <v>589.5</v>
      </c>
      <c r="J9" t="s">
        <v>77</v>
      </c>
      <c r="K9" t="s">
        <v>78</v>
      </c>
      <c r="L9" s="111">
        <v>41913</v>
      </c>
      <c r="M9" s="34">
        <v>367.75</v>
      </c>
    </row>
    <row r="10" spans="2:13" ht="15">
      <c r="B10" t="s">
        <v>90</v>
      </c>
      <c r="C10" t="s">
        <v>101</v>
      </c>
      <c r="D10" s="111">
        <v>41913</v>
      </c>
      <c r="E10" s="34">
        <v>548.25</v>
      </c>
      <c r="F10" t="s">
        <v>112</v>
      </c>
      <c r="G10" t="s">
        <v>113</v>
      </c>
      <c r="H10" s="111">
        <v>41913</v>
      </c>
      <c r="I10" s="34">
        <v>598.25</v>
      </c>
      <c r="J10" t="s">
        <v>120</v>
      </c>
      <c r="K10" t="s">
        <v>121</v>
      </c>
      <c r="L10" s="111">
        <v>41913</v>
      </c>
      <c r="M10" s="34">
        <v>377.25</v>
      </c>
    </row>
    <row r="11" spans="2:13" ht="15">
      <c r="B11" t="s">
        <v>91</v>
      </c>
      <c r="C11" t="s">
        <v>102</v>
      </c>
      <c r="D11" s="111">
        <v>41913</v>
      </c>
      <c r="E11" s="34">
        <v>552.75</v>
      </c>
      <c r="F11" t="s">
        <v>114</v>
      </c>
      <c r="G11" t="s">
        <v>115</v>
      </c>
      <c r="H11" s="111">
        <v>41913</v>
      </c>
      <c r="I11" s="34">
        <v>599.75</v>
      </c>
      <c r="J11" t="s">
        <v>122</v>
      </c>
      <c r="K11" t="s">
        <v>123</v>
      </c>
      <c r="L11" s="111">
        <v>41913</v>
      </c>
      <c r="M11" s="34">
        <v>384.5</v>
      </c>
    </row>
    <row r="12" spans="2:13" ht="15">
      <c r="B12" t="s">
        <v>92</v>
      </c>
      <c r="C12" t="s">
        <v>103</v>
      </c>
      <c r="D12" s="111">
        <v>41913</v>
      </c>
      <c r="E12" s="34">
        <v>546.5</v>
      </c>
      <c r="F12" t="s">
        <v>116</v>
      </c>
      <c r="G12" t="s">
        <v>117</v>
      </c>
      <c r="H12" s="111">
        <v>41913</v>
      </c>
      <c r="I12" s="34">
        <v>570</v>
      </c>
      <c r="J12" t="s">
        <v>79</v>
      </c>
      <c r="K12" t="s">
        <v>80</v>
      </c>
      <c r="L12" s="111">
        <v>41913</v>
      </c>
      <c r="M12" s="34">
        <v>390.5</v>
      </c>
    </row>
    <row r="13" spans="2:13" ht="15">
      <c r="B13" t="s">
        <v>131</v>
      </c>
      <c r="C13" t="s">
        <v>132</v>
      </c>
      <c r="D13" s="111">
        <v>41913</v>
      </c>
      <c r="E13" s="34">
        <v>553.5</v>
      </c>
      <c r="F13" t="s">
        <v>139</v>
      </c>
      <c r="G13" t="s">
        <v>140</v>
      </c>
      <c r="H13" s="111">
        <v>41913</v>
      </c>
      <c r="I13" s="34">
        <v>568.5</v>
      </c>
      <c r="J13" t="s">
        <v>124</v>
      </c>
      <c r="K13" t="s">
        <v>125</v>
      </c>
      <c r="L13" s="111">
        <v>41913</v>
      </c>
      <c r="M13" s="34">
        <v>389.75</v>
      </c>
    </row>
    <row r="14" spans="2:13" ht="15">
      <c r="B14" t="s">
        <v>133</v>
      </c>
      <c r="C14" t="s">
        <v>134</v>
      </c>
      <c r="D14" s="111">
        <v>41913</v>
      </c>
      <c r="E14" s="34">
        <v>561.5</v>
      </c>
      <c r="F14" t="s">
        <v>141</v>
      </c>
      <c r="G14" t="s">
        <v>142</v>
      </c>
      <c r="H14" s="111">
        <v>41913</v>
      </c>
      <c r="I14" s="34">
        <v>576.75</v>
      </c>
      <c r="J14" t="s">
        <v>81</v>
      </c>
      <c r="K14" t="s">
        <v>82</v>
      </c>
      <c r="L14" s="111">
        <v>41913</v>
      </c>
      <c r="M14" s="34">
        <v>393.25</v>
      </c>
    </row>
    <row r="15" spans="2:13" ht="15">
      <c r="B15" t="s">
        <v>135</v>
      </c>
      <c r="C15" t="s">
        <v>136</v>
      </c>
      <c r="D15" s="111">
        <v>41913</v>
      </c>
      <c r="E15" s="34">
        <v>562.75</v>
      </c>
      <c r="F15" t="s">
        <v>143</v>
      </c>
      <c r="G15" t="s">
        <v>144</v>
      </c>
      <c r="H15" s="111">
        <v>41913</v>
      </c>
      <c r="I15" s="34">
        <v>576.75</v>
      </c>
      <c r="J15" t="s">
        <v>126</v>
      </c>
      <c r="K15" t="s">
        <v>127</v>
      </c>
      <c r="L15" s="111">
        <v>41913</v>
      </c>
      <c r="M15" s="34">
        <v>411.25</v>
      </c>
    </row>
    <row r="16" spans="2:13" ht="15">
      <c r="B16" t="s">
        <v>137</v>
      </c>
      <c r="C16" t="s">
        <v>138</v>
      </c>
      <c r="D16" s="111">
        <v>41913</v>
      </c>
      <c r="E16" s="34">
        <v>571.25</v>
      </c>
      <c r="F16" t="s">
        <v>145</v>
      </c>
      <c r="G16" t="s">
        <v>146</v>
      </c>
      <c r="H16" s="111">
        <v>41913</v>
      </c>
      <c r="I16" s="34">
        <v>576.75</v>
      </c>
      <c r="J16" t="s">
        <v>128</v>
      </c>
      <c r="K16" t="s">
        <v>129</v>
      </c>
      <c r="L16" s="111">
        <v>41913</v>
      </c>
      <c r="M16" s="34">
        <v>405.75</v>
      </c>
    </row>
    <row r="17" spans="2:13" ht="15">
      <c r="B17" t="s">
        <v>147</v>
      </c>
      <c r="C17" t="s">
        <v>148</v>
      </c>
      <c r="D17" s="111">
        <v>41913</v>
      </c>
      <c r="E17" s="34">
        <v>542.75</v>
      </c>
      <c r="F17" t="s">
        <v>149</v>
      </c>
      <c r="G17" t="s">
        <v>150</v>
      </c>
      <c r="H17" s="111">
        <v>41913</v>
      </c>
      <c r="I17" s="34">
        <v>567.25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1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2014-10-02T15:11:31Z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