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36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'Datos'!$A$1:$M$8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<sst xmlns="http://schemas.openxmlformats.org/spreadsheetml/2006/main" count="275" uniqueCount="156">
  <si>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</si>
  <si>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</si>
  <si>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</si>
  <si>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</si>
  <si>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</si>
  <si>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</si>
  <si>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</si>
  <si>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</si>
  <si>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</si>
  <si>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</si>
  <si>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</si>
  <si>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</si>
  <si>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</si>
  <si>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</si>
  <si>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</si>
  <si>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</si>
  <si>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</si>
  <si>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</si>
  <si>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</si>
  <si>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</si>
  <si>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</si>
  <si>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</si>
  <si>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</si>
  <si>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</si>
  <si>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</si>
  <si>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</si>
  <si>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</si>
  <si>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</si>
  <si>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</si>
  <si>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</si>
  <si>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</si>
  <si>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</si>
  <si>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</si>
  <si>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</si>
  <si>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</si>
  <si>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</si>
  <si>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</si>
  <si>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</si>
  <si>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</si>
  <si>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</si>
  <si>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</si>
  <si>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</si>
  <si>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</si>
  <si>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</si>
  <si>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</si>
  <si>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</si>
  <si>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</si>
  <si>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</si>
  <si>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</si>
  <si>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</si>
  <si>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</si>
  <si>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</si>
  <si>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</si>
  <si>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</si>
  <si>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</si>
  <si>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</si>
  <si>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</si>
  <si>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</si>
  <si>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</si>
  <si>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</si>
  <si>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</si>
  <si>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</si>
  <si>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</si>
  <si>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</si>
  <si>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</si>
  <si>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</si>
  <si>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</si>
  <si>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</si>
  <si>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</si>
  <si>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</si>
  <si>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</si>
  <si>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</si>
  <si>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</si>
  <si>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</si>
  <si>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</si>
  <si>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</si>
  <si>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</si>
  <si>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</si>
  <si>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</si>
  <si>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</si>
  <si>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</si>
  <si>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</si>
  <si>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</si>
  <si>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</si>
  <si>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</si>
  <si>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</si>
  <si>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</si>
  <si>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</si>
  <si>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</si>
  <si>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</si>
  <si>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</si>
  <si>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</si>
  <si>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</si>
  <si>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</si>
  <si>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</si>
  <si>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</si>
  <si>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</si>
  <si>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</si>
  <si>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</si>
  <si>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</si>
  <si>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</si>
  <si>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</si>
  <si>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</si>
  <si>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</si>
  <si>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</si>
  <si>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</si>
  <si>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</si>
  <si>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</si>
  <si>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</si>
  <si>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</si>
  <si>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</si>
  <si>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</si>
  <si>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</si>
  <si>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</si>
  <si>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</si>
  <si>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</si>
  <si>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</si>
  <si>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</si>
  <si>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</si>
  <si>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</si>
  <si>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</si>
  <si>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</si>
  <si>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</si>
  <si>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</si>
  <si>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</si>
  <si>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</si>
  <si>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</si>
  <si>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</si>
  <si>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</si>
  <si>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</si>
  <si>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</si>
  <si>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</si>
  <si>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</si>
  <si>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</si>
  <si>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</si>
  <si>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</si>
  <si>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</si>
  <si>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</si>
  <si>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</si>
  <si>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</si>
  <si>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</si>
  <si>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</si>
  <si>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</si>
  <si>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</si>
  <si>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</si>
  <si>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</si>
  <si>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</si>
  <si>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</si>
  <si>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</si>
  <si>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</si>
  <si>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</si>
  <si>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</si>
  <si>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</si>
  <si>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</si>
  <si>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</si>
  <si>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>Lunes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</si>
</sst>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1" borderId="30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Octubre</v>
      </c>
      <c r="E8" s="4">
        <f>Datos!I20</f>
        <v>2014</v>
      </c>
      <c r="F8" s="4"/>
      <c r="G8" s="4"/>
      <c r="H8" s="3"/>
      <c r="I8" s="3"/>
      <c r="J8" s="3" t="str">
        <f>Datos!D20</f>
        <v>Lunes</v>
      </c>
      <c r="K8" s="5">
        <f>Datos!E20</f>
        <v>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>
        <f>B20+'Primas SRW'!B7</f>
        <v>671.5</v>
      </c>
      <c r="D18" s="26"/>
      <c r="E18" s="83">
        <f>D20+'Primas HRW'!B8</f>
        <v>780.5</v>
      </c>
      <c r="F18" s="25"/>
      <c r="G18" s="83">
        <f>D20+'Primas HRW'!D8</f>
        <v>790.5</v>
      </c>
      <c r="H18" s="83">
        <f>D20+'Primas HRW'!E8</f>
        <v>775.5</v>
      </c>
      <c r="I18" s="84">
        <f>D20+'Primas HRW'!F8</f>
        <v>770.5</v>
      </c>
      <c r="J18" s="27"/>
      <c r="K18" s="28">
        <f>J20+'Primas maíz'!B7</f>
        <v>457.5</v>
      </c>
    </row>
    <row r="19" spans="1:11" ht="19.5" customHeight="1">
      <c r="A19" s="17" t="s">
        <v>17</v>
      </c>
      <c r="B19" s="31"/>
      <c r="C19" s="25">
        <f>B20+'Primas SRW'!B8</f>
        <v>676.5</v>
      </c>
      <c r="D19" s="26"/>
      <c r="E19" s="83">
        <f>D20+'Primas HRW'!B9</f>
        <v>775.5</v>
      </c>
      <c r="F19" s="25"/>
      <c r="G19" s="83">
        <f>D20+'Primas HRW'!D9</f>
        <v>785.5</v>
      </c>
      <c r="H19" s="83">
        <f>D20+'Primas HRW'!E9</f>
        <v>770.5</v>
      </c>
      <c r="I19" s="84">
        <f>D20+'Primas HRW'!F9</f>
        <v>765.5</v>
      </c>
      <c r="J19" s="27"/>
      <c r="K19" s="28">
        <f>J20+'Primas maíz'!B8</f>
        <v>457.5</v>
      </c>
    </row>
    <row r="20" spans="1:11" ht="19.5" customHeight="1">
      <c r="A20" s="17" t="s">
        <v>18</v>
      </c>
      <c r="B20" s="31">
        <f>Datos!E4</f>
        <v>491.5</v>
      </c>
      <c r="C20" s="30">
        <f>B20+'Primas SRW'!B9</f>
        <v>666.5</v>
      </c>
      <c r="D20" s="26">
        <f>Datos!I4</f>
        <v>575.5</v>
      </c>
      <c r="E20" s="100">
        <f>D20+'Primas HRW'!B10</f>
        <v>775.5</v>
      </c>
      <c r="F20" s="30"/>
      <c r="G20" s="100">
        <f>D20+'Primas HRW'!D10</f>
        <v>785.5</v>
      </c>
      <c r="H20" s="100">
        <f>D20+'Primas HRW'!E10</f>
        <v>770.5</v>
      </c>
      <c r="I20" s="101">
        <f>D20+'Primas HRW'!F10</f>
        <v>765.5</v>
      </c>
      <c r="J20" s="27">
        <f>Datos!M4</f>
        <v>332.5</v>
      </c>
      <c r="K20" s="28">
        <f>J20+'Primas maíz'!B9</f>
        <v>447.5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25">
        <f>B24+'Primas SRW'!B11</f>
        <v>673.5</v>
      </c>
      <c r="D22" s="26"/>
      <c r="E22" s="83">
        <f>D24+'Primas HRW'!B12</f>
        <v>765.5</v>
      </c>
      <c r="F22" s="83"/>
      <c r="G22" s="83">
        <f>D24+'Primas HRW'!D12</f>
        <v>775.5</v>
      </c>
      <c r="H22" s="83">
        <f>D24+'Primas HRW'!E12</f>
        <v>760.5</v>
      </c>
      <c r="I22" s="84">
        <f>D24+'Primas HRW'!F12</f>
        <v>755.5</v>
      </c>
      <c r="J22" s="110"/>
      <c r="K22" s="106">
        <f>J24+'Primas maíz'!B11</f>
        <v>445.25</v>
      </c>
    </row>
    <row r="23" spans="1:11" ht="19.5" customHeight="1">
      <c r="A23" s="17" t="s">
        <v>154</v>
      </c>
      <c r="B23" s="31"/>
      <c r="C23" s="25">
        <f>B24+'Primas SRW'!B12</f>
        <v>673.5</v>
      </c>
      <c r="D23" s="26"/>
      <c r="E23" s="83">
        <f>D24+'Primas HRW'!B13</f>
        <v>765.5</v>
      </c>
      <c r="F23" s="83"/>
      <c r="G23" s="83">
        <f>D24+'Primas HRW'!D13</f>
        <v>775.5</v>
      </c>
      <c r="H23" s="83">
        <f>D24+'Primas HRW'!E13</f>
        <v>760.5</v>
      </c>
      <c r="I23" s="84">
        <f>D24+'Primas HRW'!F13</f>
        <v>755.5</v>
      </c>
      <c r="J23" s="110"/>
      <c r="K23" s="106"/>
    </row>
    <row r="24" spans="1:11" ht="19.5" customHeight="1">
      <c r="A24" s="17" t="s">
        <v>12</v>
      </c>
      <c r="B24" s="31">
        <f>Datos!E5</f>
        <v>503.5</v>
      </c>
      <c r="C24" s="25">
        <f>B24+'Primas SRW'!B13</f>
        <v>673.5</v>
      </c>
      <c r="D24" s="26">
        <f>Datos!I5</f>
        <v>575.5</v>
      </c>
      <c r="E24" s="83">
        <f>D24+'Primas HRW'!B14</f>
        <v>765.5</v>
      </c>
      <c r="F24" s="83"/>
      <c r="G24" s="83">
        <f>D24+'Primas HRW'!D14</f>
        <v>775.5</v>
      </c>
      <c r="H24" s="83">
        <f>D24+'Primas HRW'!E14</f>
        <v>760.5</v>
      </c>
      <c r="I24" s="84">
        <f>D24+'Primas HRW'!F14</f>
        <v>755.5</v>
      </c>
      <c r="J24" s="27">
        <f>Datos!M5</f>
        <v>345.25</v>
      </c>
      <c r="K24" s="28"/>
    </row>
    <row r="25" spans="1:11" ht="19.5" customHeight="1">
      <c r="A25" s="17" t="s">
        <v>13</v>
      </c>
      <c r="B25" s="31">
        <f>Datos!E6</f>
        <v>512.25</v>
      </c>
      <c r="C25" s="25"/>
      <c r="D25" s="26">
        <f>Datos!I6</f>
        <v>578.5</v>
      </c>
      <c r="E25" s="25"/>
      <c r="F25" s="25"/>
      <c r="G25" s="25"/>
      <c r="H25" s="25"/>
      <c r="I25" s="29"/>
      <c r="J25" s="27">
        <f>Datos!M6</f>
        <v>353.75</v>
      </c>
      <c r="K25" s="28"/>
    </row>
    <row r="26" spans="1:11" ht="19.5" customHeight="1">
      <c r="A26" s="17" t="s">
        <v>14</v>
      </c>
      <c r="B26" s="31">
        <f>Datos!E7</f>
        <v>520.75</v>
      </c>
      <c r="C26" s="25"/>
      <c r="D26" s="26">
        <f>Datos!I7</f>
        <v>574.75</v>
      </c>
      <c r="E26" s="25"/>
      <c r="F26" s="25"/>
      <c r="G26" s="25"/>
      <c r="H26" s="25"/>
      <c r="I26" s="29"/>
      <c r="J26" s="27">
        <f>Datos!M7</f>
        <v>361.75</v>
      </c>
      <c r="K26" s="28"/>
    </row>
    <row r="27" spans="1:11" ht="19.5" customHeight="1">
      <c r="A27" s="17" t="s">
        <v>15</v>
      </c>
      <c r="B27" s="31">
        <f>Datos!E8</f>
        <v>533.25</v>
      </c>
      <c r="C27" s="25"/>
      <c r="D27" s="26">
        <f>Datos!I8</f>
        <v>586.75</v>
      </c>
      <c r="E27" s="25"/>
      <c r="F27" s="25"/>
      <c r="G27" s="25"/>
      <c r="H27" s="25"/>
      <c r="I27" s="29"/>
      <c r="J27" s="27">
        <f>Datos!M8</f>
        <v>369.75</v>
      </c>
      <c r="K27" s="28"/>
    </row>
    <row r="28" spans="1:11" ht="19.5" customHeight="1">
      <c r="A28" s="17" t="s">
        <v>18</v>
      </c>
      <c r="B28" s="31">
        <f>Datos!E9</f>
        <v>548.75</v>
      </c>
      <c r="C28" s="30"/>
      <c r="D28" s="35">
        <f>Datos!I9</f>
        <v>603</v>
      </c>
      <c r="E28" s="30"/>
      <c r="F28" s="30"/>
      <c r="G28" s="30"/>
      <c r="H28" s="30"/>
      <c r="I28" s="32"/>
      <c r="J28" s="27">
        <f>Datos!M9</f>
        <v>380.5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Datos!E10</f>
        <v>559</v>
      </c>
      <c r="C30" s="25"/>
      <c r="D30" s="26">
        <f>Datos!I10</f>
        <v>612.25</v>
      </c>
      <c r="E30" s="25"/>
      <c r="F30" s="25"/>
      <c r="G30" s="25"/>
      <c r="H30" s="25"/>
      <c r="I30" s="29"/>
      <c r="J30" s="33">
        <f>Datos!M10</f>
        <v>390</v>
      </c>
      <c r="K30" s="28"/>
    </row>
    <row r="31" spans="1:11" ht="19.5" customHeight="1">
      <c r="A31" s="17" t="s">
        <v>13</v>
      </c>
      <c r="B31" s="31">
        <f>Datos!E11</f>
        <v>561</v>
      </c>
      <c r="C31" s="25"/>
      <c r="D31" s="26">
        <f>Datos!I11</f>
        <v>613.75</v>
      </c>
      <c r="E31" s="25"/>
      <c r="F31" s="25"/>
      <c r="G31" s="25"/>
      <c r="H31" s="25"/>
      <c r="I31" s="29"/>
      <c r="J31" s="33">
        <f>Datos!M11</f>
        <v>397</v>
      </c>
      <c r="K31" s="28"/>
    </row>
    <row r="32" spans="1:11" ht="19.5" customHeight="1">
      <c r="A32" s="17" t="s">
        <v>14</v>
      </c>
      <c r="B32" s="31">
        <f>Datos!E12</f>
        <v>550.25</v>
      </c>
      <c r="C32" s="25"/>
      <c r="D32" s="26">
        <f>Datos!I12</f>
        <v>584</v>
      </c>
      <c r="E32" s="25"/>
      <c r="F32" s="25"/>
      <c r="G32" s="25"/>
      <c r="H32" s="25"/>
      <c r="I32" s="29"/>
      <c r="J32" s="33">
        <f>Datos!M12</f>
        <v>402.75</v>
      </c>
      <c r="K32" s="28"/>
    </row>
    <row r="33" spans="1:15" ht="19.5" customHeight="1">
      <c r="A33" s="17" t="s">
        <v>15</v>
      </c>
      <c r="B33" s="31">
        <f>Datos!E13</f>
        <v>557.25</v>
      </c>
      <c r="C33" s="25"/>
      <c r="D33" s="26">
        <f>Datos!I13</f>
        <v>582.5</v>
      </c>
      <c r="E33" s="25"/>
      <c r="F33" s="25"/>
      <c r="G33" s="25"/>
      <c r="H33" s="25"/>
      <c r="I33" s="29"/>
      <c r="J33" s="33">
        <f>Datos!M13</f>
        <v>400.25</v>
      </c>
      <c r="K33" s="28"/>
      <c r="L33"/>
      <c r="M33"/>
      <c r="N33"/>
      <c r="O33"/>
    </row>
    <row r="34" spans="1:15" ht="19.5" customHeight="1">
      <c r="A34" s="17" t="s">
        <v>18</v>
      </c>
      <c r="B34" s="31">
        <f>Datos!E14</f>
        <v>565.25</v>
      </c>
      <c r="C34" s="30"/>
      <c r="D34" s="26">
        <f>Datos!I14</f>
        <v>591</v>
      </c>
      <c r="E34" s="30"/>
      <c r="F34" s="30"/>
      <c r="G34" s="30"/>
      <c r="H34" s="30"/>
      <c r="I34" s="32"/>
      <c r="J34" s="33">
        <f>Datos!M14</f>
        <v>402</v>
      </c>
      <c r="K34" s="31"/>
      <c r="L34"/>
      <c r="M34"/>
      <c r="N34"/>
      <c r="O34"/>
    </row>
    <row r="35" spans="1:15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  <c r="L35"/>
      <c r="M35"/>
      <c r="N35"/>
      <c r="O35"/>
    </row>
    <row r="36" spans="1:15" ht="19.5" customHeight="1">
      <c r="A36" s="17" t="s">
        <v>12</v>
      </c>
      <c r="B36" s="106">
        <f>Datos!E15</f>
        <v>566.5</v>
      </c>
      <c r="C36" s="107"/>
      <c r="D36" s="108">
        <f>Datos!I15</f>
        <v>591</v>
      </c>
      <c r="E36" s="107"/>
      <c r="F36" s="107"/>
      <c r="G36" s="107"/>
      <c r="H36" s="107"/>
      <c r="I36" s="109"/>
      <c r="J36" s="110"/>
      <c r="K36" s="106"/>
      <c r="L36"/>
      <c r="M36"/>
      <c r="N36"/>
      <c r="O36"/>
    </row>
    <row r="37" spans="1:15" ht="19.5" customHeight="1">
      <c r="A37" s="17" t="s">
        <v>13</v>
      </c>
      <c r="B37" s="106">
        <f>Datos!E16</f>
        <v>575</v>
      </c>
      <c r="C37" s="107"/>
      <c r="D37" s="108">
        <f>Datos!I16</f>
        <v>591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14</v>
      </c>
      <c r="B38" s="106">
        <f>Datos!E17</f>
        <v>546.5</v>
      </c>
      <c r="C38" s="25"/>
      <c r="D38" s="108">
        <f>Datos!I17</f>
        <v>581.5</v>
      </c>
      <c r="E38" s="25"/>
      <c r="F38" s="25"/>
      <c r="G38" s="25"/>
      <c r="H38" s="25"/>
      <c r="I38" s="29"/>
      <c r="J38" s="33">
        <f>Datos!M15</f>
        <v>419.75</v>
      </c>
      <c r="K38" s="28"/>
      <c r="L38"/>
      <c r="M38"/>
      <c r="N38"/>
      <c r="O38"/>
    </row>
    <row r="39" spans="1:15" ht="19.5" customHeight="1">
      <c r="A39" s="17" t="s">
        <v>18</v>
      </c>
      <c r="B39" s="31"/>
      <c r="C39" s="25"/>
      <c r="D39" s="26"/>
      <c r="E39" s="25"/>
      <c r="F39" s="25"/>
      <c r="G39" s="25"/>
      <c r="H39" s="25"/>
      <c r="I39" s="29"/>
      <c r="J39" s="33">
        <f>Datos!M16</f>
        <v>407.25</v>
      </c>
      <c r="K39" s="28"/>
      <c r="L39"/>
      <c r="M39"/>
      <c r="N39"/>
      <c r="O39"/>
    </row>
    <row r="40" spans="1:15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/>
      <c r="M40"/>
      <c r="N40"/>
      <c r="O40" s="34"/>
    </row>
    <row r="41" spans="1:15" ht="19.5" customHeight="1">
      <c r="A41" s="39" t="s">
        <v>20</v>
      </c>
      <c r="L41"/>
      <c r="M41"/>
      <c r="N41"/>
      <c r="O41" s="34"/>
    </row>
    <row r="42" spans="1:15" ht="19.5" customHeight="1">
      <c r="A42" s="39" t="s">
        <v>21</v>
      </c>
      <c r="D42" s="1" t="s">
        <v>22</v>
      </c>
      <c r="J42" s="40"/>
      <c r="L42"/>
      <c r="M42"/>
      <c r="N42"/>
      <c r="O42" s="34"/>
    </row>
    <row r="43" spans="1:15" ht="19.5" customHeight="1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41"/>
      <c r="L43"/>
      <c r="M43"/>
      <c r="N43"/>
      <c r="O43" s="34"/>
    </row>
    <row r="44" ht="19.5" customHeight="1">
      <c r="J44" s="41"/>
    </row>
    <row r="45" spans="1:10" ht="19.5" customHeight="1">
      <c r="A45" s="42" t="s">
        <v>24</v>
      </c>
      <c r="E45" s="43" t="s">
        <v>25</v>
      </c>
      <c r="F45" s="43"/>
      <c r="G45" s="43"/>
      <c r="H45" s="43"/>
      <c r="I45" s="43"/>
      <c r="J45" s="44"/>
    </row>
    <row r="46" spans="5:10" ht="19.5" customHeight="1">
      <c r="E46" s="45">
        <v>0.11</v>
      </c>
      <c r="F46" s="45"/>
      <c r="G46" s="45"/>
      <c r="H46" s="46">
        <f>'Primas HRW'!B22</f>
        <v>-10</v>
      </c>
      <c r="I46" s="46"/>
      <c r="J46" s="44"/>
    </row>
    <row r="47" spans="5:9" ht="19.5" customHeight="1">
      <c r="E47" s="47">
        <v>0.115</v>
      </c>
      <c r="F47" s="47"/>
      <c r="G47" s="47"/>
      <c r="H47" s="46">
        <f>'Primas HRW'!B23</f>
        <v>-5</v>
      </c>
      <c r="I47" s="46"/>
    </row>
    <row r="48" spans="5:9" ht="15">
      <c r="E48" s="47">
        <v>0.125</v>
      </c>
      <c r="F48" s="47"/>
      <c r="G48" s="47"/>
      <c r="H48" s="46">
        <f>'Primas HRW'!B24</f>
        <v>10</v>
      </c>
      <c r="I48" s="46"/>
    </row>
    <row r="49" spans="5:9" ht="15">
      <c r="E49" s="45">
        <v>0.13</v>
      </c>
      <c r="F49" s="45"/>
      <c r="G49" s="45"/>
      <c r="H49" s="46" t="str">
        <f>'Primas HRW'!B25</f>
        <v>--</v>
      </c>
      <c r="I49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Octubre</v>
      </c>
      <c r="E9" s="3">
        <f>BUSHEL!E8</f>
        <v>2014</v>
      </c>
      <c r="F9" s="3"/>
      <c r="G9" s="3"/>
      <c r="H9" s="3"/>
      <c r="I9" s="3"/>
      <c r="J9" s="3" t="str">
        <f>Datos!D20</f>
        <v>Lunes</v>
      </c>
      <c r="K9" s="5">
        <f>Datos!E20</f>
        <v>6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7" t="s">
        <v>26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IF(BUSHEL!D17&gt;0,BUSHEL!D17*TONELADA!$B$42,"")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>
        <f>BUSHEL!C18*TONELADA!$B$42</f>
        <v>246.73596</v>
      </c>
      <c r="D18" s="26"/>
      <c r="E18" s="102">
        <f>BUSHEL!E18*TONELADA!$B$42</f>
        <v>286.78692</v>
      </c>
      <c r="F18" s="102"/>
      <c r="G18" s="102">
        <f>BUSHEL!G18*TONELADA!$B$42</f>
        <v>290.46132</v>
      </c>
      <c r="H18" s="102">
        <f>BUSHEL!H18*TONELADA!$B$42</f>
        <v>284.94972</v>
      </c>
      <c r="I18" s="103">
        <f>BUSHEL!I18*TONELADA!$B$42</f>
        <v>283.11252</v>
      </c>
      <c r="J18" s="49"/>
      <c r="K18" s="48">
        <f>BUSHEL!K18*TONELADA!$E$42</f>
        <v>180.1086</v>
      </c>
    </row>
    <row r="19" spans="1:11" ht="19.5" customHeight="1">
      <c r="A19" s="85" t="s">
        <v>17</v>
      </c>
      <c r="B19" s="86"/>
      <c r="C19" s="87">
        <f>BUSHEL!C19*TONELADA!$B$42</f>
        <v>248.57316</v>
      </c>
      <c r="D19" s="88"/>
      <c r="E19" s="89">
        <f>BUSHEL!E19*TONELADA!$B$42</f>
        <v>284.94972</v>
      </c>
      <c r="F19" s="112"/>
      <c r="G19" s="89">
        <f>BUSHEL!G19*TONELADA!$B$42</f>
        <v>288.62412</v>
      </c>
      <c r="H19" s="89">
        <f>BUSHEL!H19*TONELADA!$B$42</f>
        <v>283.11252</v>
      </c>
      <c r="I19" s="90">
        <f>BUSHEL!I19*TONELADA!$B$42</f>
        <v>281.27531999999997</v>
      </c>
      <c r="J19" s="91"/>
      <c r="K19" s="92">
        <f>BUSHEL!K19*TONELADA!$E$42</f>
        <v>180.1086</v>
      </c>
    </row>
    <row r="20" spans="1:11" ht="19.5" customHeight="1">
      <c r="A20" s="94" t="s">
        <v>18</v>
      </c>
      <c r="B20" s="95">
        <f>BUSHEL!B20*TONELADA!$B$42</f>
        <v>180.59676</v>
      </c>
      <c r="C20" s="30">
        <f>BUSHEL!C20*TONELADA!$B$42</f>
        <v>244.89875999999998</v>
      </c>
      <c r="D20" s="96">
        <f>IF(BUSHEL!D20&gt;0,BUSHEL!D20*TONELADA!$B$42,"")</f>
        <v>211.46171999999999</v>
      </c>
      <c r="E20" s="104">
        <f>BUSHEL!E20*TONELADA!$B$42</f>
        <v>284.94972</v>
      </c>
      <c r="F20" s="104"/>
      <c r="G20" s="104">
        <f>BUSHEL!G20*TONELADA!$B$42</f>
        <v>288.62412</v>
      </c>
      <c r="H20" s="104">
        <f>BUSHEL!H20*TONELADA!$B$42</f>
        <v>283.11252</v>
      </c>
      <c r="I20" s="105">
        <f>BUSHEL!I20*TONELADA!$B$42</f>
        <v>281.27531999999997</v>
      </c>
      <c r="J20" s="97">
        <f>BUSHEL!J20*$E$42</f>
        <v>130.8986</v>
      </c>
      <c r="K20" s="120">
        <f>BUSHEL!K20*TONELADA!$E$42</f>
        <v>176.1718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30">
        <f>BUSHEL!C22*TONELADA!$B$42</f>
        <v>247.47083999999998</v>
      </c>
      <c r="D22" s="26"/>
      <c r="E22" s="102">
        <f>BUSHEL!E22*TONELADA!$B$42</f>
        <v>281.27531999999997</v>
      </c>
      <c r="F22" s="102"/>
      <c r="G22" s="102">
        <f>BUSHEL!G22*TONELADA!$B$42</f>
        <v>284.94972</v>
      </c>
      <c r="H22" s="102">
        <f>BUSHEL!H22*TONELADA!$B$42</f>
        <v>279.43811999999997</v>
      </c>
      <c r="I22" s="103">
        <f>BUSHEL!I22*TONELADA!$B$42</f>
        <v>277.60092</v>
      </c>
      <c r="J22" s="49"/>
      <c r="K22" s="120">
        <f>BUSHEL!K22*TONELADA!$E$42</f>
        <v>175.28601999999998</v>
      </c>
    </row>
    <row r="23" spans="1:11" ht="19.5" customHeight="1">
      <c r="A23" s="85" t="s">
        <v>154</v>
      </c>
      <c r="B23" s="86"/>
      <c r="C23" s="87">
        <f>BUSHEL!C23*TONELADA!$B$42</f>
        <v>247.47083999999998</v>
      </c>
      <c r="D23" s="88"/>
      <c r="E23" s="89">
        <f>BUSHEL!E23*TONELADA!$B$42</f>
        <v>281.27531999999997</v>
      </c>
      <c r="F23" s="112"/>
      <c r="G23" s="89">
        <f>BUSHEL!G23*TONELADA!$B$42</f>
        <v>284.94972</v>
      </c>
      <c r="H23" s="89">
        <f>BUSHEL!H23*TONELADA!$B$42</f>
        <v>279.43811999999997</v>
      </c>
      <c r="I23" s="90">
        <f>BUSHEL!I23*TONELADA!$B$42</f>
        <v>277.60092</v>
      </c>
      <c r="J23" s="91"/>
      <c r="K23" s="92"/>
    </row>
    <row r="24" spans="1:11" ht="19.5" customHeight="1">
      <c r="A24" s="17" t="s">
        <v>12</v>
      </c>
      <c r="B24" s="31">
        <f>BUSHEL!B24*TONELADA!$B$42</f>
        <v>185.00603999999998</v>
      </c>
      <c r="C24" s="30">
        <f>BUSHEL!C24*TONELADA!$B$42</f>
        <v>247.47083999999998</v>
      </c>
      <c r="D24" s="26">
        <f>IF(BUSHEL!D24&gt;0,BUSHEL!D24*TONELADA!$B$42,"")</f>
        <v>211.46171999999999</v>
      </c>
      <c r="E24" s="104">
        <f>BUSHEL!E24*TONELADA!$B$42</f>
        <v>281.27531999999997</v>
      </c>
      <c r="F24" s="104"/>
      <c r="G24" s="104">
        <f>BUSHEL!G24*TONELADA!$B$42</f>
        <v>284.94972</v>
      </c>
      <c r="H24" s="104">
        <f>BUSHEL!H24*TONELADA!$B$42</f>
        <v>279.43811999999997</v>
      </c>
      <c r="I24" s="105">
        <f>BUSHEL!I24*TONELADA!$B$42</f>
        <v>277.60092</v>
      </c>
      <c r="J24" s="49">
        <f>BUSHEL!J24*$E$42</f>
        <v>135.91801999999998</v>
      </c>
      <c r="K24" s="28"/>
    </row>
    <row r="25" spans="1:11" ht="19.5" customHeight="1">
      <c r="A25" s="113" t="s">
        <v>13</v>
      </c>
      <c r="B25" s="114">
        <f>BUSHEL!B25*TONELADA!$B$42</f>
        <v>188.22114</v>
      </c>
      <c r="C25" s="115"/>
      <c r="D25" s="116">
        <f>IF(BUSHEL!D25&gt;0,BUSHEL!D25*TONELADA!$B$42,"")</f>
        <v>212.56404</v>
      </c>
      <c r="E25" s="115"/>
      <c r="F25" s="115"/>
      <c r="G25" s="115"/>
      <c r="H25" s="115"/>
      <c r="I25" s="117"/>
      <c r="J25" s="118">
        <f>BUSHEL!J25*$E$42</f>
        <v>139.2643</v>
      </c>
      <c r="K25" s="119"/>
    </row>
    <row r="26" spans="1:11" ht="19.5" customHeight="1">
      <c r="A26" s="17" t="s">
        <v>14</v>
      </c>
      <c r="B26" s="31">
        <f>BUSHEL!B26*TONELADA!$B$42</f>
        <v>191.34438</v>
      </c>
      <c r="C26" s="25"/>
      <c r="D26" s="26">
        <f>IF(BUSHEL!D26&gt;0,BUSHEL!D26*TONELADA!$B$42,"")</f>
        <v>211.18614</v>
      </c>
      <c r="E26" s="25"/>
      <c r="F26" s="25"/>
      <c r="G26" s="25"/>
      <c r="H26" s="25"/>
      <c r="I26" s="29"/>
      <c r="J26" s="49">
        <f>BUSHEL!J26*$E$42</f>
        <v>142.41374</v>
      </c>
      <c r="K26" s="28"/>
    </row>
    <row r="27" spans="1:11" ht="19.5" customHeight="1">
      <c r="A27" s="113" t="s">
        <v>15</v>
      </c>
      <c r="B27" s="114">
        <f>BUSHEL!B27*TONELADA!$B$42</f>
        <v>195.93738</v>
      </c>
      <c r="C27" s="115"/>
      <c r="D27" s="116">
        <f>IF(BUSHEL!D27&gt;0,BUSHEL!D27*TONELADA!$B$42,"")</f>
        <v>215.59542</v>
      </c>
      <c r="E27" s="115"/>
      <c r="F27" s="115"/>
      <c r="G27" s="115"/>
      <c r="H27" s="115"/>
      <c r="I27" s="117"/>
      <c r="J27" s="118">
        <f>BUSHEL!J27*$E$42</f>
        <v>145.56318</v>
      </c>
      <c r="K27" s="119"/>
    </row>
    <row r="28" spans="1:11" ht="19.5" customHeight="1">
      <c r="A28" s="17" t="s">
        <v>18</v>
      </c>
      <c r="B28" s="31">
        <f>BUSHEL!B28*TONELADA!$B$42</f>
        <v>201.6327</v>
      </c>
      <c r="C28" s="30"/>
      <c r="D28" s="26">
        <f>IF(BUSHEL!D28&gt;0,BUSHEL!D28*TONELADA!$B$42,"")</f>
        <v>221.56632</v>
      </c>
      <c r="E28" s="30"/>
      <c r="F28" s="30"/>
      <c r="G28" s="30"/>
      <c r="H28" s="30"/>
      <c r="I28" s="32"/>
      <c r="J28" s="49">
        <f>BUSHEL!J28*$E$42</f>
        <v>149.79523999999998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BUSHEL!B30*TONELADA!$B$42</f>
        <v>205.39896</v>
      </c>
      <c r="C30" s="25"/>
      <c r="D30" s="26">
        <f>IF(BUSHEL!D30&gt;0,BUSHEL!D30*TONELADA!$B$42,"")</f>
        <v>224.96514</v>
      </c>
      <c r="E30" s="25"/>
      <c r="F30" s="25"/>
      <c r="G30" s="25"/>
      <c r="H30" s="25"/>
      <c r="I30" s="29"/>
      <c r="J30" s="49">
        <f>BUSHEL!J30*$E$42</f>
        <v>153.5352</v>
      </c>
      <c r="K30" s="28"/>
    </row>
    <row r="31" spans="1:11" ht="19.5" customHeight="1">
      <c r="A31" s="113" t="s">
        <v>13</v>
      </c>
      <c r="B31" s="114">
        <f>BUSHEL!B31*TONELADA!$B$42</f>
        <v>206.13384</v>
      </c>
      <c r="C31" s="115"/>
      <c r="D31" s="116">
        <f>IF(BUSHEL!D31&gt;0,BUSHEL!D31*TONELADA!$B$42,"")</f>
        <v>225.5163</v>
      </c>
      <c r="E31" s="115"/>
      <c r="F31" s="115"/>
      <c r="G31" s="115"/>
      <c r="H31" s="115"/>
      <c r="I31" s="117"/>
      <c r="J31" s="118">
        <f>BUSHEL!J31*$E$42</f>
        <v>156.29095999999998</v>
      </c>
      <c r="K31" s="119"/>
    </row>
    <row r="32" spans="1:11" ht="19.5" customHeight="1">
      <c r="A32" s="17" t="s">
        <v>14</v>
      </c>
      <c r="B32" s="31">
        <f>BUSHEL!B32*TONELADA!$B$42</f>
        <v>202.18385999999998</v>
      </c>
      <c r="C32" s="25"/>
      <c r="D32" s="26">
        <f>IF(BUSHEL!D32&gt;0,BUSHEL!D32*TONELADA!$B$42,"")</f>
        <v>214.58496</v>
      </c>
      <c r="E32" s="25"/>
      <c r="F32" s="25"/>
      <c r="G32" s="25"/>
      <c r="H32" s="25"/>
      <c r="I32" s="29"/>
      <c r="J32" s="49">
        <f>BUSHEL!J32*$E$42</f>
        <v>158.55462</v>
      </c>
      <c r="K32" s="28"/>
    </row>
    <row r="33" spans="1:11" ht="19.5" customHeight="1">
      <c r="A33" s="113" t="s">
        <v>15</v>
      </c>
      <c r="B33" s="114">
        <f>BUSHEL!B33*TONELADA!$B$42</f>
        <v>204.75593999999998</v>
      </c>
      <c r="C33" s="115"/>
      <c r="D33" s="116">
        <f>IF(BUSHEL!D33&gt;0,BUSHEL!D33*TONELADA!$B$42,"")</f>
        <v>214.03379999999999</v>
      </c>
      <c r="E33" s="115"/>
      <c r="F33" s="115"/>
      <c r="G33" s="115"/>
      <c r="H33" s="115"/>
      <c r="I33" s="117"/>
      <c r="J33" s="118">
        <f>BUSHEL!J33*$E$42</f>
        <v>157.57041999999998</v>
      </c>
      <c r="K33" s="119"/>
    </row>
    <row r="34" spans="1:11" ht="19.5" customHeight="1">
      <c r="A34" s="17" t="s">
        <v>18</v>
      </c>
      <c r="B34" s="31">
        <f>BUSHEL!B34*TONELADA!$B$42</f>
        <v>207.69546</v>
      </c>
      <c r="C34" s="30"/>
      <c r="D34" s="26">
        <f>IF(BUSHEL!D34&gt;0,BUSHEL!D34*TONELADA!$B$42,"")</f>
        <v>217.15704</v>
      </c>
      <c r="E34" s="30"/>
      <c r="F34" s="30"/>
      <c r="G34" s="30"/>
      <c r="H34" s="30"/>
      <c r="I34" s="32"/>
      <c r="J34" s="49">
        <f>BUSHEL!J34*$E$42</f>
        <v>158.25936</v>
      </c>
      <c r="K34" s="31"/>
    </row>
    <row r="35" spans="1:11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12</v>
      </c>
      <c r="B36" s="31">
        <f>BUSHEL!B36*TONELADA!$B$42</f>
        <v>208.15475999999998</v>
      </c>
      <c r="C36" s="25"/>
      <c r="D36" s="26">
        <f>IF(BUSHEL!D36&gt;0,BUSHEL!D36*TONELADA!$B$42,"")</f>
        <v>217.15704</v>
      </c>
      <c r="E36" s="25"/>
      <c r="F36" s="25"/>
      <c r="G36" s="25"/>
      <c r="H36" s="25"/>
      <c r="I36" s="29"/>
      <c r="J36" s="49"/>
      <c r="K36" s="28"/>
    </row>
    <row r="37" spans="1:11" ht="19.5" customHeight="1">
      <c r="A37" s="113" t="s">
        <v>13</v>
      </c>
      <c r="B37" s="114">
        <f>BUSHEL!B37*TONELADA!$B$42</f>
        <v>211.278</v>
      </c>
      <c r="C37" s="115"/>
      <c r="D37" s="116">
        <f>IF(BUSHEL!D37&gt;0,BUSHEL!D37*TONELADA!$B$42,"")</f>
        <v>217.15704</v>
      </c>
      <c r="E37" s="115"/>
      <c r="F37" s="115"/>
      <c r="G37" s="115"/>
      <c r="H37" s="115"/>
      <c r="I37" s="117"/>
      <c r="J37" s="118"/>
      <c r="K37" s="119"/>
    </row>
    <row r="38" spans="1:11" ht="19.5" customHeight="1">
      <c r="A38" s="17" t="s">
        <v>14</v>
      </c>
      <c r="B38" s="31">
        <f>BUSHEL!B38*TONELADA!$B$42</f>
        <v>200.80596</v>
      </c>
      <c r="C38" s="25"/>
      <c r="D38" s="26">
        <f>IF(BUSHEL!D38&gt;0,BUSHEL!D38*TONELADA!$B$42,"")</f>
        <v>213.66636</v>
      </c>
      <c r="E38" s="25"/>
      <c r="F38" s="25"/>
      <c r="G38" s="25"/>
      <c r="H38" s="25"/>
      <c r="I38" s="29"/>
      <c r="J38" s="49">
        <f>BUSHEL!J38*$E$42</f>
        <v>165.24718</v>
      </c>
      <c r="K38" s="28"/>
    </row>
    <row r="39" spans="1:11" ht="19.5" customHeight="1">
      <c r="A39" s="113" t="s">
        <v>18</v>
      </c>
      <c r="B39" s="114"/>
      <c r="C39" s="115"/>
      <c r="D39" s="116">
        <f>IF(BUSHEL!D39&gt;0,BUSHEL!D39*TONELADA!$B$42,"")</f>
      </c>
      <c r="E39" s="115"/>
      <c r="F39" s="115"/>
      <c r="G39" s="115"/>
      <c r="H39" s="115"/>
      <c r="I39" s="117"/>
      <c r="J39" s="118">
        <f>BUSHEL!J39*$E$42</f>
        <v>160.32618</v>
      </c>
      <c r="K39" s="119"/>
    </row>
    <row r="40" spans="1:11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ht="15">
      <c r="A41" s="39" t="s">
        <v>20</v>
      </c>
    </row>
    <row r="42" spans="1:5" ht="15">
      <c r="A42" s="51" t="s">
        <v>27</v>
      </c>
      <c r="B42" s="52">
        <v>0.36744</v>
      </c>
      <c r="D42" s="51" t="s">
        <v>28</v>
      </c>
      <c r="E42" s="1">
        <v>0.39368</v>
      </c>
    </row>
    <row r="43" spans="1:11" ht="15.75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5" spans="1:10" ht="15.75">
      <c r="A45" s="42" t="s">
        <v>24</v>
      </c>
      <c r="E45" s="43" t="s">
        <v>25</v>
      </c>
      <c r="F45" s="43"/>
      <c r="G45" s="43"/>
      <c r="H45" s="43"/>
      <c r="I45" s="43"/>
      <c r="J45" s="40"/>
    </row>
    <row r="46" spans="5:10" ht="15">
      <c r="E46" s="45">
        <v>0.11</v>
      </c>
      <c r="F46" s="45"/>
      <c r="G46" s="45"/>
      <c r="H46" s="46">
        <f>'Primas HRW'!B22*B42</f>
        <v>-3.6744</v>
      </c>
      <c r="I46" s="46"/>
      <c r="J46" s="41"/>
    </row>
    <row r="47" spans="5:10" ht="15">
      <c r="E47" s="47">
        <v>0.115</v>
      </c>
      <c r="F47" s="47"/>
      <c r="G47" s="47"/>
      <c r="H47" s="46">
        <f>'Primas HRW'!B23*B42</f>
        <v>-1.8372</v>
      </c>
      <c r="I47" s="46"/>
      <c r="J47" s="41"/>
    </row>
    <row r="48" spans="5:10" ht="15">
      <c r="E48" s="47">
        <v>0.125</v>
      </c>
      <c r="F48" s="47"/>
      <c r="G48" s="47"/>
      <c r="H48" s="46">
        <f>'Primas HRW'!B24</f>
        <v>10</v>
      </c>
      <c r="I48" s="46"/>
      <c r="J48" s="44"/>
    </row>
    <row r="49" spans="5:10" ht="15">
      <c r="E49" s="45">
        <v>0.13</v>
      </c>
      <c r="F49" s="45"/>
      <c r="G49" s="45"/>
      <c r="H49" s="45" t="str">
        <f>'Primas HRW'!B25</f>
        <v>--</v>
      </c>
      <c r="I49" s="45"/>
      <c r="J49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>
        <v>180</v>
      </c>
      <c r="C7" s="50" t="s">
        <v>130</v>
      </c>
    </row>
    <row r="8" spans="1:3" ht="15">
      <c r="A8" s="56" t="s">
        <v>41</v>
      </c>
      <c r="B8" s="57">
        <v>185</v>
      </c>
      <c r="C8" s="57" t="s">
        <v>130</v>
      </c>
    </row>
    <row r="9" spans="1:3" ht="15">
      <c r="A9" s="58" t="s">
        <v>42</v>
      </c>
      <c r="B9" s="50">
        <v>175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0" t="s">
        <v>31</v>
      </c>
      <c r="B11" s="81">
        <v>170</v>
      </c>
      <c r="C11" s="81" t="s">
        <v>152</v>
      </c>
    </row>
    <row r="12" spans="1:3" ht="15">
      <c r="A12" s="58" t="s">
        <v>32</v>
      </c>
      <c r="B12" s="50">
        <v>170</v>
      </c>
      <c r="C12" s="50" t="s">
        <v>152</v>
      </c>
    </row>
    <row r="13" spans="1:3" ht="15">
      <c r="A13" s="56" t="s">
        <v>33</v>
      </c>
      <c r="B13" s="57">
        <v>170</v>
      </c>
      <c r="C13" s="57" t="s">
        <v>152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8" sqref="B8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8"/>
      <c r="B2" s="132" t="s">
        <v>1</v>
      </c>
      <c r="C2" s="132"/>
      <c r="D2" s="132"/>
      <c r="E2" s="132"/>
      <c r="F2" s="132"/>
    </row>
    <row r="3" spans="1:6" ht="15.75">
      <c r="A3" s="58"/>
      <c r="B3" s="132" t="s">
        <v>48</v>
      </c>
      <c r="C3" s="132"/>
      <c r="D3" s="132"/>
      <c r="E3" s="132"/>
      <c r="F3" s="132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3">
        <v>2014</v>
      </c>
      <c r="B5" s="134"/>
      <c r="C5" s="134"/>
      <c r="D5" s="134"/>
      <c r="E5" s="134"/>
      <c r="F5" s="134"/>
      <c r="G5" s="135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>
        <v>205</v>
      </c>
      <c r="C8" s="50"/>
      <c r="D8" s="98">
        <f>B8+$B$24</f>
        <v>215</v>
      </c>
      <c r="E8" s="98">
        <f>B8+$B$23</f>
        <v>200</v>
      </c>
      <c r="F8" s="99">
        <f>B8+$B$22</f>
        <v>195</v>
      </c>
      <c r="G8" s="50" t="s">
        <v>130</v>
      </c>
    </row>
    <row r="9" spans="1:7" ht="15">
      <c r="A9" s="56" t="s">
        <v>41</v>
      </c>
      <c r="B9" s="57">
        <v>200</v>
      </c>
      <c r="C9" s="57"/>
      <c r="D9" s="62">
        <f>B9+$B$24</f>
        <v>210</v>
      </c>
      <c r="E9" s="62">
        <f>B9+$B$23</f>
        <v>195</v>
      </c>
      <c r="F9" s="57">
        <f>B9+$B$22</f>
        <v>190</v>
      </c>
      <c r="G9" s="62" t="s">
        <v>130</v>
      </c>
    </row>
    <row r="10" spans="1:7" ht="15">
      <c r="A10" s="58" t="s">
        <v>42</v>
      </c>
      <c r="B10" s="50">
        <v>200</v>
      </c>
      <c r="C10" s="50"/>
      <c r="D10" s="50">
        <f>B10+$B$24</f>
        <v>210</v>
      </c>
      <c r="E10" s="50">
        <f>B10+$B$23</f>
        <v>195</v>
      </c>
      <c r="F10" s="50">
        <f>B10+$B$22</f>
        <v>190</v>
      </c>
      <c r="G10" s="50" t="s">
        <v>130</v>
      </c>
    </row>
    <row r="11" spans="1:7" ht="15.75">
      <c r="A11" s="133">
        <v>2015</v>
      </c>
      <c r="B11" s="134"/>
      <c r="C11" s="134"/>
      <c r="D11" s="134"/>
      <c r="E11" s="134"/>
      <c r="F11" s="134"/>
      <c r="G11" s="135"/>
    </row>
    <row r="12" spans="1:7" ht="15">
      <c r="A12" s="66" t="s">
        <v>31</v>
      </c>
      <c r="B12" s="57">
        <v>190</v>
      </c>
      <c r="C12" s="57"/>
      <c r="D12" s="57">
        <f>B12+B24</f>
        <v>200</v>
      </c>
      <c r="E12" s="57">
        <f>B12+B23</f>
        <v>185</v>
      </c>
      <c r="F12" s="57">
        <f>B12+B22</f>
        <v>180</v>
      </c>
      <c r="G12" s="57" t="s">
        <v>152</v>
      </c>
    </row>
    <row r="13" spans="1:7" ht="15">
      <c r="A13" s="58" t="s">
        <v>32</v>
      </c>
      <c r="B13" s="50">
        <v>190</v>
      </c>
      <c r="C13" s="50"/>
      <c r="D13" s="50">
        <f>B13+B24</f>
        <v>200</v>
      </c>
      <c r="E13" s="50">
        <f>B13+B23</f>
        <v>185</v>
      </c>
      <c r="F13" s="50">
        <f>B13+B22</f>
        <v>180</v>
      </c>
      <c r="G13" s="50" t="s">
        <v>152</v>
      </c>
    </row>
    <row r="14" spans="1:7" ht="15">
      <c r="A14" s="56" t="s">
        <v>33</v>
      </c>
      <c r="B14" s="57">
        <v>190</v>
      </c>
      <c r="C14" s="57"/>
      <c r="D14" s="57">
        <f>B14+B24</f>
        <v>200</v>
      </c>
      <c r="E14" s="57">
        <f>B14+B23</f>
        <v>185</v>
      </c>
      <c r="F14" s="57">
        <f>B14+B22</f>
        <v>180</v>
      </c>
      <c r="G14" s="62" t="s">
        <v>152</v>
      </c>
    </row>
    <row r="15" spans="1:7" ht="15">
      <c r="A15" s="58" t="s">
        <v>34</v>
      </c>
      <c r="B15" s="50"/>
      <c r="C15" s="50"/>
      <c r="D15" s="50"/>
      <c r="E15" s="50"/>
      <c r="F15" s="50"/>
      <c r="G15" s="50"/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>
        <v>125</v>
      </c>
      <c r="C7" s="50" t="s">
        <v>130</v>
      </c>
    </row>
    <row r="8" spans="1:3" ht="15">
      <c r="A8" s="66" t="s">
        <v>41</v>
      </c>
      <c r="B8" s="57">
        <v>125</v>
      </c>
      <c r="C8" s="57" t="s">
        <v>130</v>
      </c>
    </row>
    <row r="9" spans="1:3" ht="15">
      <c r="A9" s="75" t="s">
        <v>42</v>
      </c>
      <c r="B9" s="50">
        <v>115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2" t="s">
        <v>31</v>
      </c>
      <c r="B11" s="81">
        <v>100</v>
      </c>
      <c r="C11" s="81" t="s">
        <v>152</v>
      </c>
    </row>
    <row r="12" spans="1:3" ht="15">
      <c r="A12" s="75" t="s">
        <v>32</v>
      </c>
      <c r="B12" s="50"/>
      <c r="C12" s="50"/>
    </row>
    <row r="13" spans="1:3" ht="15">
      <c r="A13" s="66" t="s">
        <v>33</v>
      </c>
      <c r="B13" s="57"/>
      <c r="C13" s="57"/>
    </row>
    <row r="14" spans="1:3" ht="15">
      <c r="A14" s="61" t="s">
        <v>34</v>
      </c>
      <c r="B14" s="76"/>
      <c r="C14" s="76"/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41918</v>
      </c>
      <c r="E4" s="34">
        <v>491.5</v>
      </c>
      <c r="F4" t="s">
        <v>63</v>
      </c>
      <c r="G4" t="s">
        <v>94</v>
      </c>
      <c r="H4" s="111">
        <v>41918</v>
      </c>
      <c r="I4" s="34">
        <v>575.5</v>
      </c>
      <c r="J4" t="s">
        <v>64</v>
      </c>
      <c r="K4" t="s">
        <v>65</v>
      </c>
      <c r="L4" s="111">
        <v>41918</v>
      </c>
      <c r="M4" s="34">
        <v>332.5</v>
      </c>
    </row>
    <row r="5" spans="2:13" ht="15">
      <c r="B5" t="s">
        <v>66</v>
      </c>
      <c r="C5" t="s">
        <v>95</v>
      </c>
      <c r="D5" s="111">
        <v>41918</v>
      </c>
      <c r="E5" s="34">
        <v>503.5</v>
      </c>
      <c r="F5" t="s">
        <v>86</v>
      </c>
      <c r="G5" t="s">
        <v>96</v>
      </c>
      <c r="H5" s="111">
        <v>41918</v>
      </c>
      <c r="I5" s="34">
        <v>575.5</v>
      </c>
      <c r="J5" t="s">
        <v>67</v>
      </c>
      <c r="K5" t="s">
        <v>68</v>
      </c>
      <c r="L5" s="111">
        <v>41918</v>
      </c>
      <c r="M5" s="34">
        <v>345.25</v>
      </c>
    </row>
    <row r="6" spans="2:13" ht="15">
      <c r="B6" t="s">
        <v>69</v>
      </c>
      <c r="C6" t="s">
        <v>97</v>
      </c>
      <c r="D6" s="111">
        <v>41918</v>
      </c>
      <c r="E6" s="34">
        <v>512.25</v>
      </c>
      <c r="F6" t="s">
        <v>104</v>
      </c>
      <c r="G6" t="s">
        <v>105</v>
      </c>
      <c r="H6" s="111">
        <v>41918</v>
      </c>
      <c r="I6" s="34">
        <v>578.5</v>
      </c>
      <c r="J6" t="s">
        <v>70</v>
      </c>
      <c r="K6" t="s">
        <v>71</v>
      </c>
      <c r="L6" s="111">
        <v>41918</v>
      </c>
      <c r="M6" s="34">
        <v>353.75</v>
      </c>
    </row>
    <row r="7" spans="2:13" ht="15">
      <c r="B7" t="s">
        <v>72</v>
      </c>
      <c r="C7" t="s">
        <v>98</v>
      </c>
      <c r="D7" s="111">
        <v>41918</v>
      </c>
      <c r="E7" s="34">
        <v>520.75</v>
      </c>
      <c r="F7" t="s">
        <v>106</v>
      </c>
      <c r="G7" t="s">
        <v>107</v>
      </c>
      <c r="H7" s="111">
        <v>41918</v>
      </c>
      <c r="I7" s="34">
        <v>574.75</v>
      </c>
      <c r="J7" t="s">
        <v>73</v>
      </c>
      <c r="K7" t="s">
        <v>74</v>
      </c>
      <c r="L7" s="111">
        <v>41918</v>
      </c>
      <c r="M7" s="34">
        <v>361.75</v>
      </c>
    </row>
    <row r="8" spans="2:13" ht="15">
      <c r="B8" t="s">
        <v>88</v>
      </c>
      <c r="C8" t="s">
        <v>99</v>
      </c>
      <c r="D8" s="111">
        <v>41918</v>
      </c>
      <c r="E8" s="34">
        <v>533.25</v>
      </c>
      <c r="F8" t="s">
        <v>108</v>
      </c>
      <c r="G8" t="s">
        <v>109</v>
      </c>
      <c r="H8" s="111">
        <v>41918</v>
      </c>
      <c r="I8" s="34">
        <v>586.75</v>
      </c>
      <c r="J8" t="s">
        <v>75</v>
      </c>
      <c r="K8" t="s">
        <v>76</v>
      </c>
      <c r="L8" s="111">
        <v>41918</v>
      </c>
      <c r="M8" s="34">
        <v>369.75</v>
      </c>
    </row>
    <row r="9" spans="2:13" ht="15">
      <c r="B9" t="s">
        <v>89</v>
      </c>
      <c r="C9" t="s">
        <v>100</v>
      </c>
      <c r="D9" s="111">
        <v>41918</v>
      </c>
      <c r="E9" s="34">
        <v>548.75</v>
      </c>
      <c r="F9" t="s">
        <v>110</v>
      </c>
      <c r="G9" t="s">
        <v>111</v>
      </c>
      <c r="H9" s="111">
        <v>41918</v>
      </c>
      <c r="I9" s="34">
        <v>603</v>
      </c>
      <c r="J9" t="s">
        <v>77</v>
      </c>
      <c r="K9" t="s">
        <v>78</v>
      </c>
      <c r="L9" s="111">
        <v>41918</v>
      </c>
      <c r="M9" s="34">
        <v>380.5</v>
      </c>
    </row>
    <row r="10" spans="2:13" ht="15">
      <c r="B10" t="s">
        <v>90</v>
      </c>
      <c r="C10" t="s">
        <v>101</v>
      </c>
      <c r="D10" s="111">
        <v>41918</v>
      </c>
      <c r="E10" s="34">
        <v>559</v>
      </c>
      <c r="F10" t="s">
        <v>112</v>
      </c>
      <c r="G10" t="s">
        <v>113</v>
      </c>
      <c r="H10" s="111">
        <v>41918</v>
      </c>
      <c r="I10" s="34">
        <v>612.25</v>
      </c>
      <c r="J10" t="s">
        <v>120</v>
      </c>
      <c r="K10" t="s">
        <v>121</v>
      </c>
      <c r="L10" s="111">
        <v>41918</v>
      </c>
      <c r="M10" s="34">
        <v>390</v>
      </c>
    </row>
    <row r="11" spans="2:13" ht="15">
      <c r="B11" t="s">
        <v>91</v>
      </c>
      <c r="C11" t="s">
        <v>102</v>
      </c>
      <c r="D11" s="111">
        <v>41918</v>
      </c>
      <c r="E11" s="34">
        <v>561</v>
      </c>
      <c r="F11" t="s">
        <v>114</v>
      </c>
      <c r="G11" t="s">
        <v>115</v>
      </c>
      <c r="H11" s="111">
        <v>41918</v>
      </c>
      <c r="I11" s="34">
        <v>613.75</v>
      </c>
      <c r="J11" t="s">
        <v>122</v>
      </c>
      <c r="K11" t="s">
        <v>123</v>
      </c>
      <c r="L11" s="111">
        <v>41918</v>
      </c>
      <c r="M11" s="34">
        <v>397</v>
      </c>
    </row>
    <row r="12" spans="2:13" ht="15">
      <c r="B12" t="s">
        <v>92</v>
      </c>
      <c r="C12" t="s">
        <v>103</v>
      </c>
      <c r="D12" s="111">
        <v>41918</v>
      </c>
      <c r="E12" s="34">
        <v>550.25</v>
      </c>
      <c r="F12" t="s">
        <v>116</v>
      </c>
      <c r="G12" t="s">
        <v>117</v>
      </c>
      <c r="H12" s="111">
        <v>41918</v>
      </c>
      <c r="I12" s="34">
        <v>584</v>
      </c>
      <c r="J12" t="s">
        <v>79</v>
      </c>
      <c r="K12" t="s">
        <v>80</v>
      </c>
      <c r="L12" s="111">
        <v>41918</v>
      </c>
      <c r="M12" s="34">
        <v>402.75</v>
      </c>
    </row>
    <row r="13" spans="2:13" ht="15">
      <c r="B13" t="s">
        <v>131</v>
      </c>
      <c r="C13" t="s">
        <v>132</v>
      </c>
      <c r="D13" s="111">
        <v>41918</v>
      </c>
      <c r="E13" s="34">
        <v>557.25</v>
      </c>
      <c r="F13" t="s">
        <v>139</v>
      </c>
      <c r="G13" t="s">
        <v>140</v>
      </c>
      <c r="H13" s="111">
        <v>41918</v>
      </c>
      <c r="I13" s="34">
        <v>582.5</v>
      </c>
      <c r="J13" t="s">
        <v>124</v>
      </c>
      <c r="K13" t="s">
        <v>125</v>
      </c>
      <c r="L13" s="111">
        <v>41918</v>
      </c>
      <c r="M13" s="34">
        <v>400.25</v>
      </c>
    </row>
    <row r="14" spans="2:13" ht="15">
      <c r="B14" t="s">
        <v>133</v>
      </c>
      <c r="C14" t="s">
        <v>134</v>
      </c>
      <c r="D14" s="111">
        <v>41918</v>
      </c>
      <c r="E14" s="34">
        <v>565.25</v>
      </c>
      <c r="F14" t="s">
        <v>141</v>
      </c>
      <c r="G14" t="s">
        <v>142</v>
      </c>
      <c r="H14" s="111">
        <v>41918</v>
      </c>
      <c r="I14" s="34">
        <v>591</v>
      </c>
      <c r="J14" t="s">
        <v>81</v>
      </c>
      <c r="K14" t="s">
        <v>82</v>
      </c>
      <c r="L14" s="111">
        <v>41918</v>
      </c>
      <c r="M14" s="34">
        <v>402</v>
      </c>
    </row>
    <row r="15" spans="2:13" ht="15">
      <c r="B15" t="s">
        <v>135</v>
      </c>
      <c r="C15" t="s">
        <v>136</v>
      </c>
      <c r="D15" s="111">
        <v>41918</v>
      </c>
      <c r="E15" s="34">
        <v>566.5</v>
      </c>
      <c r="F15" t="s">
        <v>143</v>
      </c>
      <c r="G15" t="s">
        <v>144</v>
      </c>
      <c r="H15" s="111">
        <v>41918</v>
      </c>
      <c r="I15" s="34">
        <v>591</v>
      </c>
      <c r="J15" t="s">
        <v>126</v>
      </c>
      <c r="K15" t="s">
        <v>127</v>
      </c>
      <c r="L15" s="111">
        <v>41918</v>
      </c>
      <c r="M15" s="34">
        <v>419.75</v>
      </c>
    </row>
    <row r="16" spans="2:13" ht="15">
      <c r="B16" t="s">
        <v>137</v>
      </c>
      <c r="C16" t="s">
        <v>138</v>
      </c>
      <c r="D16" s="111">
        <v>41918</v>
      </c>
      <c r="E16" s="34">
        <v>575</v>
      </c>
      <c r="F16" t="s">
        <v>145</v>
      </c>
      <c r="G16" t="s">
        <v>146</v>
      </c>
      <c r="H16" s="111">
        <v>41918</v>
      </c>
      <c r="I16" s="34">
        <v>591</v>
      </c>
      <c r="J16" t="s">
        <v>128</v>
      </c>
      <c r="K16" t="s">
        <v>129</v>
      </c>
      <c r="L16" s="111">
        <v>41918</v>
      </c>
      <c r="M16" s="34">
        <v>407.25</v>
      </c>
    </row>
    <row r="17" spans="2:13" ht="15">
      <c r="B17" t="s">
        <v>147</v>
      </c>
      <c r="C17" t="s">
        <v>148</v>
      </c>
      <c r="D17" s="111">
        <v>41918</v>
      </c>
      <c r="E17" s="34">
        <v>546.5</v>
      </c>
      <c r="F17" t="s">
        <v>149</v>
      </c>
      <c r="G17" t="s">
        <v>150</v>
      </c>
      <c r="H17" s="111">
        <v>41918</v>
      </c>
      <c r="I17" s="34">
        <v>581.5</v>
      </c>
      <c r="J17" t="s">
        <v>151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155</v>
      </c>
      <c r="E20" s="58">
        <v>6</v>
      </c>
      <c r="F20" s="77" t="s">
        <v>84</v>
      </c>
      <c r="G20" t="s">
        <v>40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2014-10-07T13:28:47Z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