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3551" windowWidth="20490" windowHeight="714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'BUSHEL'!$A$1:$K$41</definedName>
    <definedName name="_xlnm.Print_Area" localSheetId="5">'Datos'!$A$1:$M$8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<sst xmlns="http://schemas.openxmlformats.org/spreadsheetml/2006/main" count="276" uniqueCount="158">
  <si>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</si>
  <si>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</si>
  <si>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</si>
  <si>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</si>
  <si>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</si>
  <si>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</si>
  <si>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</si>
  <si>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</si>
  <si>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</si>
  <si>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</si>
  <si>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</si>
  <si>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</si>
  <si>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</si>
  <si>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</si>
  <si>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</si>
  <si>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</si>
  <si>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</si>
  <si>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</si>
  <si>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</si>
  <si>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</si>
  <si>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</si>
  <si>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</si>
  <si>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</si>
  <si>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</si>
  <si>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</si>
  <si>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</si>
  <si>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</si>
  <si>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</si>
  <si>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</si>
  <si>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</si>
  <si>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</si>
  <si>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</si>
  <si>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</si>
  <si>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</si>
  <si>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</si>
  <si>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</si>
  <si>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</si>
  <si>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</si>
  <si>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</si>
  <si>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</si>
  <si>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</si>
  <si>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</si>
  <si>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</si>
  <si>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</si>
  <si>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</si>
  <si>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</si>
  <si>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</si>
  <si>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</si>
  <si>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</si>
  <si>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</si>
  <si>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</si>
  <si>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</si>
  <si>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</si>
  <si>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</si>
  <si>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</si>
  <si>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</si>
  <si>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</si>
  <si>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</si>
  <si>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</si>
  <si>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</si>
  <si>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</si>
  <si>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</si>
  <si>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</si>
  <si>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</si>
  <si>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</si>
  <si>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</si>
  <si>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</si>
  <si>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</si>
  <si>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</si>
  <si>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</si>
  <si>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</si>
  <si>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</si>
  <si>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</si>
  <si>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</si>
  <si>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</si>
  <si>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</si>
  <si>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</si>
  <si>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</si>
  <si>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</si>
  <si>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</si>
  <si>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</si>
  <si>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</si>
  <si>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</si>
  <si>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</si>
  <si>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</si>
  <si>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</si>
  <si>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</si>
  <si>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</si>
  <si>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</si>
  <si>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</si>
  <si>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</si>
  <si>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</si>
  <si>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</si>
  <si>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</si>
  <si>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</si>
  <si>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</si>
  <si>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</si>
  <si>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</si>
  <si>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</si>
  <si>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</si>
  <si>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</si>
  <si>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</si>
  <si>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</si>
  <si>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</si>
  <si>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</si>
  <si>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</si>
  <si>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</si>
  <si>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</si>
  <si>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</si>
  <si>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</si>
  <si>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</si>
  <si>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</si>
  <si>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</si>
  <si>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</si>
  <si>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</si>
  <si>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</si>
  <si>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</si>
  <si>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</si>
  <si>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</si>
  <si>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</si>
  <si>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</si>
  <si>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</si>
  <si>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</si>
  <si>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</si>
  <si>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</si>
  <si>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</si>
  <si>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</si>
  <si>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</si>
  <si>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</si>
  <si>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</si>
  <si>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 xml:space="preserve"> +Z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</si>
  <si>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</si>
  <si>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</si>
  <si>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</si>
  <si>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</si>
  <si>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</si>
  <si>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</si>
  <si>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</si>
  <si>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</si>
  <si>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</si>
  <si>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</si>
  <si>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</si>
  <si>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</si>
  <si>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</si>
  <si>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</si>
  <si>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</si>
  <si>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</si>
  <si>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</si>
  <si>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</si>
  <si>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</si>
  <si>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</si>
  <si>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 xml:space="preserve">      </t>
  </si>
  <si>
    <t xml:space="preserve"> +H</t>
  </si>
  <si>
    <t>ENE</t>
  </si>
  <si>
    <t>FEB</t>
  </si>
  <si>
    <t xml:space="preserve"> +K</t>
  </si>
  <si>
    <t>ABR</t>
  </si>
  <si>
    <t>Lunes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</si>
</sst>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0" fontId="0" fillId="23" borderId="0" xfId="0" applyFill="1" applyBorder="1" applyAlignment="1">
      <alignment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0" fontId="0" fillId="59" borderId="24" xfId="0" applyFont="1" applyFill="1" applyBorder="1" applyAlignment="1">
      <alignment horizontal="center"/>
    </xf>
    <xf numFmtId="0" fontId="0" fillId="59" borderId="24" xfId="0" applyFill="1" applyBorder="1" applyAlignment="1">
      <alignment horizontal="center" vertical="center"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4" fontId="23" fillId="57" borderId="27" xfId="0" applyNumberFormat="1" applyFont="1" applyFill="1" applyBorder="1" applyAlignment="1" applyProtection="1">
      <alignment horizontal="right" vertical="center"/>
      <protection/>
    </xf>
    <xf numFmtId="4" fontId="23" fillId="57" borderId="29" xfId="0" applyNumberFormat="1" applyFont="1" applyFill="1" applyBorder="1" applyAlignment="1" applyProtection="1">
      <alignment horizontal="right" vertical="center"/>
      <protection/>
    </xf>
    <xf numFmtId="4" fontId="50" fillId="57" borderId="27" xfId="0" applyNumberFormat="1" applyFont="1" applyFill="1" applyBorder="1" applyAlignment="1" applyProtection="1">
      <alignment horizontal="right" vertical="center"/>
      <protection/>
    </xf>
    <xf numFmtId="4" fontId="50" fillId="57" borderId="29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60" borderId="33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3" fillId="61" borderId="27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>
      <alignment horizontal="right" vertical="center"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0" fillId="2" borderId="27" xfId="0" applyNumberFormat="1" applyFont="1" applyFill="1" applyBorder="1" applyAlignment="1" applyProtection="1">
      <alignment horizontal="right" vertical="center"/>
      <protection/>
    </xf>
    <xf numFmtId="4" fontId="50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Datos!G20</f>
        <v>Noviembre</v>
      </c>
      <c r="E8" s="4">
        <f>Datos!I20</f>
        <v>2014</v>
      </c>
      <c r="F8" s="4"/>
      <c r="G8" s="4"/>
      <c r="H8" s="3"/>
      <c r="I8" s="3"/>
      <c r="J8" s="3" t="str">
        <f>Datos!D20</f>
        <v>Lunes</v>
      </c>
      <c r="K8" s="5">
        <f>Datos!E20</f>
        <v>17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4" t="s">
        <v>1</v>
      </c>
      <c r="C13" s="124"/>
      <c r="D13" s="125" t="s">
        <v>1</v>
      </c>
      <c r="E13" s="125"/>
      <c r="F13" s="125"/>
      <c r="G13" s="125"/>
      <c r="H13" s="125"/>
      <c r="I13" s="125"/>
      <c r="J13" s="126" t="s">
        <v>2</v>
      </c>
      <c r="K13" s="126"/>
    </row>
    <row r="14" spans="1:11" ht="15.75">
      <c r="A14" s="9"/>
      <c r="B14" s="127" t="s">
        <v>3</v>
      </c>
      <c r="C14" s="127"/>
      <c r="D14" s="128" t="s">
        <v>4</v>
      </c>
      <c r="E14" s="128"/>
      <c r="F14" s="128"/>
      <c r="G14" s="128"/>
      <c r="H14" s="128"/>
      <c r="I14" s="128"/>
      <c r="J14" s="129" t="s">
        <v>5</v>
      </c>
      <c r="K14" s="129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118</v>
      </c>
      <c r="G15" s="14" t="s">
        <v>119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18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17" t="s">
        <v>15</v>
      </c>
      <c r="B17" s="31"/>
      <c r="C17" s="25"/>
      <c r="D17" s="26"/>
      <c r="E17" s="83"/>
      <c r="F17" s="25"/>
      <c r="G17" s="83"/>
      <c r="H17" s="83"/>
      <c r="I17" s="84"/>
      <c r="J17" s="27"/>
      <c r="K17" s="28"/>
    </row>
    <row r="18" spans="1:11" ht="19.5" customHeight="1">
      <c r="A18" s="17" t="s">
        <v>16</v>
      </c>
      <c r="B18" s="31"/>
      <c r="C18" s="25"/>
      <c r="D18" s="26"/>
      <c r="E18" s="83"/>
      <c r="F18" s="25"/>
      <c r="G18" s="83"/>
      <c r="H18" s="83"/>
      <c r="I18" s="84"/>
      <c r="J18" s="27"/>
      <c r="K18" s="28"/>
    </row>
    <row r="19" spans="1:11" ht="19.5" customHeight="1">
      <c r="A19" s="17" t="s">
        <v>17</v>
      </c>
      <c r="B19" s="31"/>
      <c r="C19" s="25">
        <f>B20+'Primas SRW'!B8</f>
        <v>701.75</v>
      </c>
      <c r="D19" s="26"/>
      <c r="E19" s="83">
        <f>D20+'Primas HRW'!B9</f>
        <v>759.5</v>
      </c>
      <c r="F19" s="25"/>
      <c r="G19" s="83">
        <f>D20+'Primas HRW'!D9</f>
        <v>769.5</v>
      </c>
      <c r="H19" s="83">
        <f>D20+'Primas HRW'!E9</f>
        <v>754.5</v>
      </c>
      <c r="I19" s="84">
        <f>D20+'Primas HRW'!F9</f>
        <v>749.5</v>
      </c>
      <c r="J19" s="27"/>
      <c r="K19" s="28"/>
    </row>
    <row r="20" spans="1:11" ht="19.5" customHeight="1">
      <c r="A20" s="17" t="s">
        <v>18</v>
      </c>
      <c r="B20" s="31">
        <f>Datos!E4</f>
        <v>551.75</v>
      </c>
      <c r="C20" s="30">
        <f>B20+'Primas SRW'!B9</f>
        <v>701.75</v>
      </c>
      <c r="D20" s="26">
        <f>Datos!I4</f>
        <v>596.5</v>
      </c>
      <c r="E20" s="100">
        <f>D20+'Primas HRW'!B10</f>
        <v>759.5</v>
      </c>
      <c r="F20" s="30"/>
      <c r="G20" s="100">
        <f>D20+'Primas HRW'!D10</f>
        <v>769.5</v>
      </c>
      <c r="H20" s="100">
        <f>D20+'Primas HRW'!E10</f>
        <v>754.5</v>
      </c>
      <c r="I20" s="101">
        <f>D20+'Primas HRW'!F10</f>
        <v>749.5</v>
      </c>
      <c r="J20" s="27">
        <f>Datos!M4</f>
        <v>377.5</v>
      </c>
      <c r="K20" s="28">
        <f>J20+'Primas maíz'!B9</f>
        <v>492.5</v>
      </c>
    </row>
    <row r="21" spans="1:11" ht="19.5" customHeight="1">
      <c r="A21" s="17">
        <v>2015</v>
      </c>
      <c r="B21" s="21"/>
      <c r="C21" s="19"/>
      <c r="D21" s="20"/>
      <c r="E21" s="19"/>
      <c r="F21" s="19"/>
      <c r="G21" s="19"/>
      <c r="H21" s="21"/>
      <c r="I21" s="22"/>
      <c r="J21" s="23"/>
      <c r="K21" s="21"/>
    </row>
    <row r="22" spans="1:11" ht="19.5" customHeight="1">
      <c r="A22" s="17" t="s">
        <v>153</v>
      </c>
      <c r="B22" s="31"/>
      <c r="C22" s="25">
        <f>B20+'Primas SRW'!B11</f>
        <v>696.75</v>
      </c>
      <c r="D22" s="26"/>
      <c r="E22" s="83">
        <f>D24+'Primas HRW'!B12</f>
        <v>760</v>
      </c>
      <c r="F22" s="83"/>
      <c r="G22" s="83">
        <f>D24+'Primas HRW'!D12</f>
        <v>770</v>
      </c>
      <c r="H22" s="83">
        <f>D24+'Primas HRW'!E12</f>
        <v>755</v>
      </c>
      <c r="I22" s="84">
        <f>D24+'Primas HRW'!F12</f>
        <v>750</v>
      </c>
      <c r="J22" s="110"/>
      <c r="K22" s="106">
        <f>J24+'Primas maíz'!B11</f>
        <v>490.5</v>
      </c>
    </row>
    <row r="23" spans="1:11" ht="19.5" customHeight="1">
      <c r="A23" s="17" t="s">
        <v>154</v>
      </c>
      <c r="B23" s="31"/>
      <c r="C23" s="25">
        <f>B24+'Primas SRW'!B12</f>
        <v>698.75</v>
      </c>
      <c r="D23" s="26"/>
      <c r="E23" s="83">
        <f>D24+'Primas HRW'!B13</f>
        <v>760</v>
      </c>
      <c r="F23" s="83"/>
      <c r="G23" s="83">
        <f>D24+'Primas HRW'!D13</f>
        <v>770</v>
      </c>
      <c r="H23" s="83">
        <f>D24+'Primas HRW'!E13</f>
        <v>755</v>
      </c>
      <c r="I23" s="84">
        <f>D24+'Primas HRW'!F13</f>
        <v>750</v>
      </c>
      <c r="J23" s="110"/>
      <c r="K23" s="106">
        <f>J24+'Primas maíz'!B12</f>
        <v>480.5</v>
      </c>
    </row>
    <row r="24" spans="1:11" ht="19.5" customHeight="1">
      <c r="A24" s="17" t="s">
        <v>12</v>
      </c>
      <c r="B24" s="31">
        <f>Datos!E5</f>
        <v>553.75</v>
      </c>
      <c r="C24" s="25">
        <f>B24+'Primas SRW'!B13</f>
        <v>693.75</v>
      </c>
      <c r="D24" s="26">
        <f>Datos!I5</f>
        <v>600</v>
      </c>
      <c r="E24" s="83">
        <f>D24+'Primas HRW'!B14</f>
        <v>760</v>
      </c>
      <c r="F24" s="83"/>
      <c r="G24" s="83">
        <f>D24+'Primas HRW'!D14</f>
        <v>770</v>
      </c>
      <c r="H24" s="83">
        <f>D24+'Primas HRW'!E14</f>
        <v>755</v>
      </c>
      <c r="I24" s="84">
        <f>D24+'Primas HRW'!F14</f>
        <v>750</v>
      </c>
      <c r="J24" s="27">
        <f>Datos!M5</f>
        <v>390.5</v>
      </c>
      <c r="K24" s="28">
        <f>J24+'Primas maíz'!B13</f>
        <v>480.5</v>
      </c>
    </row>
    <row r="25" spans="1:11" ht="19.5" customHeight="1">
      <c r="A25" s="17" t="s">
        <v>156</v>
      </c>
      <c r="B25" s="31"/>
      <c r="C25" s="25"/>
      <c r="D25" s="26"/>
      <c r="E25" s="83"/>
      <c r="F25" s="83"/>
      <c r="G25" s="83"/>
      <c r="H25" s="83"/>
      <c r="I25" s="84"/>
      <c r="J25" s="27"/>
      <c r="K25" s="28">
        <f>J26+'Primas maíz'!B14</f>
        <v>479</v>
      </c>
    </row>
    <row r="26" spans="1:11" ht="19.5" customHeight="1">
      <c r="A26" s="17" t="s">
        <v>13</v>
      </c>
      <c r="B26" s="31">
        <f>Datos!E6</f>
        <v>560.75</v>
      </c>
      <c r="C26" s="25"/>
      <c r="D26" s="26">
        <f>Datos!I6</f>
        <v>603.75</v>
      </c>
      <c r="E26" s="25"/>
      <c r="F26" s="25"/>
      <c r="G26" s="25"/>
      <c r="H26" s="25"/>
      <c r="I26" s="29"/>
      <c r="J26" s="27">
        <f>Datos!M6</f>
        <v>399</v>
      </c>
      <c r="K26" s="28"/>
    </row>
    <row r="27" spans="1:11" ht="19.5" customHeight="1">
      <c r="A27" s="17" t="s">
        <v>14</v>
      </c>
      <c r="B27" s="31">
        <f>Datos!E7</f>
        <v>567.5</v>
      </c>
      <c r="C27" s="25"/>
      <c r="D27" s="26">
        <f>Datos!I7</f>
        <v>603.25</v>
      </c>
      <c r="E27" s="25"/>
      <c r="F27" s="25"/>
      <c r="G27" s="25"/>
      <c r="H27" s="25"/>
      <c r="I27" s="29"/>
      <c r="J27" s="27">
        <f>Datos!M7</f>
        <v>406.5</v>
      </c>
      <c r="K27" s="28"/>
    </row>
    <row r="28" spans="1:11" ht="19.5" customHeight="1">
      <c r="A28" s="17" t="s">
        <v>15</v>
      </c>
      <c r="B28" s="31">
        <f>Datos!E8</f>
        <v>576</v>
      </c>
      <c r="C28" s="25"/>
      <c r="D28" s="26">
        <f>Datos!I8</f>
        <v>614.75</v>
      </c>
      <c r="E28" s="25"/>
      <c r="F28" s="25"/>
      <c r="G28" s="25"/>
      <c r="H28" s="25"/>
      <c r="I28" s="29"/>
      <c r="J28" s="27">
        <f>Datos!M8</f>
        <v>412.75</v>
      </c>
      <c r="K28" s="28"/>
    </row>
    <row r="29" spans="1:11" ht="19.5" customHeight="1">
      <c r="A29" s="17" t="s">
        <v>18</v>
      </c>
      <c r="B29" s="31">
        <f>Datos!E9</f>
        <v>587.25</v>
      </c>
      <c r="C29" s="30"/>
      <c r="D29" s="35">
        <f>Datos!I9</f>
        <v>629.25</v>
      </c>
      <c r="E29" s="30"/>
      <c r="F29" s="30"/>
      <c r="G29" s="30"/>
      <c r="H29" s="30"/>
      <c r="I29" s="32"/>
      <c r="J29" s="27">
        <f>Datos!M9</f>
        <v>421.5</v>
      </c>
      <c r="K29" s="31"/>
    </row>
    <row r="30" spans="1:11" ht="19.5" customHeight="1">
      <c r="A30" s="17">
        <v>2016</v>
      </c>
      <c r="B30" s="21"/>
      <c r="C30" s="19"/>
      <c r="D30" s="20"/>
      <c r="E30" s="19"/>
      <c r="F30" s="19"/>
      <c r="G30" s="19"/>
      <c r="H30" s="21"/>
      <c r="I30" s="22"/>
      <c r="J30" s="23"/>
      <c r="K30" s="21"/>
    </row>
    <row r="31" spans="1:11" ht="19.5" customHeight="1">
      <c r="A31" s="17" t="s">
        <v>12</v>
      </c>
      <c r="B31" s="31">
        <f>Datos!E10</f>
        <v>596</v>
      </c>
      <c r="C31" s="25"/>
      <c r="D31" s="26">
        <f>Datos!I10</f>
        <v>638.75</v>
      </c>
      <c r="E31" s="25"/>
      <c r="F31" s="25"/>
      <c r="G31" s="25"/>
      <c r="H31" s="25"/>
      <c r="I31" s="29"/>
      <c r="J31" s="33">
        <f>Datos!M10</f>
        <v>429.25</v>
      </c>
      <c r="K31" s="28"/>
    </row>
    <row r="32" spans="1:11" ht="19.5" customHeight="1">
      <c r="A32" s="17" t="s">
        <v>13</v>
      </c>
      <c r="B32" s="31">
        <f>Datos!E11</f>
        <v>598.5</v>
      </c>
      <c r="C32" s="25"/>
      <c r="D32" s="26">
        <f>Datos!I11</f>
        <v>639.75</v>
      </c>
      <c r="E32" s="25"/>
      <c r="F32" s="25"/>
      <c r="G32" s="25"/>
      <c r="H32" s="25"/>
      <c r="I32" s="29"/>
      <c r="J32" s="33">
        <f>Datos!M11</f>
        <v>435.25</v>
      </c>
      <c r="K32" s="28"/>
    </row>
    <row r="33" spans="1:11" ht="19.5" customHeight="1">
      <c r="A33" s="17" t="s">
        <v>14</v>
      </c>
      <c r="B33" s="31">
        <f>Datos!E12</f>
        <v>592.25</v>
      </c>
      <c r="C33" s="25"/>
      <c r="D33" s="26">
        <f>Datos!I12</f>
        <v>633.5</v>
      </c>
      <c r="E33" s="25"/>
      <c r="F33" s="25"/>
      <c r="G33" s="25"/>
      <c r="H33" s="25"/>
      <c r="I33" s="29"/>
      <c r="J33" s="33">
        <f>Datos!M12</f>
        <v>439.5</v>
      </c>
      <c r="K33" s="28"/>
    </row>
    <row r="34" spans="1:15" ht="19.5" customHeight="1">
      <c r="A34" s="17" t="s">
        <v>15</v>
      </c>
      <c r="B34" s="31">
        <f>Datos!E13</f>
        <v>599.25</v>
      </c>
      <c r="C34" s="25"/>
      <c r="D34" s="26">
        <f>Datos!I13</f>
        <v>638.75</v>
      </c>
      <c r="E34" s="25"/>
      <c r="F34" s="25"/>
      <c r="G34" s="25"/>
      <c r="H34" s="25"/>
      <c r="I34" s="29"/>
      <c r="J34" s="33">
        <f>Datos!M13</f>
        <v>429.75</v>
      </c>
      <c r="K34" s="28"/>
      <c r="L34"/>
      <c r="M34"/>
      <c r="N34"/>
      <c r="O34"/>
    </row>
    <row r="35" spans="1:15" ht="19.5" customHeight="1">
      <c r="A35" s="17" t="s">
        <v>18</v>
      </c>
      <c r="B35" s="31">
        <f>Datos!E14</f>
        <v>607.25</v>
      </c>
      <c r="C35" s="30"/>
      <c r="D35" s="26">
        <f>Datos!I14</f>
        <v>644</v>
      </c>
      <c r="E35" s="30"/>
      <c r="F35" s="30"/>
      <c r="G35" s="30"/>
      <c r="H35" s="30"/>
      <c r="I35" s="32"/>
      <c r="J35" s="33">
        <f>Datos!M14</f>
        <v>423.25</v>
      </c>
      <c r="K35" s="31"/>
      <c r="L35"/>
      <c r="M35"/>
      <c r="N35"/>
      <c r="O35"/>
    </row>
    <row r="36" spans="1:15" ht="19.5" customHeight="1">
      <c r="A36" s="17">
        <v>2017</v>
      </c>
      <c r="B36" s="21"/>
      <c r="C36" s="19"/>
      <c r="D36" s="20"/>
      <c r="E36" s="19"/>
      <c r="F36" s="19"/>
      <c r="G36" s="19"/>
      <c r="H36" s="21"/>
      <c r="I36" s="22"/>
      <c r="J36" s="23"/>
      <c r="K36" s="21"/>
      <c r="L36"/>
      <c r="M36"/>
      <c r="N36"/>
      <c r="O36"/>
    </row>
    <row r="37" spans="1:15" ht="19.5" customHeight="1">
      <c r="A37" s="17" t="s">
        <v>12</v>
      </c>
      <c r="B37" s="106">
        <f>Datos!E15</f>
        <v>609.5</v>
      </c>
      <c r="C37" s="107"/>
      <c r="D37" s="108">
        <f>Datos!I15</f>
        <v>644</v>
      </c>
      <c r="E37" s="107"/>
      <c r="F37" s="107"/>
      <c r="G37" s="107"/>
      <c r="H37" s="107"/>
      <c r="I37" s="109"/>
      <c r="J37" s="110"/>
      <c r="K37" s="106"/>
      <c r="L37"/>
      <c r="M37"/>
      <c r="N37"/>
      <c r="O37"/>
    </row>
    <row r="38" spans="1:15" ht="19.5" customHeight="1">
      <c r="A38" s="17" t="s">
        <v>13</v>
      </c>
      <c r="B38" s="106">
        <f>Datos!E16</f>
        <v>592.25</v>
      </c>
      <c r="C38" s="107"/>
      <c r="D38" s="108">
        <f>Datos!I16</f>
        <v>644</v>
      </c>
      <c r="E38" s="107"/>
      <c r="F38" s="107"/>
      <c r="G38" s="107"/>
      <c r="H38" s="107"/>
      <c r="I38" s="109"/>
      <c r="J38" s="110"/>
      <c r="K38" s="106"/>
      <c r="L38"/>
      <c r="M38"/>
      <c r="N38"/>
      <c r="O38"/>
    </row>
    <row r="39" spans="1:15" ht="19.5" customHeight="1">
      <c r="A39" s="17" t="s">
        <v>14</v>
      </c>
      <c r="B39" s="106">
        <f>Datos!E17</f>
        <v>590</v>
      </c>
      <c r="C39" s="25"/>
      <c r="D39" s="108">
        <f>Datos!I17</f>
        <v>600.75</v>
      </c>
      <c r="E39" s="25"/>
      <c r="F39" s="25"/>
      <c r="G39" s="25"/>
      <c r="H39" s="25"/>
      <c r="I39" s="29"/>
      <c r="J39" s="33">
        <f>Datos!M15</f>
        <v>441</v>
      </c>
      <c r="K39" s="28"/>
      <c r="L39"/>
      <c r="M39"/>
      <c r="N39"/>
      <c r="O39"/>
    </row>
    <row r="40" spans="1:15" ht="19.5" customHeight="1">
      <c r="A40" s="17" t="s">
        <v>18</v>
      </c>
      <c r="B40" s="31"/>
      <c r="C40" s="25"/>
      <c r="D40" s="26"/>
      <c r="E40" s="25"/>
      <c r="F40" s="25"/>
      <c r="G40" s="25"/>
      <c r="H40" s="25"/>
      <c r="I40" s="29"/>
      <c r="J40" s="33">
        <f>Datos!M16</f>
        <v>422.75</v>
      </c>
      <c r="K40" s="28"/>
      <c r="L40"/>
      <c r="M40"/>
      <c r="N40"/>
      <c r="O40"/>
    </row>
    <row r="41" spans="1:15" ht="19.5" customHeight="1">
      <c r="A41" s="36" t="s">
        <v>19</v>
      </c>
      <c r="B41" s="37"/>
      <c r="C41" s="37"/>
      <c r="D41" s="37"/>
      <c r="E41" s="37"/>
      <c r="F41" s="37"/>
      <c r="G41" s="37"/>
      <c r="H41" s="37"/>
      <c r="I41" s="37"/>
      <c r="J41" s="38"/>
      <c r="K41" s="38"/>
      <c r="L41"/>
      <c r="M41"/>
      <c r="N41"/>
      <c r="O41" s="34"/>
    </row>
    <row r="42" spans="1:15" ht="19.5" customHeight="1">
      <c r="A42" s="39" t="s">
        <v>20</v>
      </c>
      <c r="L42"/>
      <c r="M42"/>
      <c r="N42"/>
      <c r="O42" s="34"/>
    </row>
    <row r="43" spans="1:15" ht="19.5" customHeight="1">
      <c r="A43" s="39" t="s">
        <v>21</v>
      </c>
      <c r="D43" s="1" t="s">
        <v>22</v>
      </c>
      <c r="J43" s="40"/>
      <c r="L43"/>
      <c r="M43"/>
      <c r="N43"/>
      <c r="O43" s="34"/>
    </row>
    <row r="44" spans="1:15" ht="19.5" customHeight="1">
      <c r="A44" s="38" t="s">
        <v>23</v>
      </c>
      <c r="B44" s="38"/>
      <c r="C44" s="38"/>
      <c r="D44" s="38"/>
      <c r="E44" s="38"/>
      <c r="F44" s="38"/>
      <c r="G44" s="38"/>
      <c r="H44" s="38"/>
      <c r="I44" s="38"/>
      <c r="J44" s="41"/>
      <c r="L44"/>
      <c r="M44"/>
      <c r="N44"/>
      <c r="O44" s="34"/>
    </row>
    <row r="45" ht="19.5" customHeight="1">
      <c r="J45" s="41"/>
    </row>
    <row r="46" spans="1:10" ht="19.5" customHeight="1">
      <c r="A46" s="42" t="s">
        <v>24</v>
      </c>
      <c r="E46" s="43" t="s">
        <v>25</v>
      </c>
      <c r="F46" s="43"/>
      <c r="G46" s="43"/>
      <c r="H46" s="43"/>
      <c r="I46" s="43"/>
      <c r="J46" s="44"/>
    </row>
    <row r="47" spans="5:10" ht="19.5" customHeight="1">
      <c r="E47" s="45">
        <v>0.11</v>
      </c>
      <c r="F47" s="45"/>
      <c r="G47" s="45"/>
      <c r="H47" s="46">
        <f>'Primas HRW'!B22</f>
        <v>-10</v>
      </c>
      <c r="I47" s="46"/>
      <c r="J47" s="44"/>
    </row>
    <row r="48" spans="5:9" ht="19.5" customHeight="1">
      <c r="E48" s="47">
        <v>0.115</v>
      </c>
      <c r="F48" s="47"/>
      <c r="G48" s="47"/>
      <c r="H48" s="46">
        <f>'Primas HRW'!B23</f>
        <v>-5</v>
      </c>
      <c r="I48" s="46"/>
    </row>
    <row r="49" spans="5:9" ht="15">
      <c r="E49" s="47">
        <v>0.125</v>
      </c>
      <c r="F49" s="47"/>
      <c r="G49" s="47"/>
      <c r="H49" s="46">
        <f>'Primas HRW'!B24</f>
        <v>10</v>
      </c>
      <c r="I49" s="46"/>
    </row>
    <row r="50" spans="5:9" ht="15">
      <c r="E50" s="45">
        <v>0.13</v>
      </c>
      <c r="F50" s="45"/>
      <c r="G50" s="45"/>
      <c r="H50" s="46" t="str">
        <f>'Primas HRW'!B25</f>
        <v>--</v>
      </c>
      <c r="I50" s="46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Datos!G20</f>
        <v>Noviembre</v>
      </c>
      <c r="E9" s="3">
        <f>BUSHEL!E8</f>
        <v>2014</v>
      </c>
      <c r="F9" s="3"/>
      <c r="G9" s="3"/>
      <c r="H9" s="3"/>
      <c r="I9" s="3"/>
      <c r="J9" s="3" t="str">
        <f>Datos!D20</f>
        <v>Lunes</v>
      </c>
      <c r="K9" s="5">
        <f>Datos!E20</f>
        <v>17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30" t="s">
        <v>26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4" t="s">
        <v>1</v>
      </c>
      <c r="C13" s="124"/>
      <c r="D13" s="125" t="s">
        <v>1</v>
      </c>
      <c r="E13" s="125"/>
      <c r="F13" s="125"/>
      <c r="G13" s="125"/>
      <c r="H13" s="125"/>
      <c r="I13" s="125"/>
      <c r="J13" s="126" t="s">
        <v>2</v>
      </c>
      <c r="K13" s="126"/>
    </row>
    <row r="14" spans="1:11" ht="15.75">
      <c r="A14" s="9"/>
      <c r="B14" s="127" t="s">
        <v>3</v>
      </c>
      <c r="C14" s="127"/>
      <c r="D14" s="128" t="s">
        <v>4</v>
      </c>
      <c r="E14" s="128"/>
      <c r="F14" s="128"/>
      <c r="G14" s="128"/>
      <c r="H14" s="128"/>
      <c r="I14" s="128"/>
      <c r="J14" s="129" t="s">
        <v>5</v>
      </c>
      <c r="K14" s="129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118</v>
      </c>
      <c r="G15" s="14" t="s">
        <v>119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21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85" t="s">
        <v>15</v>
      </c>
      <c r="B17" s="86"/>
      <c r="C17" s="87"/>
      <c r="D17" s="88">
        <f>IF(BUSHEL!D17&gt;0,BUSHEL!D17*TONELADA!$B$43,"")</f>
      </c>
      <c r="E17" s="89"/>
      <c r="F17" s="89"/>
      <c r="G17" s="89"/>
      <c r="H17" s="89"/>
      <c r="I17" s="90"/>
      <c r="J17" s="91"/>
      <c r="K17" s="92"/>
    </row>
    <row r="18" spans="1:11" ht="19.5" customHeight="1">
      <c r="A18" s="17" t="s">
        <v>16</v>
      </c>
      <c r="B18" s="31"/>
      <c r="C18" s="30"/>
      <c r="D18" s="26"/>
      <c r="E18" s="102"/>
      <c r="F18" s="102"/>
      <c r="G18" s="102"/>
      <c r="H18" s="102"/>
      <c r="I18" s="103"/>
      <c r="J18" s="49"/>
      <c r="K18" s="48"/>
    </row>
    <row r="19" spans="1:11" ht="19.5" customHeight="1">
      <c r="A19" s="85" t="s">
        <v>17</v>
      </c>
      <c r="B19" s="86"/>
      <c r="C19" s="87">
        <f>BUSHEL!C19*TONELADA!$B$43</f>
        <v>257.85102</v>
      </c>
      <c r="D19" s="88"/>
      <c r="E19" s="89">
        <f>BUSHEL!E19*TONELADA!$B$43</f>
        <v>279.07068</v>
      </c>
      <c r="F19" s="112"/>
      <c r="G19" s="89">
        <f>BUSHEL!G19*TONELADA!$B$43</f>
        <v>282.74508</v>
      </c>
      <c r="H19" s="89">
        <f>BUSHEL!H19*TONELADA!$B$43</f>
        <v>277.23348</v>
      </c>
      <c r="I19" s="90">
        <f>BUSHEL!I19*TONELADA!$B$43</f>
        <v>275.39628</v>
      </c>
      <c r="J19" s="91"/>
      <c r="K19" s="92"/>
    </row>
    <row r="20" spans="1:11" ht="19.5" customHeight="1">
      <c r="A20" s="94" t="s">
        <v>18</v>
      </c>
      <c r="B20" s="95">
        <f>BUSHEL!B20*TONELADA!$B$43</f>
        <v>202.73502</v>
      </c>
      <c r="C20" s="30">
        <f>BUSHEL!C20*TONELADA!$B$43</f>
        <v>257.85102</v>
      </c>
      <c r="D20" s="96">
        <f>IF(BUSHEL!D20&gt;0,BUSHEL!D20*TONELADA!$B$43,"")</f>
        <v>219.17795999999998</v>
      </c>
      <c r="E20" s="104">
        <f>BUSHEL!E20*TONELADA!$B$43</f>
        <v>279.07068</v>
      </c>
      <c r="F20" s="104"/>
      <c r="G20" s="104">
        <f>BUSHEL!G20*TONELADA!$B$43</f>
        <v>282.74508</v>
      </c>
      <c r="H20" s="104">
        <f>BUSHEL!H20*TONELADA!$B$43</f>
        <v>277.23348</v>
      </c>
      <c r="I20" s="105">
        <f>BUSHEL!I20*TONELADA!$B$43</f>
        <v>275.39628</v>
      </c>
      <c r="J20" s="97">
        <f>BUSHEL!J20*$E$43</f>
        <v>148.61419999999998</v>
      </c>
      <c r="K20" s="113">
        <f>BUSHEL!K20*TONELADA!$E$43</f>
        <v>193.88739999999999</v>
      </c>
    </row>
    <row r="21" spans="1:11" ht="19.5" customHeight="1">
      <c r="A21" s="17">
        <v>2015</v>
      </c>
      <c r="B21" s="21"/>
      <c r="C21" s="19"/>
      <c r="D21" s="20"/>
      <c r="E21" s="19"/>
      <c r="F21" s="19"/>
      <c r="G21" s="19"/>
      <c r="H21" s="21"/>
      <c r="I21" s="22"/>
      <c r="J21" s="23"/>
      <c r="K21" s="21"/>
    </row>
    <row r="22" spans="1:11" ht="19.5" customHeight="1">
      <c r="A22" s="17" t="s">
        <v>153</v>
      </c>
      <c r="B22" s="31"/>
      <c r="C22" s="30">
        <f>BUSHEL!C22*TONELADA!$B$43</f>
        <v>256.01382</v>
      </c>
      <c r="D22" s="26"/>
      <c r="E22" s="104">
        <f>BUSHEL!E22*TONELADA!$B$43</f>
        <v>279.2544</v>
      </c>
      <c r="F22" s="104"/>
      <c r="G22" s="104">
        <f>BUSHEL!G22*TONELADA!$B$43</f>
        <v>282.92879999999997</v>
      </c>
      <c r="H22" s="104">
        <f>BUSHEL!H22*TONELADA!$B$43</f>
        <v>277.4172</v>
      </c>
      <c r="I22" s="105">
        <f>BUSHEL!I22*TONELADA!$B$43</f>
        <v>275.58</v>
      </c>
      <c r="J22" s="49"/>
      <c r="K22" s="113">
        <f>BUSHEL!K22*TONELADA!$E$43</f>
        <v>193.10003999999998</v>
      </c>
    </row>
    <row r="23" spans="1:11" ht="19.5" customHeight="1">
      <c r="A23" s="85" t="s">
        <v>154</v>
      </c>
      <c r="B23" s="86"/>
      <c r="C23" s="87">
        <f>BUSHEL!C23*TONELADA!$B$43</f>
        <v>256.7487</v>
      </c>
      <c r="D23" s="88"/>
      <c r="E23" s="89">
        <f>BUSHEL!E23*TONELADA!$B$43</f>
        <v>279.2544</v>
      </c>
      <c r="F23" s="112"/>
      <c r="G23" s="89">
        <f>BUSHEL!G23*TONELADA!$B$43</f>
        <v>282.92879999999997</v>
      </c>
      <c r="H23" s="89">
        <f>BUSHEL!H23*TONELADA!$B$43</f>
        <v>277.4172</v>
      </c>
      <c r="I23" s="90">
        <f>BUSHEL!I23*TONELADA!$B$43</f>
        <v>275.58</v>
      </c>
      <c r="J23" s="91"/>
      <c r="K23" s="92">
        <f>BUSHEL!K23*TONELADA!$E$43</f>
        <v>189.16324</v>
      </c>
    </row>
    <row r="24" spans="1:11" ht="19.5" customHeight="1">
      <c r="A24" s="17" t="s">
        <v>12</v>
      </c>
      <c r="B24" s="31">
        <f>BUSHEL!B24*TONELADA!$B$43</f>
        <v>203.4699</v>
      </c>
      <c r="C24" s="30">
        <f>BUSHEL!C24*TONELADA!$B$43</f>
        <v>254.9115</v>
      </c>
      <c r="D24" s="26">
        <f>IF(BUSHEL!D24&gt;0,BUSHEL!D24*TONELADA!$B$43,"")</f>
        <v>220.464</v>
      </c>
      <c r="E24" s="104">
        <f>BUSHEL!E24*TONELADA!$B$43</f>
        <v>279.2544</v>
      </c>
      <c r="F24" s="104"/>
      <c r="G24" s="104">
        <f>BUSHEL!G24*TONELADA!$B$43</f>
        <v>282.92879999999997</v>
      </c>
      <c r="H24" s="104">
        <f>BUSHEL!H24*TONELADA!$B$43</f>
        <v>277.4172</v>
      </c>
      <c r="I24" s="105">
        <f>BUSHEL!I24*TONELADA!$B$43</f>
        <v>275.58</v>
      </c>
      <c r="J24" s="49">
        <f>BUSHEL!J24*$E$43</f>
        <v>153.73203999999998</v>
      </c>
      <c r="K24" s="28">
        <f>BUSHEL!K24*TONELADA!$E$43</f>
        <v>189.16324</v>
      </c>
    </row>
    <row r="25" spans="1:11" ht="19.5" customHeight="1">
      <c r="A25" s="85" t="s">
        <v>156</v>
      </c>
      <c r="B25" s="86"/>
      <c r="C25" s="87"/>
      <c r="D25" s="88"/>
      <c r="E25" s="120"/>
      <c r="F25" s="120"/>
      <c r="G25" s="120"/>
      <c r="H25" s="120"/>
      <c r="I25" s="121"/>
      <c r="J25" s="91"/>
      <c r="K25" s="92">
        <f>BUSHEL!K25*TONELADA!$E$43</f>
        <v>188.57271999999998</v>
      </c>
    </row>
    <row r="26" spans="1:11" ht="19.5" customHeight="1">
      <c r="A26" s="114" t="s">
        <v>13</v>
      </c>
      <c r="B26" s="115">
        <f>BUSHEL!B26*TONELADA!$B$43</f>
        <v>206.04198</v>
      </c>
      <c r="C26" s="116"/>
      <c r="D26" s="117">
        <f>IF(BUSHEL!D26&gt;0,BUSHEL!D26*TONELADA!$B$43,"")</f>
        <v>221.84189999999998</v>
      </c>
      <c r="E26" s="116"/>
      <c r="F26" s="116"/>
      <c r="G26" s="116"/>
      <c r="H26" s="116"/>
      <c r="I26" s="118"/>
      <c r="J26" s="119">
        <f>BUSHEL!J26*$E$43</f>
        <v>157.07832</v>
      </c>
      <c r="K26" s="115"/>
    </row>
    <row r="27" spans="1:11" ht="19.5" customHeight="1">
      <c r="A27" s="85" t="s">
        <v>14</v>
      </c>
      <c r="B27" s="86">
        <f>BUSHEL!B27*TONELADA!$B$43</f>
        <v>208.5222</v>
      </c>
      <c r="C27" s="87"/>
      <c r="D27" s="122">
        <f>IF(BUSHEL!D27&gt;0,BUSHEL!D27*TONELADA!$B$43,"")</f>
        <v>221.65818</v>
      </c>
      <c r="E27" s="87"/>
      <c r="F27" s="87"/>
      <c r="G27" s="87"/>
      <c r="H27" s="87"/>
      <c r="I27" s="123"/>
      <c r="J27" s="91">
        <f>BUSHEL!J27*$E$43</f>
        <v>160.03091999999998</v>
      </c>
      <c r="K27" s="86"/>
    </row>
    <row r="28" spans="1:11" ht="19.5" customHeight="1">
      <c r="A28" s="114" t="s">
        <v>15</v>
      </c>
      <c r="B28" s="115">
        <f>BUSHEL!B28*TONELADA!$B$43</f>
        <v>211.64544</v>
      </c>
      <c r="C28" s="116"/>
      <c r="D28" s="117">
        <f>IF(BUSHEL!D28&gt;0,BUSHEL!D28*TONELADA!$B$43,"")</f>
        <v>225.88374</v>
      </c>
      <c r="E28" s="116"/>
      <c r="F28" s="116"/>
      <c r="G28" s="116"/>
      <c r="H28" s="116"/>
      <c r="I28" s="118"/>
      <c r="J28" s="119">
        <f>BUSHEL!J28*$E$43</f>
        <v>162.49141999999998</v>
      </c>
      <c r="K28" s="115"/>
    </row>
    <row r="29" spans="1:11" ht="19.5" customHeight="1">
      <c r="A29" s="85" t="s">
        <v>18</v>
      </c>
      <c r="B29" s="86">
        <f>BUSHEL!B29*TONELADA!$B$43</f>
        <v>215.77913999999998</v>
      </c>
      <c r="C29" s="87"/>
      <c r="D29" s="122">
        <f>IF(BUSHEL!D29&gt;0,BUSHEL!D29*TONELADA!$B$43,"")</f>
        <v>231.21161999999998</v>
      </c>
      <c r="E29" s="87"/>
      <c r="F29" s="87"/>
      <c r="G29" s="87"/>
      <c r="H29" s="87"/>
      <c r="I29" s="123"/>
      <c r="J29" s="91">
        <f>BUSHEL!J29*$E$43</f>
        <v>165.93612</v>
      </c>
      <c r="K29" s="86"/>
    </row>
    <row r="30" spans="1:11" ht="19.5" customHeight="1">
      <c r="A30" s="114">
        <v>2016</v>
      </c>
      <c r="B30" s="115"/>
      <c r="C30" s="116"/>
      <c r="D30" s="117"/>
      <c r="E30" s="116"/>
      <c r="F30" s="116"/>
      <c r="G30" s="116"/>
      <c r="H30" s="115"/>
      <c r="I30" s="118"/>
      <c r="J30" s="119"/>
      <c r="K30" s="115"/>
    </row>
    <row r="31" spans="1:11" ht="19.5" customHeight="1">
      <c r="A31" s="85" t="s">
        <v>12</v>
      </c>
      <c r="B31" s="86">
        <f>BUSHEL!B31*TONELADA!$B$43</f>
        <v>218.99424</v>
      </c>
      <c r="C31" s="87"/>
      <c r="D31" s="122">
        <f>IF(BUSHEL!D31&gt;0,BUSHEL!D31*TONELADA!$B$43,"")</f>
        <v>234.70229999999998</v>
      </c>
      <c r="E31" s="87"/>
      <c r="F31" s="87"/>
      <c r="G31" s="87"/>
      <c r="H31" s="87"/>
      <c r="I31" s="123"/>
      <c r="J31" s="91">
        <f>BUSHEL!J31*$E$43</f>
        <v>168.98713999999998</v>
      </c>
      <c r="K31" s="86"/>
    </row>
    <row r="32" spans="1:11" ht="19.5" customHeight="1">
      <c r="A32" s="114" t="s">
        <v>13</v>
      </c>
      <c r="B32" s="115">
        <f>BUSHEL!B32*TONELADA!$B$43</f>
        <v>219.91284</v>
      </c>
      <c r="C32" s="116"/>
      <c r="D32" s="117">
        <f>IF(BUSHEL!D32&gt;0,BUSHEL!D32*TONELADA!$B$43,"")</f>
        <v>235.06974</v>
      </c>
      <c r="E32" s="116"/>
      <c r="F32" s="116"/>
      <c r="G32" s="116"/>
      <c r="H32" s="116"/>
      <c r="I32" s="118"/>
      <c r="J32" s="119">
        <f>BUSHEL!J32*$E$43</f>
        <v>171.34922</v>
      </c>
      <c r="K32" s="115"/>
    </row>
    <row r="33" spans="1:11" ht="19.5" customHeight="1">
      <c r="A33" s="85" t="s">
        <v>14</v>
      </c>
      <c r="B33" s="86">
        <f>BUSHEL!B33*TONELADA!$B$43</f>
        <v>217.61633999999998</v>
      </c>
      <c r="C33" s="87"/>
      <c r="D33" s="122">
        <f>IF(BUSHEL!D33&gt;0,BUSHEL!D33*TONELADA!$B$43,"")</f>
        <v>232.77324</v>
      </c>
      <c r="E33" s="87"/>
      <c r="F33" s="87"/>
      <c r="G33" s="87"/>
      <c r="H33" s="87"/>
      <c r="I33" s="123"/>
      <c r="J33" s="91">
        <f>BUSHEL!J33*$E$43</f>
        <v>173.02236</v>
      </c>
      <c r="K33" s="86"/>
    </row>
    <row r="34" spans="1:11" ht="19.5" customHeight="1">
      <c r="A34" s="114" t="s">
        <v>15</v>
      </c>
      <c r="B34" s="115">
        <f>BUSHEL!B34*TONELADA!$B$43</f>
        <v>220.18841999999998</v>
      </c>
      <c r="C34" s="116"/>
      <c r="D34" s="117">
        <f>IF(BUSHEL!D34&gt;0,BUSHEL!D34*TONELADA!$B$43,"")</f>
        <v>234.70229999999998</v>
      </c>
      <c r="E34" s="116"/>
      <c r="F34" s="116"/>
      <c r="G34" s="116"/>
      <c r="H34" s="116"/>
      <c r="I34" s="118"/>
      <c r="J34" s="119">
        <f>BUSHEL!J34*$E$43</f>
        <v>169.18398</v>
      </c>
      <c r="K34" s="115"/>
    </row>
    <row r="35" spans="1:11" ht="19.5" customHeight="1">
      <c r="A35" s="85" t="s">
        <v>18</v>
      </c>
      <c r="B35" s="86">
        <f>BUSHEL!B35*TONELADA!$B$43</f>
        <v>223.12794</v>
      </c>
      <c r="C35" s="87"/>
      <c r="D35" s="122">
        <f>IF(BUSHEL!D35&gt;0,BUSHEL!D35*TONELADA!$B$43,"")</f>
        <v>236.63136</v>
      </c>
      <c r="E35" s="87"/>
      <c r="F35" s="87"/>
      <c r="G35" s="87"/>
      <c r="H35" s="87"/>
      <c r="I35" s="123"/>
      <c r="J35" s="91">
        <f>BUSHEL!J35*$E$43</f>
        <v>166.62506</v>
      </c>
      <c r="K35" s="86"/>
    </row>
    <row r="36" spans="1:11" ht="19.5" customHeight="1">
      <c r="A36" s="114">
        <v>2017</v>
      </c>
      <c r="B36" s="115"/>
      <c r="C36" s="116"/>
      <c r="D36" s="117"/>
      <c r="E36" s="116"/>
      <c r="F36" s="116"/>
      <c r="G36" s="116"/>
      <c r="H36" s="115"/>
      <c r="I36" s="118"/>
      <c r="J36" s="119"/>
      <c r="K36" s="115"/>
    </row>
    <row r="37" spans="1:11" ht="19.5" customHeight="1">
      <c r="A37" s="85" t="s">
        <v>12</v>
      </c>
      <c r="B37" s="86">
        <f>BUSHEL!B37*TONELADA!$B$43</f>
        <v>223.95468</v>
      </c>
      <c r="C37" s="87"/>
      <c r="D37" s="122">
        <f>IF(BUSHEL!D37&gt;0,BUSHEL!D37*TONELADA!$B$43,"")</f>
        <v>236.63136</v>
      </c>
      <c r="E37" s="87"/>
      <c r="F37" s="87"/>
      <c r="G37" s="87"/>
      <c r="H37" s="87"/>
      <c r="I37" s="123"/>
      <c r="J37" s="91"/>
      <c r="K37" s="86"/>
    </row>
    <row r="38" spans="1:11" ht="19.5" customHeight="1">
      <c r="A38" s="114" t="s">
        <v>13</v>
      </c>
      <c r="B38" s="115">
        <f>BUSHEL!B38*TONELADA!$B$43</f>
        <v>217.61633999999998</v>
      </c>
      <c r="C38" s="116"/>
      <c r="D38" s="117">
        <f>IF(BUSHEL!D38&gt;0,BUSHEL!D38*TONELADA!$B$43,"")</f>
        <v>236.63136</v>
      </c>
      <c r="E38" s="116"/>
      <c r="F38" s="116"/>
      <c r="G38" s="116"/>
      <c r="H38" s="116"/>
      <c r="I38" s="118"/>
      <c r="J38" s="119"/>
      <c r="K38" s="115"/>
    </row>
    <row r="39" spans="1:11" ht="19.5" customHeight="1">
      <c r="A39" s="85" t="s">
        <v>14</v>
      </c>
      <c r="B39" s="86">
        <f>BUSHEL!B39*TONELADA!$B$43</f>
        <v>216.7896</v>
      </c>
      <c r="C39" s="87"/>
      <c r="D39" s="122">
        <f>IF(BUSHEL!D39&gt;0,BUSHEL!D39*TONELADA!$B$43,"")</f>
        <v>220.73958</v>
      </c>
      <c r="E39" s="87"/>
      <c r="F39" s="87"/>
      <c r="G39" s="87"/>
      <c r="H39" s="87"/>
      <c r="I39" s="123"/>
      <c r="J39" s="91">
        <f>BUSHEL!J39*$E$43</f>
        <v>173.61288</v>
      </c>
      <c r="K39" s="86"/>
    </row>
    <row r="40" spans="1:11" ht="19.5" customHeight="1">
      <c r="A40" s="114" t="s">
        <v>18</v>
      </c>
      <c r="B40" s="115"/>
      <c r="C40" s="116"/>
      <c r="D40" s="117">
        <f>IF(BUSHEL!D40&gt;0,BUSHEL!D40*TONELADA!$B$43,"")</f>
      </c>
      <c r="E40" s="116"/>
      <c r="F40" s="116"/>
      <c r="G40" s="116"/>
      <c r="H40" s="116"/>
      <c r="I40" s="118"/>
      <c r="J40" s="119">
        <f>BUSHEL!J40*$E$43</f>
        <v>166.42821999999998</v>
      </c>
      <c r="K40" s="115"/>
    </row>
    <row r="41" spans="1:11" ht="19.5" customHeight="1">
      <c r="A41" s="36" t="s">
        <v>19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</row>
    <row r="42" ht="15">
      <c r="A42" s="39" t="s">
        <v>20</v>
      </c>
    </row>
    <row r="43" spans="1:5" ht="15">
      <c r="A43" s="51" t="s">
        <v>27</v>
      </c>
      <c r="B43" s="52">
        <v>0.36744</v>
      </c>
      <c r="D43" s="51" t="s">
        <v>28</v>
      </c>
      <c r="E43" s="1">
        <v>0.39368</v>
      </c>
    </row>
    <row r="44" spans="1:11" ht="15.75">
      <c r="A44" s="38" t="s">
        <v>23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6" spans="1:10" ht="15.75">
      <c r="A46" s="42" t="s">
        <v>24</v>
      </c>
      <c r="E46" s="43" t="s">
        <v>25</v>
      </c>
      <c r="F46" s="43"/>
      <c r="G46" s="43"/>
      <c r="H46" s="43"/>
      <c r="I46" s="43"/>
      <c r="J46" s="40"/>
    </row>
    <row r="47" spans="5:10" ht="15">
      <c r="E47" s="45">
        <v>0.11</v>
      </c>
      <c r="F47" s="45"/>
      <c r="G47" s="45"/>
      <c r="H47" s="46">
        <f>'Primas HRW'!B22*B43</f>
        <v>-3.6744</v>
      </c>
      <c r="I47" s="46"/>
      <c r="J47" s="41"/>
    </row>
    <row r="48" spans="5:10" ht="15">
      <c r="E48" s="47">
        <v>0.115</v>
      </c>
      <c r="F48" s="47"/>
      <c r="G48" s="47"/>
      <c r="H48" s="46">
        <f>'Primas HRW'!B23*B43</f>
        <v>-1.8372</v>
      </c>
      <c r="I48" s="46"/>
      <c r="J48" s="41"/>
    </row>
    <row r="49" spans="5:10" ht="15">
      <c r="E49" s="47">
        <v>0.125</v>
      </c>
      <c r="F49" s="47"/>
      <c r="G49" s="47"/>
      <c r="H49" s="46">
        <f>'Primas HRW'!B24*B43</f>
        <v>3.6744</v>
      </c>
      <c r="I49" s="46"/>
      <c r="J49" s="44"/>
    </row>
    <row r="50" spans="5:10" ht="15">
      <c r="E50" s="45">
        <v>0.13</v>
      </c>
      <c r="F50" s="45"/>
      <c r="G50" s="45"/>
      <c r="H50" s="45" t="str">
        <f>'Primas HRW'!B25</f>
        <v>--</v>
      </c>
      <c r="I50" s="45"/>
      <c r="J50" s="44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B14" sqref="B14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87</v>
      </c>
      <c r="C2" s="53" t="s">
        <v>29</v>
      </c>
    </row>
    <row r="3" spans="2:3" ht="15.75">
      <c r="B3" s="54">
        <v>0.12</v>
      </c>
      <c r="C3" s="55" t="s">
        <v>30</v>
      </c>
    </row>
    <row r="4" spans="1:3" ht="15.75" customHeight="1">
      <c r="A4" s="131">
        <v>2014</v>
      </c>
      <c r="B4" s="132"/>
      <c r="C4" s="133"/>
    </row>
    <row r="5" spans="1:3" ht="15">
      <c r="A5" s="61" t="s">
        <v>38</v>
      </c>
      <c r="B5" s="50"/>
      <c r="C5" s="50"/>
    </row>
    <row r="6" spans="1:3" ht="15">
      <c r="A6" s="56" t="s">
        <v>39</v>
      </c>
      <c r="B6" s="62"/>
      <c r="C6" s="57"/>
    </row>
    <row r="7" spans="1:3" ht="15">
      <c r="A7" s="61" t="s">
        <v>40</v>
      </c>
      <c r="B7" s="50"/>
      <c r="C7" s="50"/>
    </row>
    <row r="8" spans="1:3" ht="15">
      <c r="A8" s="56" t="s">
        <v>41</v>
      </c>
      <c r="B8" s="57">
        <v>150</v>
      </c>
      <c r="C8" s="57" t="s">
        <v>130</v>
      </c>
    </row>
    <row r="9" spans="1:3" ht="15">
      <c r="A9" s="58" t="s">
        <v>42</v>
      </c>
      <c r="B9" s="50">
        <v>150</v>
      </c>
      <c r="C9" s="50" t="s">
        <v>130</v>
      </c>
    </row>
    <row r="10" spans="1:3" ht="15.75">
      <c r="A10" s="131">
        <v>2015</v>
      </c>
      <c r="B10" s="132"/>
      <c r="C10" s="133"/>
    </row>
    <row r="11" spans="1:3" ht="15">
      <c r="A11" s="80" t="s">
        <v>31</v>
      </c>
      <c r="B11" s="81">
        <v>145</v>
      </c>
      <c r="C11" s="81" t="s">
        <v>130</v>
      </c>
    </row>
    <row r="12" spans="1:3" ht="15">
      <c r="A12" s="58" t="s">
        <v>32</v>
      </c>
      <c r="B12" s="50">
        <v>145</v>
      </c>
      <c r="C12" s="50" t="s">
        <v>152</v>
      </c>
    </row>
    <row r="13" spans="1:3" ht="15">
      <c r="A13" s="56" t="s">
        <v>33</v>
      </c>
      <c r="B13" s="57">
        <v>140</v>
      </c>
      <c r="C13" s="57" t="s">
        <v>152</v>
      </c>
    </row>
    <row r="14" spans="1:3" ht="15">
      <c r="A14" s="59" t="s">
        <v>34</v>
      </c>
      <c r="B14" s="60"/>
      <c r="C14" s="50"/>
    </row>
    <row r="15" spans="1:3" ht="15">
      <c r="A15" s="56" t="s">
        <v>35</v>
      </c>
      <c r="B15" s="57"/>
      <c r="C15" s="62"/>
    </row>
    <row r="16" spans="1:3" ht="15">
      <c r="A16" s="61" t="s">
        <v>36</v>
      </c>
      <c r="B16" s="50"/>
      <c r="C16" s="50"/>
    </row>
    <row r="17" spans="1:3" ht="15">
      <c r="A17" s="56" t="s">
        <v>37</v>
      </c>
      <c r="B17" s="57"/>
      <c r="C17" s="57"/>
    </row>
    <row r="21" ht="15">
      <c r="A21" t="s">
        <v>43</v>
      </c>
    </row>
    <row r="22" ht="15">
      <c r="A22" t="s">
        <v>44</v>
      </c>
    </row>
    <row r="23" ht="15">
      <c r="A23" t="s">
        <v>45</v>
      </c>
    </row>
    <row r="24" ht="15">
      <c r="A24" t="s">
        <v>46</v>
      </c>
    </row>
    <row r="25" ht="15">
      <c r="A25" t="s">
        <v>47</v>
      </c>
    </row>
  </sheetData>
  <sheetProtection selectLockedCells="1" selectUnlockedCells="1"/>
  <mergeCells count="2">
    <mergeCell ref="A4:C4"/>
    <mergeCell ref="A10:C1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B15" sqref="B15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34"/>
      <c r="C1" s="134"/>
      <c r="D1" s="134"/>
      <c r="E1" s="134"/>
      <c r="F1" s="134"/>
    </row>
    <row r="2" spans="1:6" ht="15.75">
      <c r="A2" s="58"/>
      <c r="B2" s="135" t="s">
        <v>1</v>
      </c>
      <c r="C2" s="135"/>
      <c r="D2" s="135"/>
      <c r="E2" s="135"/>
      <c r="F2" s="135"/>
    </row>
    <row r="3" spans="1:6" ht="15.75">
      <c r="A3" s="58"/>
      <c r="B3" s="135" t="s">
        <v>48</v>
      </c>
      <c r="C3" s="135"/>
      <c r="D3" s="135"/>
      <c r="E3" s="135"/>
      <c r="F3" s="135"/>
    </row>
    <row r="4" spans="1:7" ht="15.75">
      <c r="A4" s="58"/>
      <c r="B4" s="63">
        <v>0.12</v>
      </c>
      <c r="C4" s="64">
        <v>0.13</v>
      </c>
      <c r="D4" s="64">
        <v>0.125</v>
      </c>
      <c r="E4" s="64">
        <v>0.115</v>
      </c>
      <c r="F4" s="64">
        <v>0.11</v>
      </c>
      <c r="G4" s="65" t="s">
        <v>49</v>
      </c>
    </row>
    <row r="5" spans="1:7" ht="15.75" customHeight="1">
      <c r="A5" s="136">
        <v>2014</v>
      </c>
      <c r="B5" s="137"/>
      <c r="C5" s="137"/>
      <c r="D5" s="137"/>
      <c r="E5" s="137"/>
      <c r="F5" s="137"/>
      <c r="G5" s="138"/>
    </row>
    <row r="6" spans="1:7" ht="15">
      <c r="A6" s="58" t="s">
        <v>38</v>
      </c>
      <c r="B6" s="68"/>
      <c r="C6" s="68"/>
      <c r="D6" s="68"/>
      <c r="E6" s="50"/>
      <c r="F6" s="50"/>
      <c r="G6" s="50"/>
    </row>
    <row r="7" spans="1:7" ht="15">
      <c r="A7" s="56"/>
      <c r="B7" s="62"/>
      <c r="C7" s="62"/>
      <c r="D7" s="62"/>
      <c r="E7" s="62"/>
      <c r="F7" s="57"/>
      <c r="G7" s="62"/>
    </row>
    <row r="8" spans="1:7" ht="15">
      <c r="A8" s="58" t="s">
        <v>40</v>
      </c>
      <c r="B8" s="50"/>
      <c r="C8" s="50"/>
      <c r="D8" s="98"/>
      <c r="E8" s="98"/>
      <c r="F8" s="99"/>
      <c r="G8" s="50"/>
    </row>
    <row r="9" spans="1:7" ht="15">
      <c r="A9" s="56" t="s">
        <v>41</v>
      </c>
      <c r="B9" s="57">
        <v>163</v>
      </c>
      <c r="C9" s="57"/>
      <c r="D9" s="62">
        <f>B9+$B$24</f>
        <v>173</v>
      </c>
      <c r="E9" s="62">
        <f>B9+$B$23</f>
        <v>158</v>
      </c>
      <c r="F9" s="57">
        <f>B9+$B$22</f>
        <v>153</v>
      </c>
      <c r="G9" s="62" t="s">
        <v>130</v>
      </c>
    </row>
    <row r="10" spans="1:7" ht="15">
      <c r="A10" s="58" t="s">
        <v>42</v>
      </c>
      <c r="B10" s="50">
        <v>163</v>
      </c>
      <c r="C10" s="50"/>
      <c r="D10" s="50">
        <f>B10+$B$24</f>
        <v>173</v>
      </c>
      <c r="E10" s="50">
        <f>B10+$B$23</f>
        <v>158</v>
      </c>
      <c r="F10" s="50">
        <f>B10+$B$22</f>
        <v>153</v>
      </c>
      <c r="G10" s="50" t="s">
        <v>130</v>
      </c>
    </row>
    <row r="11" spans="1:7" ht="15.75">
      <c r="A11" s="136">
        <v>2015</v>
      </c>
      <c r="B11" s="137"/>
      <c r="C11" s="137"/>
      <c r="D11" s="137"/>
      <c r="E11" s="137"/>
      <c r="F11" s="137"/>
      <c r="G11" s="138"/>
    </row>
    <row r="12" spans="1:7" ht="15">
      <c r="A12" s="66" t="s">
        <v>31</v>
      </c>
      <c r="B12" s="57">
        <v>160</v>
      </c>
      <c r="C12" s="57"/>
      <c r="D12" s="57">
        <f>B12+B24</f>
        <v>170</v>
      </c>
      <c r="E12" s="57">
        <f>B12+B23</f>
        <v>155</v>
      </c>
      <c r="F12" s="57">
        <f>B12+B22</f>
        <v>150</v>
      </c>
      <c r="G12" s="62" t="s">
        <v>152</v>
      </c>
    </row>
    <row r="13" spans="1:7" ht="15">
      <c r="A13" s="58" t="s">
        <v>32</v>
      </c>
      <c r="B13" s="50">
        <v>160</v>
      </c>
      <c r="C13" s="50"/>
      <c r="D13" s="50">
        <f>B13+B24</f>
        <v>170</v>
      </c>
      <c r="E13" s="50">
        <f>B13+B23</f>
        <v>155</v>
      </c>
      <c r="F13" s="50">
        <f>B13+B22</f>
        <v>150</v>
      </c>
      <c r="G13" s="50" t="s">
        <v>152</v>
      </c>
    </row>
    <row r="14" spans="1:7" ht="15">
      <c r="A14" s="56" t="s">
        <v>33</v>
      </c>
      <c r="B14" s="57">
        <v>160</v>
      </c>
      <c r="C14" s="57"/>
      <c r="D14" s="57">
        <f>B14+B24</f>
        <v>170</v>
      </c>
      <c r="E14" s="57">
        <f>B14+B23</f>
        <v>155</v>
      </c>
      <c r="F14" s="57">
        <f>B14+B22</f>
        <v>150</v>
      </c>
      <c r="G14" s="62" t="s">
        <v>152</v>
      </c>
    </row>
    <row r="15" spans="1:7" ht="15">
      <c r="A15" s="58" t="s">
        <v>34</v>
      </c>
      <c r="B15" s="50"/>
      <c r="C15" s="50"/>
      <c r="D15" s="50"/>
      <c r="E15" s="50"/>
      <c r="F15" s="50"/>
      <c r="G15" s="50"/>
    </row>
    <row r="16" spans="1:7" ht="15">
      <c r="A16" s="56" t="s">
        <v>35</v>
      </c>
      <c r="B16" s="57"/>
      <c r="C16" s="57"/>
      <c r="D16" s="57"/>
      <c r="E16" s="57"/>
      <c r="F16" s="57"/>
      <c r="G16" s="62"/>
    </row>
    <row r="17" spans="1:7" ht="15">
      <c r="A17" s="58" t="s">
        <v>36</v>
      </c>
      <c r="B17" s="50"/>
      <c r="C17" s="50"/>
      <c r="D17" s="50"/>
      <c r="E17" s="67"/>
      <c r="F17" s="50"/>
      <c r="G17" s="50"/>
    </row>
    <row r="18" spans="1:7" ht="15">
      <c r="A18" s="56" t="s">
        <v>37</v>
      </c>
      <c r="B18" s="62"/>
      <c r="C18" s="62"/>
      <c r="D18" s="62"/>
      <c r="E18" s="57"/>
      <c r="F18" s="57"/>
      <c r="G18" s="62"/>
    </row>
    <row r="21" spans="1:6" ht="15">
      <c r="A21" t="s">
        <v>50</v>
      </c>
      <c r="F21" t="s">
        <v>43</v>
      </c>
    </row>
    <row r="22" spans="1:6" ht="15.75" thickBot="1">
      <c r="A22" s="69">
        <v>0.11</v>
      </c>
      <c r="B22">
        <v>-10</v>
      </c>
      <c r="F22" t="s">
        <v>44</v>
      </c>
    </row>
    <row r="23" spans="1:6" ht="15.75" thickBot="1">
      <c r="A23" s="70">
        <v>0.115</v>
      </c>
      <c r="B23" s="71">
        <v>-5</v>
      </c>
      <c r="C23" s="93"/>
      <c r="D23" s="93"/>
      <c r="F23" t="s">
        <v>45</v>
      </c>
    </row>
    <row r="24" spans="1:6" ht="15">
      <c r="A24" s="72">
        <v>0.125</v>
      </c>
      <c r="B24" s="73">
        <v>10</v>
      </c>
      <c r="C24" s="73"/>
      <c r="D24" s="73"/>
      <c r="F24" t="s">
        <v>46</v>
      </c>
    </row>
    <row r="25" spans="1:6" ht="15">
      <c r="A25" s="69">
        <v>0.13</v>
      </c>
      <c r="B25" s="74" t="s">
        <v>51</v>
      </c>
      <c r="C25" s="74"/>
      <c r="D25" s="74"/>
      <c r="F25" t="s">
        <v>47</v>
      </c>
    </row>
    <row r="27" ht="15">
      <c r="A27" t="s">
        <v>43</v>
      </c>
    </row>
    <row r="28" ht="15">
      <c r="A28" t="s">
        <v>44</v>
      </c>
    </row>
    <row r="29" ht="15">
      <c r="A29" t="s">
        <v>45</v>
      </c>
    </row>
    <row r="30" ht="15">
      <c r="A30" t="s">
        <v>46</v>
      </c>
    </row>
    <row r="31" ht="15">
      <c r="A31" t="s">
        <v>47</v>
      </c>
    </row>
  </sheetData>
  <sheetProtection selectLockedCells="1" selectUnlockedCells="1"/>
  <mergeCells count="5">
    <mergeCell ref="B1:F1"/>
    <mergeCell ref="B2:F2"/>
    <mergeCell ref="B3:F3"/>
    <mergeCell ref="A5:G5"/>
    <mergeCell ref="A11:G1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B9" sqref="B9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52</v>
      </c>
      <c r="C2" s="53" t="s">
        <v>29</v>
      </c>
    </row>
    <row r="3" spans="2:3" ht="15.75">
      <c r="B3" s="54" t="s">
        <v>53</v>
      </c>
      <c r="C3" s="55" t="s">
        <v>30</v>
      </c>
    </row>
    <row r="4" spans="1:3" ht="15.75" customHeight="1">
      <c r="A4" s="131">
        <v>2014</v>
      </c>
      <c r="B4" s="132"/>
      <c r="C4" s="133"/>
    </row>
    <row r="5" spans="1:3" ht="15">
      <c r="A5" s="61" t="s">
        <v>38</v>
      </c>
      <c r="B5" s="76"/>
      <c r="C5" s="50"/>
    </row>
    <row r="6" spans="1:3" ht="15">
      <c r="A6" s="56" t="s">
        <v>39</v>
      </c>
      <c r="B6" s="57"/>
      <c r="C6" s="57"/>
    </row>
    <row r="7" spans="1:3" ht="15">
      <c r="A7" s="75" t="s">
        <v>40</v>
      </c>
      <c r="B7" s="50"/>
      <c r="C7" s="50"/>
    </row>
    <row r="8" spans="1:3" ht="15">
      <c r="A8" s="66" t="s">
        <v>41</v>
      </c>
      <c r="B8" s="57"/>
      <c r="C8" s="57"/>
    </row>
    <row r="9" spans="1:3" ht="15">
      <c r="A9" s="75" t="s">
        <v>42</v>
      </c>
      <c r="B9" s="50">
        <v>115</v>
      </c>
      <c r="C9" s="50" t="s">
        <v>130</v>
      </c>
    </row>
    <row r="10" spans="1:3" ht="15.75">
      <c r="A10" s="131">
        <v>2015</v>
      </c>
      <c r="B10" s="132"/>
      <c r="C10" s="133"/>
    </row>
    <row r="11" spans="1:3" ht="15">
      <c r="A11" s="82" t="s">
        <v>31</v>
      </c>
      <c r="B11" s="81">
        <v>100</v>
      </c>
      <c r="C11" s="57" t="s">
        <v>152</v>
      </c>
    </row>
    <row r="12" spans="1:3" ht="15">
      <c r="A12" s="75" t="s">
        <v>32</v>
      </c>
      <c r="B12" s="50">
        <v>90</v>
      </c>
      <c r="C12" s="50" t="s">
        <v>152</v>
      </c>
    </row>
    <row r="13" spans="1:3" ht="15">
      <c r="A13" s="66" t="s">
        <v>33</v>
      </c>
      <c r="B13" s="57">
        <v>90</v>
      </c>
      <c r="C13" s="57" t="s">
        <v>152</v>
      </c>
    </row>
    <row r="14" spans="1:3" ht="15">
      <c r="A14" s="61" t="s">
        <v>34</v>
      </c>
      <c r="B14" s="76">
        <v>80</v>
      </c>
      <c r="C14" s="76" t="s">
        <v>155</v>
      </c>
    </row>
    <row r="15" spans="1:3" ht="15">
      <c r="A15" s="56" t="s">
        <v>35</v>
      </c>
      <c r="B15" s="57"/>
      <c r="C15" s="57"/>
    </row>
    <row r="16" spans="1:3" ht="15">
      <c r="A16" s="58" t="s">
        <v>36</v>
      </c>
      <c r="B16" s="50"/>
      <c r="C16" s="50"/>
    </row>
    <row r="17" spans="1:3" ht="15">
      <c r="A17" s="56" t="s">
        <v>37</v>
      </c>
      <c r="B17" s="57"/>
      <c r="C17" s="57"/>
    </row>
    <row r="21" ht="15">
      <c r="A21" t="s">
        <v>43</v>
      </c>
    </row>
    <row r="22" ht="15">
      <c r="A22" t="s">
        <v>44</v>
      </c>
    </row>
    <row r="23" ht="15">
      <c r="A23" t="s">
        <v>45</v>
      </c>
    </row>
    <row r="24" ht="15">
      <c r="A24" t="s">
        <v>46</v>
      </c>
    </row>
    <row r="25" ht="15">
      <c r="A25" t="s">
        <v>47</v>
      </c>
    </row>
  </sheetData>
  <sheetProtection selectLockedCells="1" selectUnlockedCells="1"/>
  <mergeCells count="2">
    <mergeCell ref="A4:C4"/>
    <mergeCell ref="A10:C1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="80" zoomScaleNormal="80" zoomScalePageLayoutView="0" workbookViewId="0" topLeftCell="A1">
      <selection activeCell="E21" sqref="E21"/>
    </sheetView>
  </sheetViews>
  <sheetFormatPr defaultColWidth="12.4453125" defaultRowHeight="15"/>
  <cols>
    <col min="1" max="1" width="12.4453125" style="77" customWidth="1"/>
    <col min="2" max="2" width="6.4453125" style="77" customWidth="1"/>
    <col min="3" max="3" width="22.10546875" style="77" customWidth="1"/>
    <col min="4" max="4" width="16.4453125" style="77" customWidth="1"/>
    <col min="5" max="5" width="6.88671875" style="77" customWidth="1"/>
    <col min="6" max="6" width="7.77734375" style="77" customWidth="1"/>
    <col min="7" max="7" width="20.10546875" style="77" customWidth="1"/>
    <col min="8" max="8" width="14.4453125" style="77" customWidth="1"/>
    <col min="9" max="9" width="6.99609375" style="77" customWidth="1"/>
    <col min="10" max="10" width="4.99609375" style="77" customWidth="1"/>
    <col min="11" max="11" width="17.21484375" style="77" customWidth="1"/>
    <col min="12" max="12" width="14.4453125" style="77" customWidth="1"/>
    <col min="13" max="13" width="6.88671875" style="77" customWidth="1"/>
    <col min="14" max="16384" width="12.4453125" style="77" customWidth="1"/>
  </cols>
  <sheetData>
    <row r="1" ht="15">
      <c r="A1" s="77" t="s">
        <v>54</v>
      </c>
    </row>
    <row r="2" spans="3:11" ht="15">
      <c r="C2" s="77" t="s">
        <v>55</v>
      </c>
      <c r="G2" s="77" t="s">
        <v>56</v>
      </c>
      <c r="K2" s="77" t="s">
        <v>57</v>
      </c>
    </row>
    <row r="3" spans="2:13" ht="15">
      <c r="B3" t="s">
        <v>58</v>
      </c>
      <c r="C3" t="s">
        <v>59</v>
      </c>
      <c r="D3" t="s">
        <v>60</v>
      </c>
      <c r="E3" t="s">
        <v>61</v>
      </c>
      <c r="F3" t="s">
        <v>58</v>
      </c>
      <c r="G3" t="s">
        <v>59</v>
      </c>
      <c r="H3" t="s">
        <v>60</v>
      </c>
      <c r="I3" t="s">
        <v>61</v>
      </c>
      <c r="J3" t="s">
        <v>58</v>
      </c>
      <c r="K3" t="s">
        <v>59</v>
      </c>
      <c r="L3" t="s">
        <v>60</v>
      </c>
      <c r="M3" t="s">
        <v>61</v>
      </c>
    </row>
    <row r="4" spans="2:13" ht="15">
      <c r="B4" t="s">
        <v>62</v>
      </c>
      <c r="C4" t="s">
        <v>93</v>
      </c>
      <c r="D4" s="111">
        <v>41960</v>
      </c>
      <c r="E4" s="34">
        <v>551.75</v>
      </c>
      <c r="F4" t="s">
        <v>63</v>
      </c>
      <c r="G4" t="s">
        <v>94</v>
      </c>
      <c r="H4" s="111">
        <v>41960</v>
      </c>
      <c r="I4" s="34">
        <v>596.5</v>
      </c>
      <c r="J4" t="s">
        <v>64</v>
      </c>
      <c r="K4" t="s">
        <v>65</v>
      </c>
      <c r="L4" s="111">
        <v>41960</v>
      </c>
      <c r="M4" s="34">
        <v>377.5</v>
      </c>
    </row>
    <row r="5" spans="2:13" ht="15">
      <c r="B5" t="s">
        <v>66</v>
      </c>
      <c r="C5" t="s">
        <v>95</v>
      </c>
      <c r="D5" s="111">
        <v>41960</v>
      </c>
      <c r="E5" s="34">
        <v>553.75</v>
      </c>
      <c r="F5" t="s">
        <v>86</v>
      </c>
      <c r="G5" t="s">
        <v>96</v>
      </c>
      <c r="H5" s="111">
        <v>41960</v>
      </c>
      <c r="I5" s="34">
        <v>600</v>
      </c>
      <c r="J5" t="s">
        <v>67</v>
      </c>
      <c r="K5" t="s">
        <v>68</v>
      </c>
      <c r="L5" s="111">
        <v>41960</v>
      </c>
      <c r="M5" s="34">
        <v>390.5</v>
      </c>
    </row>
    <row r="6" spans="2:13" ht="15">
      <c r="B6" t="s">
        <v>69</v>
      </c>
      <c r="C6" t="s">
        <v>97</v>
      </c>
      <c r="D6" s="111">
        <v>41960</v>
      </c>
      <c r="E6" s="34">
        <v>560.75</v>
      </c>
      <c r="F6" t="s">
        <v>104</v>
      </c>
      <c r="G6" t="s">
        <v>105</v>
      </c>
      <c r="H6" s="111">
        <v>41960</v>
      </c>
      <c r="I6" s="34">
        <v>603.75</v>
      </c>
      <c r="J6" t="s">
        <v>70</v>
      </c>
      <c r="K6" t="s">
        <v>71</v>
      </c>
      <c r="L6" s="111">
        <v>41960</v>
      </c>
      <c r="M6" s="34">
        <v>399</v>
      </c>
    </row>
    <row r="7" spans="2:13" ht="15">
      <c r="B7" t="s">
        <v>72</v>
      </c>
      <c r="C7" t="s">
        <v>98</v>
      </c>
      <c r="D7" s="111">
        <v>41960</v>
      </c>
      <c r="E7" s="34">
        <v>567.5</v>
      </c>
      <c r="F7" t="s">
        <v>106</v>
      </c>
      <c r="G7" t="s">
        <v>107</v>
      </c>
      <c r="H7" s="111">
        <v>41960</v>
      </c>
      <c r="I7" s="34">
        <v>603.25</v>
      </c>
      <c r="J7" t="s">
        <v>73</v>
      </c>
      <c r="K7" t="s">
        <v>74</v>
      </c>
      <c r="L7" s="111">
        <v>41960</v>
      </c>
      <c r="M7" s="34">
        <v>406.5</v>
      </c>
    </row>
    <row r="8" spans="2:13" ht="15">
      <c r="B8" t="s">
        <v>88</v>
      </c>
      <c r="C8" t="s">
        <v>99</v>
      </c>
      <c r="D8" s="111">
        <v>41960</v>
      </c>
      <c r="E8" s="34">
        <v>576</v>
      </c>
      <c r="F8" t="s">
        <v>108</v>
      </c>
      <c r="G8" t="s">
        <v>109</v>
      </c>
      <c r="H8" s="111">
        <v>41960</v>
      </c>
      <c r="I8" s="34">
        <v>614.75</v>
      </c>
      <c r="J8" t="s">
        <v>75</v>
      </c>
      <c r="K8" t="s">
        <v>76</v>
      </c>
      <c r="L8" s="111">
        <v>41960</v>
      </c>
      <c r="M8" s="34">
        <v>412.75</v>
      </c>
    </row>
    <row r="9" spans="2:13" ht="15">
      <c r="B9" t="s">
        <v>89</v>
      </c>
      <c r="C9" t="s">
        <v>100</v>
      </c>
      <c r="D9" s="111">
        <v>41960</v>
      </c>
      <c r="E9" s="34">
        <v>587.25</v>
      </c>
      <c r="F9" t="s">
        <v>110</v>
      </c>
      <c r="G9" t="s">
        <v>111</v>
      </c>
      <c r="H9" s="111">
        <v>41960</v>
      </c>
      <c r="I9" s="34">
        <v>629.25</v>
      </c>
      <c r="J9" t="s">
        <v>77</v>
      </c>
      <c r="K9" t="s">
        <v>78</v>
      </c>
      <c r="L9" s="111">
        <v>41960</v>
      </c>
      <c r="M9" s="34">
        <v>421.5</v>
      </c>
    </row>
    <row r="10" spans="2:13" ht="15">
      <c r="B10" t="s">
        <v>90</v>
      </c>
      <c r="C10" t="s">
        <v>101</v>
      </c>
      <c r="D10" s="111">
        <v>41960</v>
      </c>
      <c r="E10" s="34">
        <v>596</v>
      </c>
      <c r="F10" t="s">
        <v>112</v>
      </c>
      <c r="G10" t="s">
        <v>113</v>
      </c>
      <c r="H10" s="111">
        <v>41960</v>
      </c>
      <c r="I10" s="34">
        <v>638.75</v>
      </c>
      <c r="J10" t="s">
        <v>120</v>
      </c>
      <c r="K10" t="s">
        <v>121</v>
      </c>
      <c r="L10" s="111">
        <v>41960</v>
      </c>
      <c r="M10" s="34">
        <v>429.25</v>
      </c>
    </row>
    <row r="11" spans="2:13" ht="15">
      <c r="B11" t="s">
        <v>91</v>
      </c>
      <c r="C11" t="s">
        <v>102</v>
      </c>
      <c r="D11" s="111">
        <v>41960</v>
      </c>
      <c r="E11" s="34">
        <v>598.5</v>
      </c>
      <c r="F11" t="s">
        <v>114</v>
      </c>
      <c r="G11" t="s">
        <v>115</v>
      </c>
      <c r="H11" s="111">
        <v>41960</v>
      </c>
      <c r="I11" s="34">
        <v>639.75</v>
      </c>
      <c r="J11" t="s">
        <v>122</v>
      </c>
      <c r="K11" t="s">
        <v>123</v>
      </c>
      <c r="L11" s="111">
        <v>41960</v>
      </c>
      <c r="M11" s="34">
        <v>435.25</v>
      </c>
    </row>
    <row r="12" spans="2:13" ht="15">
      <c r="B12" t="s">
        <v>92</v>
      </c>
      <c r="C12" t="s">
        <v>103</v>
      </c>
      <c r="D12" s="111">
        <v>41960</v>
      </c>
      <c r="E12" s="34">
        <v>592.25</v>
      </c>
      <c r="F12" t="s">
        <v>116</v>
      </c>
      <c r="G12" t="s">
        <v>117</v>
      </c>
      <c r="H12" s="111">
        <v>41960</v>
      </c>
      <c r="I12" s="34">
        <v>633.5</v>
      </c>
      <c r="J12" t="s">
        <v>79</v>
      </c>
      <c r="K12" t="s">
        <v>80</v>
      </c>
      <c r="L12" s="111">
        <v>41960</v>
      </c>
      <c r="M12" s="34">
        <v>439.5</v>
      </c>
    </row>
    <row r="13" spans="2:13" ht="15">
      <c r="B13" t="s">
        <v>131</v>
      </c>
      <c r="C13" t="s">
        <v>132</v>
      </c>
      <c r="D13" s="111">
        <v>41960</v>
      </c>
      <c r="E13" s="34">
        <v>599.25</v>
      </c>
      <c r="F13" t="s">
        <v>139</v>
      </c>
      <c r="G13" t="s">
        <v>140</v>
      </c>
      <c r="H13" s="111">
        <v>41960</v>
      </c>
      <c r="I13" s="34">
        <v>638.75</v>
      </c>
      <c r="J13" t="s">
        <v>124</v>
      </c>
      <c r="K13" t="s">
        <v>125</v>
      </c>
      <c r="L13" s="111">
        <v>41960</v>
      </c>
      <c r="M13" s="34">
        <v>429.75</v>
      </c>
    </row>
    <row r="14" spans="2:13" ht="15">
      <c r="B14" t="s">
        <v>133</v>
      </c>
      <c r="C14" t="s">
        <v>134</v>
      </c>
      <c r="D14" s="111">
        <v>41960</v>
      </c>
      <c r="E14" s="34">
        <v>607.25</v>
      </c>
      <c r="F14" t="s">
        <v>141</v>
      </c>
      <c r="G14" t="s">
        <v>142</v>
      </c>
      <c r="H14" s="111">
        <v>41960</v>
      </c>
      <c r="I14" s="34">
        <v>644</v>
      </c>
      <c r="J14" t="s">
        <v>81</v>
      </c>
      <c r="K14" t="s">
        <v>82</v>
      </c>
      <c r="L14" s="111">
        <v>41960</v>
      </c>
      <c r="M14" s="34">
        <v>423.25</v>
      </c>
    </row>
    <row r="15" spans="2:13" ht="15">
      <c r="B15" t="s">
        <v>135</v>
      </c>
      <c r="C15" t="s">
        <v>136</v>
      </c>
      <c r="D15" s="111">
        <v>41960</v>
      </c>
      <c r="E15" s="34">
        <v>609.5</v>
      </c>
      <c r="F15" t="s">
        <v>143</v>
      </c>
      <c r="G15" t="s">
        <v>144</v>
      </c>
      <c r="H15" s="111">
        <v>41960</v>
      </c>
      <c r="I15" s="34">
        <v>644</v>
      </c>
      <c r="J15" t="s">
        <v>126</v>
      </c>
      <c r="K15" t="s">
        <v>127</v>
      </c>
      <c r="L15" s="111">
        <v>41960</v>
      </c>
      <c r="M15" s="34">
        <v>441</v>
      </c>
    </row>
    <row r="16" spans="2:13" ht="15">
      <c r="B16" t="s">
        <v>137</v>
      </c>
      <c r="C16" t="s">
        <v>138</v>
      </c>
      <c r="D16" s="111">
        <v>41960</v>
      </c>
      <c r="E16" s="34">
        <v>592.25</v>
      </c>
      <c r="F16" t="s">
        <v>145</v>
      </c>
      <c r="G16" t="s">
        <v>146</v>
      </c>
      <c r="H16" s="111">
        <v>41960</v>
      </c>
      <c r="I16" s="34">
        <v>644</v>
      </c>
      <c r="J16" t="s">
        <v>128</v>
      </c>
      <c r="K16" t="s">
        <v>129</v>
      </c>
      <c r="L16" s="111">
        <v>41960</v>
      </c>
      <c r="M16" s="34">
        <v>422.75</v>
      </c>
    </row>
    <row r="17" spans="2:13" ht="15">
      <c r="B17" t="s">
        <v>147</v>
      </c>
      <c r="C17" t="s">
        <v>148</v>
      </c>
      <c r="D17" s="111">
        <v>41960</v>
      </c>
      <c r="E17" s="34">
        <v>590</v>
      </c>
      <c r="F17" t="s">
        <v>149</v>
      </c>
      <c r="G17" t="s">
        <v>150</v>
      </c>
      <c r="H17" s="111">
        <v>41960</v>
      </c>
      <c r="I17" s="34">
        <v>600.75</v>
      </c>
      <c r="J17" t="s">
        <v>151</v>
      </c>
      <c r="K17"/>
      <c r="L17"/>
      <c r="M17"/>
    </row>
    <row r="18" spans="4:5" ht="15.75">
      <c r="D18" s="78"/>
      <c r="E18" s="78"/>
    </row>
    <row r="19" spans="4:5" ht="15.75">
      <c r="D19" s="78"/>
      <c r="E19" s="78"/>
    </row>
    <row r="20" spans="3:9" ht="15.75">
      <c r="C20" s="78" t="s">
        <v>83</v>
      </c>
      <c r="D20" s="58" t="s">
        <v>157</v>
      </c>
      <c r="E20" s="58">
        <v>17</v>
      </c>
      <c r="F20" s="77" t="s">
        <v>84</v>
      </c>
      <c r="G20" t="s">
        <v>41</v>
      </c>
      <c r="H20" t="s">
        <v>85</v>
      </c>
      <c r="I20" s="77">
        <v>2014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9"/>
    </row>
    <row r="6" spans="2:3" ht="15">
      <c r="B6" s="79"/>
      <c r="C6" s="79"/>
    </row>
    <row r="7" spans="2:3" ht="15">
      <c r="B7" s="79"/>
      <c r="C7" s="7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2014-11-18T13:52:08Z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