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<sst xmlns="http://schemas.openxmlformats.org/spreadsheetml/2006/main" count="288" uniqueCount="163">
  <si>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</si>
  <si>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</si>
  <si>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</si>
  <si>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</si>
  <si>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</si>
  <si>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</si>
  <si>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</si>
  <si>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</si>
  <si>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</si>
  <si>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</si>
  <si>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</si>
  <si>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</si>
  <si>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</si>
  <si>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</si>
  <si>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</si>
  <si>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</si>
  <si>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</si>
  <si>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</si>
  <si>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</si>
  <si>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</si>
  <si>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</si>
  <si>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</si>
  <si>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</si>
  <si>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</si>
  <si>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</si>
  <si>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</si>
  <si>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</si>
  <si>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</si>
  <si>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</si>
  <si>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</si>
  <si>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</si>
  <si>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</si>
  <si>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</si>
  <si>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</si>
  <si>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</si>
  <si>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</si>
  <si>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</si>
  <si>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</si>
  <si>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</si>
  <si>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</si>
  <si>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</si>
  <si>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</si>
  <si>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</si>
  <si>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</si>
  <si>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</si>
  <si>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</si>
  <si>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</si>
  <si>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</si>
  <si>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</si>
  <si>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</si>
  <si>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</si>
  <si>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</si>
  <si>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</si>
  <si>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</si>
  <si>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</si>
  <si>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</si>
  <si>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</si>
  <si>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</si>
  <si>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</si>
  <si>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</si>
  <si>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</si>
  <si>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</si>
  <si>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</si>
  <si>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</si>
  <si>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</si>
  <si>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</si>
  <si>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</si>
  <si>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</si>
  <si>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</si>
  <si>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</si>
  <si>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</si>
  <si>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</si>
  <si>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</si>
  <si>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</si>
  <si>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</si>
  <si>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</si>
  <si>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</si>
  <si>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</si>
  <si>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</si>
  <si>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</si>
  <si>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</si>
  <si>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</si>
  <si>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</si>
  <si>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</si>
  <si>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</si>
  <si>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</si>
  <si>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</si>
  <si>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</si>
  <si>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</si>
  <si>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</si>
  <si>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</si>
  <si>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</si>
  <si>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</si>
  <si>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</si>
  <si>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</si>
  <si>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</si>
  <si>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</si>
  <si>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</si>
  <si>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</si>
  <si>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</si>
  <si>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</si>
  <si>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</si>
  <si>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</si>
  <si>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</si>
  <si>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</si>
  <si>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</si>
  <si>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</si>
  <si>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</si>
  <si>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</si>
  <si>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</si>
  <si>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</si>
  <si>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</si>
  <si>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</si>
  <si>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</si>
  <si>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</si>
  <si>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</si>
  <si>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</si>
  <si>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</si>
  <si>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</si>
  <si>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</si>
  <si>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</si>
  <si>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</si>
  <si>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</si>
  <si>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</si>
  <si>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</si>
  <si>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</si>
  <si>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</si>
  <si>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</si>
  <si>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</si>
  <si>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</si>
  <si>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</si>
  <si>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</si>
  <si>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</si>
  <si>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</si>
  <si>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</si>
  <si>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</si>
  <si>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</si>
  <si>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</si>
  <si>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</si>
  <si>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</si>
  <si>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</si>
  <si>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</si>
  <si>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</si>
  <si>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</si>
  <si>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</si>
  <si>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</si>
  <si>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</si>
  <si>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</si>
  <si>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</si>
  <si>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</si>
  <si>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</si>
  <si>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</si>
  <si>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</si>
  <si>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</si>
  <si>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</si>
  <si>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</si>
  <si>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</si>
  <si>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</si>
  <si>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</si>
  <si>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</si>
  <si>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</si>
  <si>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</si>
  <si>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>Lunes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</si>
</sst>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24">
      <selection activeCell="J42" sqref="J4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Enero</v>
      </c>
      <c r="E8" s="4">
        <f>Datos!I24</f>
        <v>2015</v>
      </c>
      <c r="F8" s="4"/>
      <c r="G8" s="4"/>
      <c r="H8" s="3"/>
      <c r="I8" s="3"/>
      <c r="J8" s="3" t="str">
        <f>Datos!D24</f>
        <v>Lunes</v>
      </c>
      <c r="K8" s="5">
        <f>Datos!E24</f>
        <v>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4">
        <f>B19+'Primas SRW'!B5</f>
        <v>719</v>
      </c>
      <c r="D17" s="25"/>
      <c r="E17" s="80">
        <f>D19+'Primas HRW'!B6</f>
        <v>754.75</v>
      </c>
      <c r="F17" s="80"/>
      <c r="G17" s="80">
        <f>D19+'Primas HRW'!D6</f>
        <v>764.75</v>
      </c>
      <c r="H17" s="80">
        <f>D19+'Primas HRW'!E6</f>
        <v>749.75</v>
      </c>
      <c r="I17" s="81">
        <f>D19+'Primas HRW'!F6</f>
        <v>744.75</v>
      </c>
      <c r="J17" s="100"/>
      <c r="K17" s="96">
        <f>J19+'Primas maíz'!B5</f>
        <v>469</v>
      </c>
    </row>
    <row r="18" spans="1:11" ht="19.5" customHeight="1">
      <c r="A18" s="17" t="s">
        <v>143</v>
      </c>
      <c r="B18" s="30"/>
      <c r="C18" s="24">
        <f>B19+'Primas SRW'!B6</f>
        <v>719</v>
      </c>
      <c r="D18" s="25"/>
      <c r="E18" s="80">
        <f>D19+'Primas HRW'!B7</f>
        <v>754.75</v>
      </c>
      <c r="F18" s="80"/>
      <c r="G18" s="80">
        <f>D19+'Primas HRW'!D7</f>
        <v>764.75</v>
      </c>
      <c r="H18" s="80">
        <f>D19+'Primas HRW'!E7</f>
        <v>749.75</v>
      </c>
      <c r="I18" s="81">
        <f>D19+'Primas HRW'!F7</f>
        <v>744.75</v>
      </c>
      <c r="J18" s="100"/>
      <c r="K18" s="96">
        <f>J19+'Primas maíz'!B6</f>
        <v>470</v>
      </c>
    </row>
    <row r="19" spans="1:11" ht="19.5" customHeight="1">
      <c r="A19" s="17" t="s">
        <v>12</v>
      </c>
      <c r="B19" s="30">
        <f>Datos!E4</f>
        <v>589</v>
      </c>
      <c r="C19" s="24">
        <f>B19+'Primas SRW'!B7</f>
        <v>719</v>
      </c>
      <c r="D19" s="25">
        <f>Datos!I4</f>
        <v>624.75</v>
      </c>
      <c r="E19" s="80">
        <f>D19+'Primas HRW'!B8</f>
        <v>754.75</v>
      </c>
      <c r="F19" s="80"/>
      <c r="G19" s="80">
        <f>D19+'Primas HRW'!D8</f>
        <v>764.75</v>
      </c>
      <c r="H19" s="80">
        <f>D19+'Primas HRW'!E8</f>
        <v>749.75</v>
      </c>
      <c r="I19" s="81">
        <f>D19+'Primas HRW'!F8</f>
        <v>744.75</v>
      </c>
      <c r="J19" s="26">
        <f>Datos!M4</f>
        <v>406</v>
      </c>
      <c r="K19" s="27">
        <f>J19+'Primas maíz'!B7</f>
        <v>472</v>
      </c>
    </row>
    <row r="20" spans="1:11" ht="19.5" customHeight="1">
      <c r="A20" s="17" t="s">
        <v>145</v>
      </c>
      <c r="B20" s="30"/>
      <c r="C20" s="24">
        <f>B21+'Primas SRW'!B8</f>
        <v>723.75</v>
      </c>
      <c r="D20" s="25"/>
      <c r="E20" s="80">
        <f>D21+'Primas HRW'!B9</f>
        <v>759.5</v>
      </c>
      <c r="F20" s="80"/>
      <c r="G20" s="80">
        <f>D21+'Primas HRW'!D9</f>
        <v>769.5</v>
      </c>
      <c r="H20" s="80">
        <f>D21+'Primas HRW'!E9</f>
        <v>754.5</v>
      </c>
      <c r="I20" s="81">
        <f>D21+'Primas HRW'!F9</f>
        <v>749.5</v>
      </c>
      <c r="J20" s="26"/>
      <c r="K20" s="27">
        <f>J21+'Primas maíz'!B8</f>
        <v>480.75</v>
      </c>
    </row>
    <row r="21" spans="1:11" ht="19.5" customHeight="1">
      <c r="A21" s="17" t="s">
        <v>13</v>
      </c>
      <c r="B21" s="30">
        <f>Datos!E5</f>
        <v>593.75</v>
      </c>
      <c r="C21" s="24">
        <f>B21+'Primas SRW'!B9</f>
        <v>723.75</v>
      </c>
      <c r="D21" s="25">
        <f>Datos!I5</f>
        <v>629.5</v>
      </c>
      <c r="E21" s="24"/>
      <c r="F21" s="24"/>
      <c r="G21" s="24"/>
      <c r="H21" s="24"/>
      <c r="I21" s="28"/>
      <c r="J21" s="26">
        <f>Datos!M5</f>
        <v>414.75</v>
      </c>
      <c r="K21" s="27">
        <f>J21+'Primas maíz'!B9</f>
        <v>480.75</v>
      </c>
    </row>
    <row r="22" spans="1:11" ht="19.5" customHeight="1">
      <c r="A22" s="17" t="s">
        <v>156</v>
      </c>
      <c r="B22" s="30"/>
      <c r="C22" s="24">
        <f>B23+'Primas SRW'!B10</f>
        <v>706</v>
      </c>
      <c r="D22" s="25"/>
      <c r="E22" s="24"/>
      <c r="F22" s="24"/>
      <c r="G22" s="24"/>
      <c r="H22" s="24"/>
      <c r="I22" s="28"/>
      <c r="J22" s="26"/>
      <c r="K22" s="27">
        <f>J23+'Primas maíz'!B10</f>
        <v>489.25</v>
      </c>
    </row>
    <row r="23" spans="1:11" ht="19.5" customHeight="1">
      <c r="A23" s="17" t="s">
        <v>14</v>
      </c>
      <c r="B23" s="30">
        <f>Datos!E6</f>
        <v>596</v>
      </c>
      <c r="C23" s="24"/>
      <c r="D23" s="25">
        <f>Datos!I6</f>
        <v>631.25</v>
      </c>
      <c r="E23" s="24"/>
      <c r="F23" s="24"/>
      <c r="G23" s="24"/>
      <c r="H23" s="24"/>
      <c r="I23" s="28"/>
      <c r="J23" s="26">
        <f>Datos!M6</f>
        <v>421.25</v>
      </c>
      <c r="K23" s="27">
        <f>J23+'Primas maíz'!B11</f>
        <v>489.25</v>
      </c>
    </row>
    <row r="24" spans="1:11" ht="19.5" customHeight="1">
      <c r="A24" s="17" t="s">
        <v>159</v>
      </c>
      <c r="B24" s="30"/>
      <c r="C24" s="24"/>
      <c r="D24" s="25"/>
      <c r="E24" s="24"/>
      <c r="F24" s="24"/>
      <c r="G24" s="24"/>
      <c r="H24" s="24"/>
      <c r="I24" s="28"/>
      <c r="J24" s="26"/>
      <c r="K24" s="27"/>
    </row>
    <row r="25" spans="1:11" ht="19.5" customHeight="1">
      <c r="A25" s="17" t="s">
        <v>15</v>
      </c>
      <c r="B25" s="30">
        <f>Datos!E7</f>
        <v>602.75</v>
      </c>
      <c r="C25" s="24"/>
      <c r="D25" s="25">
        <f>Datos!I7</f>
        <v>642</v>
      </c>
      <c r="E25" s="24"/>
      <c r="F25" s="24"/>
      <c r="G25" s="24"/>
      <c r="H25" s="24"/>
      <c r="I25" s="28"/>
      <c r="J25" s="26">
        <f>Datos!M7</f>
        <v>423.5</v>
      </c>
      <c r="K25" s="27"/>
    </row>
    <row r="26" spans="1:11" ht="19.5" customHeight="1">
      <c r="A26" s="17" t="s">
        <v>160</v>
      </c>
      <c r="B26" s="30"/>
      <c r="C26" s="24"/>
      <c r="D26" s="25"/>
      <c r="E26" s="24"/>
      <c r="F26" s="24"/>
      <c r="G26" s="24"/>
      <c r="H26" s="24"/>
      <c r="I26" s="28"/>
      <c r="J26" s="26"/>
      <c r="K26" s="27"/>
    </row>
    <row r="27" spans="1:11" ht="19.5" customHeight="1">
      <c r="A27" s="17" t="s">
        <v>161</v>
      </c>
      <c r="B27" s="30"/>
      <c r="C27" s="24"/>
      <c r="D27" s="25"/>
      <c r="E27" s="24"/>
      <c r="F27" s="24"/>
      <c r="G27" s="24"/>
      <c r="H27" s="24"/>
      <c r="I27" s="28"/>
      <c r="J27" s="26"/>
      <c r="K27" s="27"/>
    </row>
    <row r="28" spans="1:11" ht="19.5" customHeight="1">
      <c r="A28" s="17" t="s">
        <v>16</v>
      </c>
      <c r="B28" s="30">
        <f>Datos!E8</f>
        <v>612.25</v>
      </c>
      <c r="C28" s="29"/>
      <c r="D28" s="34">
        <f>Datos!I8</f>
        <v>655.25</v>
      </c>
      <c r="E28" s="29"/>
      <c r="F28" s="29"/>
      <c r="G28" s="29"/>
      <c r="H28" s="29"/>
      <c r="I28" s="31"/>
      <c r="J28" s="26">
        <f>Datos!M8</f>
        <v>429</v>
      </c>
      <c r="K28" s="30"/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616</v>
      </c>
      <c r="C30" s="24"/>
      <c r="D30" s="25">
        <f>Datos!I9</f>
        <v>662</v>
      </c>
      <c r="E30" s="24"/>
      <c r="F30" s="24"/>
      <c r="G30" s="24"/>
      <c r="H30" s="24"/>
      <c r="I30" s="28"/>
      <c r="J30" s="32">
        <f>Datos!M9</f>
        <v>437.25</v>
      </c>
      <c r="K30" s="27"/>
    </row>
    <row r="31" spans="1:11" ht="19.5" customHeight="1">
      <c r="A31" s="17" t="s">
        <v>13</v>
      </c>
      <c r="B31" s="30">
        <f>Datos!E10</f>
        <v>611.25</v>
      </c>
      <c r="C31" s="24"/>
      <c r="D31" s="25">
        <f>Datos!I10</f>
        <v>652.5</v>
      </c>
      <c r="E31" s="24"/>
      <c r="F31" s="24"/>
      <c r="G31" s="24"/>
      <c r="H31" s="24"/>
      <c r="I31" s="28"/>
      <c r="J31" s="32">
        <f>Datos!M10</f>
        <v>443.25</v>
      </c>
      <c r="K31" s="27"/>
    </row>
    <row r="32" spans="1:11" ht="19.5" customHeight="1">
      <c r="A32" s="17" t="s">
        <v>14</v>
      </c>
      <c r="B32" s="30">
        <f>Datos!E11</f>
        <v>600.75</v>
      </c>
      <c r="C32" s="24"/>
      <c r="D32" s="25">
        <f>Datos!I11</f>
        <v>621.5</v>
      </c>
      <c r="E32" s="24"/>
      <c r="F32" s="24"/>
      <c r="G32" s="24"/>
      <c r="H32" s="24"/>
      <c r="I32" s="28"/>
      <c r="J32" s="32">
        <f>Datos!M11</f>
        <v>447.5</v>
      </c>
      <c r="K32" s="27"/>
    </row>
    <row r="33" spans="1:15" ht="19.5" customHeight="1">
      <c r="A33" s="17" t="s">
        <v>15</v>
      </c>
      <c r="B33" s="30">
        <f>Datos!E12</f>
        <v>603.75</v>
      </c>
      <c r="C33" s="24"/>
      <c r="D33" s="25">
        <f>Datos!I12</f>
        <v>628.25</v>
      </c>
      <c r="E33" s="24"/>
      <c r="F33" s="24"/>
      <c r="G33" s="24"/>
      <c r="H33" s="24"/>
      <c r="I33" s="28"/>
      <c r="J33" s="32">
        <f>Datos!M12</f>
        <v>434.5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615.75</v>
      </c>
      <c r="C34" s="29"/>
      <c r="D34" s="25">
        <f>Datos!I13</f>
        <v>635.25</v>
      </c>
      <c r="E34" s="29"/>
      <c r="F34" s="29"/>
      <c r="G34" s="29"/>
      <c r="H34" s="29"/>
      <c r="I34" s="31"/>
      <c r="J34" s="32">
        <f>Datos!M13</f>
        <v>426.5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618.5</v>
      </c>
      <c r="C36" s="97"/>
      <c r="D36" s="98">
        <f>Datos!I14</f>
        <v>634.5</v>
      </c>
      <c r="E36" s="97"/>
      <c r="F36" s="97"/>
      <c r="G36" s="97"/>
      <c r="H36" s="97"/>
      <c r="I36" s="99"/>
      <c r="J36" s="100">
        <f>Datos!M14</f>
        <v>435.75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617</v>
      </c>
      <c r="C37" s="97"/>
      <c r="D37" s="98">
        <f>Datos!I15</f>
        <v>634.5</v>
      </c>
      <c r="E37" s="97"/>
      <c r="F37" s="97"/>
      <c r="G37" s="97"/>
      <c r="H37" s="97"/>
      <c r="I37" s="99"/>
      <c r="J37" s="100">
        <f>Datos!M15</f>
        <v>439.75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596</v>
      </c>
      <c r="C38" s="24"/>
      <c r="D38" s="98">
        <f>Datos!I16</f>
        <v>574.5</v>
      </c>
      <c r="E38" s="24"/>
      <c r="F38" s="24"/>
      <c r="G38" s="24"/>
      <c r="H38" s="24"/>
      <c r="I38" s="28"/>
      <c r="J38" s="32">
        <f>Datos!M16</f>
        <v>444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434.75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420.25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433.75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425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10</v>
      </c>
      <c r="I52" s="45"/>
    </row>
    <row r="53" spans="5:9" ht="15">
      <c r="E53" s="44">
        <v>0.13</v>
      </c>
      <c r="F53" s="44"/>
      <c r="G53" s="44"/>
      <c r="H53" s="45" t="str">
        <f>'Primas HRW'!B21</f>
        <v>--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Enero</v>
      </c>
      <c r="E9" s="3">
        <f>BUSHEL!E8</f>
        <v>2015</v>
      </c>
      <c r="F9" s="3"/>
      <c r="G9" s="3"/>
      <c r="H9" s="3"/>
      <c r="I9" s="3"/>
      <c r="J9" s="3" t="str">
        <f>Datos!D24</f>
        <v>Lunes</v>
      </c>
      <c r="K9" s="5">
        <f>Datos!E24</f>
        <v>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9" t="s">
        <v>24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9">
        <f>BUSHEL!C17*TONELADA!$B$50</f>
        <v>264.18935999999997</v>
      </c>
      <c r="D17" s="25"/>
      <c r="E17" s="94">
        <f>BUSHEL!E17*TONELADA!$B$50</f>
        <v>277.32534</v>
      </c>
      <c r="F17" s="94"/>
      <c r="G17" s="94">
        <f>BUSHEL!G17*TONELADA!$B$50</f>
        <v>280.99974</v>
      </c>
      <c r="H17" s="94">
        <f>BUSHEL!H17*TONELADA!$B$50</f>
        <v>275.48814</v>
      </c>
      <c r="I17" s="95">
        <f>BUSHEL!I17*TONELADA!$B$50</f>
        <v>273.65094</v>
      </c>
      <c r="J17" s="47"/>
      <c r="K17" s="103">
        <f>BUSHEL!K17*TONELADA!$E$50</f>
        <v>184.63592</v>
      </c>
    </row>
    <row r="18" spans="1:11" ht="19.5" customHeight="1">
      <c r="A18" s="82" t="s">
        <v>143</v>
      </c>
      <c r="B18" s="83"/>
      <c r="C18" s="84">
        <f>BUSHEL!C18*TONELADA!$B$50</f>
        <v>264.18935999999997</v>
      </c>
      <c r="D18" s="85"/>
      <c r="E18" s="86">
        <f>BUSHEL!E18*TONELADA!$B$50</f>
        <v>277.32534</v>
      </c>
      <c r="F18" s="102"/>
      <c r="G18" s="86">
        <f>BUSHEL!G18*TONELADA!$B$50</f>
        <v>280.99974</v>
      </c>
      <c r="H18" s="86">
        <f>BUSHEL!H18*TONELADA!$B$50</f>
        <v>275.48814</v>
      </c>
      <c r="I18" s="87">
        <f>BUSHEL!I18*TONELADA!$B$50</f>
        <v>273.65094</v>
      </c>
      <c r="J18" s="88"/>
      <c r="K18" s="89">
        <f>BUSHEL!K18*TONELADA!$E$50</f>
        <v>185.0296</v>
      </c>
    </row>
    <row r="19" spans="1:11" ht="19.5" customHeight="1">
      <c r="A19" s="17" t="s">
        <v>12</v>
      </c>
      <c r="B19" s="30">
        <f>BUSHEL!B19*TONELADA!$B$50</f>
        <v>216.42216</v>
      </c>
      <c r="C19" s="29">
        <f>BUSHEL!C19*TONELADA!$B$50</f>
        <v>264.18935999999997</v>
      </c>
      <c r="D19" s="25">
        <f>IF(BUSHEL!D19&gt;0,BUSHEL!D19*TONELADA!$B$50,"")</f>
        <v>229.55813999999998</v>
      </c>
      <c r="E19" s="94">
        <f>BUSHEL!E19*TONELADA!$B$50</f>
        <v>277.32534</v>
      </c>
      <c r="F19" s="94"/>
      <c r="G19" s="94">
        <f>BUSHEL!G19*TONELADA!$B$50</f>
        <v>280.99974</v>
      </c>
      <c r="H19" s="94">
        <f>BUSHEL!H19*TONELADA!$B$50</f>
        <v>275.48814</v>
      </c>
      <c r="I19" s="95">
        <f>BUSHEL!I19*TONELADA!$B$50</f>
        <v>273.65094</v>
      </c>
      <c r="J19" s="47">
        <f>BUSHEL!J19*$E$50</f>
        <v>159.83408</v>
      </c>
      <c r="K19" s="27">
        <f>BUSHEL!K19*TONELADA!$E$50</f>
        <v>185.81696</v>
      </c>
    </row>
    <row r="20" spans="1:11" ht="19.5" customHeight="1">
      <c r="A20" s="82" t="s">
        <v>145</v>
      </c>
      <c r="B20" s="83"/>
      <c r="C20" s="84">
        <f>BUSHEL!C20*TONELADA!$B$50</f>
        <v>265.93469999999996</v>
      </c>
      <c r="D20" s="85"/>
      <c r="E20" s="110">
        <f>BUSHEL!E20*TONELADA!$B$50</f>
        <v>279.07068</v>
      </c>
      <c r="F20" s="110"/>
      <c r="G20" s="110">
        <f>BUSHEL!G20*TONELADA!$B$50</f>
        <v>282.74508</v>
      </c>
      <c r="H20" s="110">
        <f>BUSHEL!H20*TONELADA!$B$50</f>
        <v>277.23348</v>
      </c>
      <c r="I20" s="111">
        <f>BUSHEL!I20*TONELADA!$B$50</f>
        <v>275.39628</v>
      </c>
      <c r="J20" s="88"/>
      <c r="K20" s="89">
        <f>BUSHEL!K20*TONELADA!$E$50</f>
        <v>189.26165999999998</v>
      </c>
    </row>
    <row r="21" spans="1:11" ht="19.5" customHeight="1">
      <c r="A21" s="104" t="s">
        <v>13</v>
      </c>
      <c r="B21" s="105">
        <f>BUSHEL!B21*TONELADA!$B$50</f>
        <v>218.1675</v>
      </c>
      <c r="C21" s="29">
        <f>BUSHEL!C21*TONELADA!$B$50</f>
        <v>265.93469999999996</v>
      </c>
      <c r="D21" s="107">
        <f>IF(BUSHEL!D21&gt;0,BUSHEL!D21*TONELADA!$B$50,"")</f>
        <v>231.30347999999998</v>
      </c>
      <c r="E21" s="106"/>
      <c r="F21" s="106"/>
      <c r="G21" s="106"/>
      <c r="H21" s="106"/>
      <c r="I21" s="108"/>
      <c r="J21" s="109">
        <f>BUSHEL!J21*$E$50</f>
        <v>163.27877999999998</v>
      </c>
      <c r="K21" s="105">
        <f>BUSHEL!K21*TONELADA!$E$50</f>
        <v>189.26165999999998</v>
      </c>
    </row>
    <row r="22" spans="1:11" ht="19.5" customHeight="1">
      <c r="A22" s="114" t="s">
        <v>156</v>
      </c>
      <c r="B22" s="115"/>
      <c r="C22" s="84">
        <f>BUSHEL!C22*TONELADA!$B$50</f>
        <v>259.41264</v>
      </c>
      <c r="D22" s="117"/>
      <c r="E22" s="116"/>
      <c r="F22" s="116"/>
      <c r="G22" s="116"/>
      <c r="H22" s="116"/>
      <c r="I22" s="118"/>
      <c r="J22" s="119"/>
      <c r="K22" s="115">
        <f>BUSHEL!K22*TONELADA!$E$50</f>
        <v>192.60793999999999</v>
      </c>
    </row>
    <row r="23" spans="1:11" ht="19.5" customHeight="1">
      <c r="A23" s="91" t="s">
        <v>14</v>
      </c>
      <c r="B23" s="92">
        <f>BUSHEL!B23*TONELADA!$B$50</f>
        <v>218.99424</v>
      </c>
      <c r="C23" s="120"/>
      <c r="D23" s="121">
        <f>IF(BUSHEL!D23&gt;0,BUSHEL!D23*TONELADA!$B$50,"")</f>
        <v>231.9465</v>
      </c>
      <c r="E23" s="120"/>
      <c r="F23" s="120"/>
      <c r="G23" s="120"/>
      <c r="H23" s="120"/>
      <c r="I23" s="122"/>
      <c r="J23" s="93">
        <f>BUSHEL!J23*$E$50</f>
        <v>165.83769999999998</v>
      </c>
      <c r="K23" s="92">
        <f>BUSHEL!K23*TONELADA!$E$50</f>
        <v>192.60793999999999</v>
      </c>
    </row>
    <row r="24" spans="1:11" ht="19.5" customHeight="1">
      <c r="A24" s="114" t="s">
        <v>15</v>
      </c>
      <c r="B24" s="115">
        <f>BUSHEL!B25*TONELADA!$B$50</f>
        <v>221.47446</v>
      </c>
      <c r="C24" s="116"/>
      <c r="D24" s="117">
        <f>IF(BUSHEL!D25&gt;0,BUSHEL!D25*TONELADA!$B$50,"")</f>
        <v>235.89648</v>
      </c>
      <c r="E24" s="116"/>
      <c r="F24" s="116"/>
      <c r="G24" s="116"/>
      <c r="H24" s="116"/>
      <c r="I24" s="118"/>
      <c r="J24" s="119">
        <f>BUSHEL!J25*$E$50</f>
        <v>166.72348</v>
      </c>
      <c r="K24" s="115"/>
    </row>
    <row r="25" spans="1:11" ht="19.5" customHeight="1">
      <c r="A25" s="91" t="s">
        <v>16</v>
      </c>
      <c r="B25" s="92">
        <f>BUSHEL!B28*TONELADA!$B$50</f>
        <v>224.96514</v>
      </c>
      <c r="C25" s="120"/>
      <c r="D25" s="121">
        <f>IF(BUSHEL!D28&gt;0,BUSHEL!D28*TONELADA!$B$50,"")</f>
        <v>240.76506</v>
      </c>
      <c r="E25" s="120"/>
      <c r="F25" s="120"/>
      <c r="G25" s="120"/>
      <c r="H25" s="120"/>
      <c r="I25" s="122"/>
      <c r="J25" s="93">
        <f>BUSHEL!J28*$E$50</f>
        <v>168.88871999999998</v>
      </c>
      <c r="K25" s="92"/>
    </row>
    <row r="26" spans="1:11" ht="19.5" customHeight="1">
      <c r="A26" s="104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14" t="s">
        <v>142</v>
      </c>
      <c r="B27" s="115"/>
      <c r="C27" s="116"/>
      <c r="D27" s="117"/>
      <c r="E27" s="116"/>
      <c r="F27" s="116"/>
      <c r="G27" s="116"/>
      <c r="H27" s="116"/>
      <c r="I27" s="118"/>
      <c r="J27" s="119"/>
      <c r="K27" s="115"/>
    </row>
    <row r="28" spans="1:11" ht="19.5" customHeight="1">
      <c r="A28" s="91" t="s">
        <v>143</v>
      </c>
      <c r="B28" s="92"/>
      <c r="C28" s="120"/>
      <c r="D28" s="121"/>
      <c r="E28" s="120"/>
      <c r="F28" s="120"/>
      <c r="G28" s="120"/>
      <c r="H28" s="120"/>
      <c r="I28" s="122"/>
      <c r="J28" s="93"/>
      <c r="K28" s="92"/>
    </row>
    <row r="29" spans="1:11" ht="19.5" customHeight="1">
      <c r="A29" s="82" t="s">
        <v>12</v>
      </c>
      <c r="B29" s="83">
        <f>BUSHEL!B30*TONELADA!$B$50</f>
        <v>226.34304</v>
      </c>
      <c r="C29" s="84"/>
      <c r="D29" s="112">
        <f>IF(BUSHEL!D30&gt;0,BUSHEL!D30*TONELADA!$B$50,"")</f>
        <v>243.24527999999998</v>
      </c>
      <c r="E29" s="84"/>
      <c r="F29" s="84"/>
      <c r="G29" s="84"/>
      <c r="H29" s="84"/>
      <c r="I29" s="113"/>
      <c r="J29" s="88">
        <f>BUSHEL!J30*$E$50</f>
        <v>172.13657999999998</v>
      </c>
      <c r="K29" s="83"/>
    </row>
    <row r="30" spans="1:11" ht="19.5" customHeight="1">
      <c r="A30" s="91" t="s">
        <v>145</v>
      </c>
      <c r="B30" s="92"/>
      <c r="C30" s="120"/>
      <c r="D30" s="121"/>
      <c r="E30" s="120"/>
      <c r="F30" s="120"/>
      <c r="G30" s="120"/>
      <c r="H30" s="120"/>
      <c r="I30" s="122"/>
      <c r="J30" s="93"/>
      <c r="K30" s="92"/>
    </row>
    <row r="31" spans="1:11" ht="19.5" customHeight="1">
      <c r="A31" s="82" t="s">
        <v>13</v>
      </c>
      <c r="B31" s="83">
        <f>BUSHEL!B31*TONELADA!$B$50</f>
        <v>224.5977</v>
      </c>
      <c r="C31" s="84"/>
      <c r="D31" s="112">
        <f>IF(BUSHEL!D31&gt;0,BUSHEL!D31*TONELADA!$B$50,"")</f>
        <v>239.75459999999998</v>
      </c>
      <c r="E31" s="84"/>
      <c r="F31" s="84"/>
      <c r="G31" s="84"/>
      <c r="H31" s="84"/>
      <c r="I31" s="113"/>
      <c r="J31" s="88">
        <f>BUSHEL!J31*$E$50</f>
        <v>174.49866</v>
      </c>
      <c r="K31" s="83"/>
    </row>
    <row r="32" spans="1:11" ht="19.5" customHeight="1">
      <c r="A32" s="104" t="s">
        <v>156</v>
      </c>
      <c r="B32" s="105"/>
      <c r="C32" s="106"/>
      <c r="D32" s="107"/>
      <c r="E32" s="106"/>
      <c r="F32" s="106"/>
      <c r="G32" s="106"/>
      <c r="H32" s="106"/>
      <c r="I32" s="108"/>
      <c r="J32" s="109"/>
      <c r="K32" s="105"/>
    </row>
    <row r="33" spans="1:11" ht="19.5" customHeight="1">
      <c r="A33" s="82" t="s">
        <v>14</v>
      </c>
      <c r="B33" s="83">
        <f>BUSHEL!B32*TONELADA!$B$50</f>
        <v>220.73958</v>
      </c>
      <c r="C33" s="84"/>
      <c r="D33" s="112">
        <f>IF(BUSHEL!D32&gt;0,BUSHEL!D32*TONELADA!$B$50,"")</f>
        <v>228.36396</v>
      </c>
      <c r="E33" s="84"/>
      <c r="F33" s="84"/>
      <c r="G33" s="84"/>
      <c r="H33" s="84"/>
      <c r="I33" s="113"/>
      <c r="J33" s="88">
        <f>BUSHEL!J32*$E$50</f>
        <v>176.1718</v>
      </c>
      <c r="K33" s="83"/>
    </row>
    <row r="34" spans="1:11" ht="19.5" customHeight="1">
      <c r="A34" s="91" t="s">
        <v>159</v>
      </c>
      <c r="B34" s="92"/>
      <c r="C34" s="120"/>
      <c r="D34" s="121"/>
      <c r="E34" s="120"/>
      <c r="F34" s="120"/>
      <c r="G34" s="120"/>
      <c r="H34" s="120"/>
      <c r="I34" s="122"/>
      <c r="J34" s="93"/>
      <c r="K34" s="92"/>
    </row>
    <row r="35" spans="1:11" ht="19.5" customHeight="1">
      <c r="A35" s="82" t="s">
        <v>15</v>
      </c>
      <c r="B35" s="83">
        <f>BUSHEL!B33*TONELADA!$B$50</f>
        <v>221.84189999999998</v>
      </c>
      <c r="C35" s="84"/>
      <c r="D35" s="112">
        <f>IF(BUSHEL!D33&gt;0,BUSHEL!D33*TONELADA!$B$50,"")</f>
        <v>230.84418</v>
      </c>
      <c r="E35" s="84"/>
      <c r="F35" s="84"/>
      <c r="G35" s="84"/>
      <c r="H35" s="84"/>
      <c r="I35" s="113"/>
      <c r="J35" s="88">
        <f>BUSHEL!J33*$E$50</f>
        <v>171.05396</v>
      </c>
      <c r="K35" s="83"/>
    </row>
    <row r="36" spans="1:11" ht="19.5" customHeight="1">
      <c r="A36" s="104" t="s">
        <v>160</v>
      </c>
      <c r="B36" s="105"/>
      <c r="C36" s="106"/>
      <c r="D36" s="107"/>
      <c r="E36" s="106"/>
      <c r="F36" s="106"/>
      <c r="G36" s="106"/>
      <c r="H36" s="106"/>
      <c r="I36" s="108"/>
      <c r="J36" s="109"/>
      <c r="K36" s="105"/>
    </row>
    <row r="37" spans="1:11" ht="19.5" customHeight="1">
      <c r="A37" s="82" t="s">
        <v>161</v>
      </c>
      <c r="B37" s="83"/>
      <c r="C37" s="84"/>
      <c r="D37" s="112"/>
      <c r="E37" s="84"/>
      <c r="F37" s="84"/>
      <c r="G37" s="84"/>
      <c r="H37" s="84"/>
      <c r="I37" s="113"/>
      <c r="J37" s="88"/>
      <c r="K37" s="83"/>
    </row>
    <row r="38" spans="1:11" ht="19.5" customHeight="1">
      <c r="A38" s="91" t="s">
        <v>16</v>
      </c>
      <c r="B38" s="92">
        <f>BUSHEL!B34*TONELADA!$B$50</f>
        <v>226.25118</v>
      </c>
      <c r="C38" s="120"/>
      <c r="D38" s="121">
        <f>IF(BUSHEL!D34&gt;0,BUSHEL!D34*TONELADA!$B$50,"")</f>
        <v>233.41626</v>
      </c>
      <c r="E38" s="120"/>
      <c r="F38" s="120"/>
      <c r="G38" s="120"/>
      <c r="H38" s="120"/>
      <c r="I38" s="122"/>
      <c r="J38" s="93">
        <f>BUSHEL!J34*$E$50</f>
        <v>167.90452</v>
      </c>
      <c r="K38" s="92"/>
    </row>
    <row r="39" spans="1:11" ht="19.5" customHeight="1">
      <c r="A39" s="104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82" t="s">
        <v>12</v>
      </c>
      <c r="B40" s="83">
        <f>BUSHEL!B36*TONELADA!$B$50</f>
        <v>227.26164</v>
      </c>
      <c r="C40" s="84"/>
      <c r="D40" s="112">
        <f>IF(BUSHEL!D36&gt;0,BUSHEL!D36*TONELADA!$B$50,"")</f>
        <v>233.14068</v>
      </c>
      <c r="E40" s="84"/>
      <c r="F40" s="84"/>
      <c r="G40" s="84"/>
      <c r="H40" s="84"/>
      <c r="I40" s="113"/>
      <c r="J40" s="88">
        <f>BUSHEL!J36*$E$50</f>
        <v>171.54605999999998</v>
      </c>
      <c r="K40" s="83"/>
    </row>
    <row r="41" spans="1:11" ht="19.5" customHeight="1">
      <c r="A41" s="104" t="s">
        <v>13</v>
      </c>
      <c r="B41" s="105">
        <f>BUSHEL!B37*TONELADA!$B$50</f>
        <v>226.71048</v>
      </c>
      <c r="C41" s="106"/>
      <c r="D41" s="107">
        <f>IF(BUSHEL!D37&gt;0,BUSHEL!D37*TONELADA!$B$50,"")</f>
        <v>233.14068</v>
      </c>
      <c r="E41" s="106"/>
      <c r="F41" s="106"/>
      <c r="G41" s="106"/>
      <c r="H41" s="106"/>
      <c r="I41" s="108"/>
      <c r="J41" s="109">
        <f>BUSHEL!J37*$E$50</f>
        <v>173.12078</v>
      </c>
      <c r="K41" s="105"/>
    </row>
    <row r="42" spans="1:11" ht="19.5" customHeight="1">
      <c r="A42" s="82" t="s">
        <v>14</v>
      </c>
      <c r="B42" s="83">
        <f>BUSHEL!B38*TONELADA!$B$50</f>
        <v>218.99424</v>
      </c>
      <c r="C42" s="84"/>
      <c r="D42" s="112">
        <f>IF(BUSHEL!D38&gt;0,BUSHEL!D38*TONELADA!$B$50,"")</f>
        <v>211.09428</v>
      </c>
      <c r="E42" s="84"/>
      <c r="F42" s="84"/>
      <c r="G42" s="84"/>
      <c r="H42" s="84"/>
      <c r="I42" s="113"/>
      <c r="J42" s="88">
        <f>BUSHEL!J38*$E$50</f>
        <v>174.79391999999999</v>
      </c>
      <c r="K42" s="83"/>
    </row>
    <row r="43" spans="1:11" ht="19.5" customHeight="1">
      <c r="A43" s="104" t="s">
        <v>15</v>
      </c>
      <c r="B43" s="105"/>
      <c r="C43" s="106"/>
      <c r="D43" s="107"/>
      <c r="E43" s="106"/>
      <c r="F43" s="106"/>
      <c r="G43" s="106"/>
      <c r="H43" s="106"/>
      <c r="I43" s="108"/>
      <c r="J43" s="109">
        <f>BUSHEL!J39*$E$50</f>
        <v>171.15238</v>
      </c>
      <c r="K43" s="105"/>
    </row>
    <row r="44" spans="1:11" ht="19.5" customHeight="1">
      <c r="A44" s="82" t="s">
        <v>16</v>
      </c>
      <c r="B44" s="83"/>
      <c r="C44" s="84"/>
      <c r="D44" s="112"/>
      <c r="E44" s="84"/>
      <c r="F44" s="84"/>
      <c r="G44" s="84"/>
      <c r="H44" s="84"/>
      <c r="I44" s="113"/>
      <c r="J44" s="88">
        <f>BUSHEL!J40*$E$50</f>
        <v>165.44402</v>
      </c>
      <c r="K44" s="83"/>
    </row>
    <row r="45" spans="1:11" ht="19.5" customHeight="1">
      <c r="A45" s="104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82" t="s">
        <v>14</v>
      </c>
      <c r="B46" s="83"/>
      <c r="C46" s="84"/>
      <c r="D46" s="112"/>
      <c r="E46" s="84"/>
      <c r="F46" s="84"/>
      <c r="G46" s="84"/>
      <c r="H46" s="84"/>
      <c r="I46" s="113"/>
      <c r="J46" s="88">
        <f>BUSHEL!J42*$E$50</f>
        <v>170.75869999999998</v>
      </c>
      <c r="K46" s="83"/>
    </row>
    <row r="47" spans="1:11" ht="19.5" customHeight="1">
      <c r="A47" s="104" t="s">
        <v>16</v>
      </c>
      <c r="B47" s="105"/>
      <c r="C47" s="106"/>
      <c r="D47" s="107">
        <f>IF(BUSHEL!D43&gt;0,BUSHEL!D43*TONELADA!$B$50,"")</f>
      </c>
      <c r="E47" s="106"/>
      <c r="F47" s="106"/>
      <c r="G47" s="106"/>
      <c r="H47" s="106"/>
      <c r="I47" s="108"/>
      <c r="J47" s="109">
        <f>BUSHEL!J43*$E$50</f>
        <v>167.314</v>
      </c>
      <c r="K47" s="105"/>
    </row>
    <row r="48" spans="1:11" ht="19.5" customHeight="1">
      <c r="A48" s="35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18</v>
      </c>
    </row>
    <row r="50" spans="1:5" ht="15">
      <c r="A50" s="49" t="s">
        <v>25</v>
      </c>
      <c r="B50" s="50">
        <v>0.36744</v>
      </c>
      <c r="D50" s="49" t="s">
        <v>26</v>
      </c>
      <c r="E50" s="1">
        <v>0.39368</v>
      </c>
    </row>
    <row r="51" spans="1:11" ht="15.75">
      <c r="A51" s="37" t="s">
        <v>21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22</v>
      </c>
      <c r="E53" s="42" t="s">
        <v>23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HRW'!B18*B50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HRW'!B19*B50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HRW'!B20*B50</f>
        <v>3.6744</v>
      </c>
      <c r="I56" s="45"/>
      <c r="J56" s="43"/>
    </row>
    <row r="57" spans="5:10" ht="15">
      <c r="E57" s="44">
        <v>0.13</v>
      </c>
      <c r="F57" s="44"/>
      <c r="G57" s="44"/>
      <c r="H57" s="44" t="str">
        <f>'Primas HRW'!B21</f>
        <v>--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80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0">
        <v>2015</v>
      </c>
      <c r="B4" s="131"/>
      <c r="C4" s="132"/>
    </row>
    <row r="5" spans="1:3" ht="15">
      <c r="A5" s="77" t="s">
        <v>29</v>
      </c>
      <c r="B5" s="78">
        <v>130</v>
      </c>
      <c r="C5" s="55" t="s">
        <v>141</v>
      </c>
    </row>
    <row r="6" spans="1:3" ht="15">
      <c r="A6" s="56" t="s">
        <v>30</v>
      </c>
      <c r="B6" s="48">
        <v>130</v>
      </c>
      <c r="C6" s="48" t="s">
        <v>141</v>
      </c>
    </row>
    <row r="7" spans="1:3" ht="15">
      <c r="A7" s="54" t="s">
        <v>31</v>
      </c>
      <c r="B7" s="55">
        <v>130</v>
      </c>
      <c r="C7" s="55" t="s">
        <v>141</v>
      </c>
    </row>
    <row r="8" spans="1:3" ht="15">
      <c r="A8" s="57" t="s">
        <v>32</v>
      </c>
      <c r="B8" s="58">
        <v>130</v>
      </c>
      <c r="C8" s="48" t="s">
        <v>144</v>
      </c>
    </row>
    <row r="9" spans="1:3" ht="15">
      <c r="A9" s="54" t="s">
        <v>33</v>
      </c>
      <c r="B9" s="55">
        <v>130</v>
      </c>
      <c r="C9" s="55" t="s">
        <v>144</v>
      </c>
    </row>
    <row r="10" spans="1:3" ht="15">
      <c r="A10" s="59" t="s">
        <v>34</v>
      </c>
      <c r="B10" s="48">
        <v>110</v>
      </c>
      <c r="C10" s="48" t="s">
        <v>158</v>
      </c>
    </row>
    <row r="11" spans="1:3" ht="15">
      <c r="A11" s="54" t="s">
        <v>35</v>
      </c>
      <c r="B11" s="55"/>
      <c r="C11" s="55"/>
    </row>
    <row r="12" spans="1:3" ht="15">
      <c r="A12" s="57" t="s">
        <v>36</v>
      </c>
      <c r="B12" s="58"/>
      <c r="C12" s="48"/>
    </row>
    <row r="13" spans="1:3" ht="15">
      <c r="A13" s="54" t="s">
        <v>37</v>
      </c>
      <c r="B13" s="55"/>
      <c r="C13" s="55"/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6" sqref="B6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6"/>
      <c r="B2" s="134" t="s">
        <v>1</v>
      </c>
      <c r="C2" s="134"/>
      <c r="D2" s="134"/>
      <c r="E2" s="134"/>
      <c r="F2" s="134"/>
    </row>
    <row r="3" spans="1:6" ht="15.75">
      <c r="A3" s="56"/>
      <c r="B3" s="134" t="s">
        <v>45</v>
      </c>
      <c r="C3" s="134"/>
      <c r="D3" s="134"/>
      <c r="E3" s="134"/>
      <c r="F3" s="134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5">
        <v>2015</v>
      </c>
      <c r="B5" s="136"/>
      <c r="C5" s="136"/>
      <c r="D5" s="136"/>
      <c r="E5" s="136"/>
      <c r="F5" s="136"/>
      <c r="G5" s="137"/>
    </row>
    <row r="6" spans="1:7" ht="15">
      <c r="A6" s="64" t="s">
        <v>29</v>
      </c>
      <c r="B6" s="55">
        <v>130</v>
      </c>
      <c r="C6" s="55"/>
      <c r="D6" s="55">
        <f>B6+B20</f>
        <v>140</v>
      </c>
      <c r="E6" s="55">
        <f>B6+B19</f>
        <v>125</v>
      </c>
      <c r="F6" s="55">
        <f>B6+B18</f>
        <v>120</v>
      </c>
      <c r="G6" s="60" t="s">
        <v>141</v>
      </c>
    </row>
    <row r="7" spans="1:7" ht="15">
      <c r="A7" s="56" t="s">
        <v>30</v>
      </c>
      <c r="B7" s="48">
        <v>130</v>
      </c>
      <c r="C7" s="48"/>
      <c r="D7" s="48">
        <f>B7+B20</f>
        <v>140</v>
      </c>
      <c r="E7" s="48">
        <f>B7+B19</f>
        <v>125</v>
      </c>
      <c r="F7" s="48">
        <f>B7+B18</f>
        <v>120</v>
      </c>
      <c r="G7" s="48" t="s">
        <v>141</v>
      </c>
    </row>
    <row r="8" spans="1:7" ht="15">
      <c r="A8" s="54" t="s">
        <v>31</v>
      </c>
      <c r="B8" s="55">
        <v>130</v>
      </c>
      <c r="C8" s="55"/>
      <c r="D8" s="55">
        <f>B8+B20</f>
        <v>140</v>
      </c>
      <c r="E8" s="55">
        <f>B8+B19</f>
        <v>125</v>
      </c>
      <c r="F8" s="55">
        <f>B8+B18</f>
        <v>120</v>
      </c>
      <c r="G8" s="60" t="s">
        <v>141</v>
      </c>
    </row>
    <row r="9" spans="1:7" ht="15">
      <c r="A9" s="56" t="s">
        <v>32</v>
      </c>
      <c r="B9" s="48">
        <v>130</v>
      </c>
      <c r="C9" s="48"/>
      <c r="D9" s="48">
        <f>B9+B20</f>
        <v>140</v>
      </c>
      <c r="E9" s="48">
        <f>B9+B19</f>
        <v>125</v>
      </c>
      <c r="F9" s="48">
        <f>B9+B18</f>
        <v>120</v>
      </c>
      <c r="G9" s="48" t="s">
        <v>144</v>
      </c>
    </row>
    <row r="10" spans="1:7" ht="15">
      <c r="A10" s="54" t="s">
        <v>33</v>
      </c>
      <c r="B10" s="55"/>
      <c r="C10" s="55"/>
      <c r="D10" s="55"/>
      <c r="E10" s="55"/>
      <c r="F10" s="55"/>
      <c r="G10" s="60"/>
    </row>
    <row r="11" spans="1:7" ht="15">
      <c r="A11" s="56" t="s">
        <v>34</v>
      </c>
      <c r="B11" s="48"/>
      <c r="C11" s="48"/>
      <c r="D11" s="48"/>
      <c r="E11" s="65"/>
      <c r="F11" s="48"/>
      <c r="G11" s="48"/>
    </row>
    <row r="12" spans="1:7" ht="15">
      <c r="A12" s="54" t="s">
        <v>35</v>
      </c>
      <c r="B12" s="60"/>
      <c r="C12" s="60"/>
      <c r="D12" s="60"/>
      <c r="E12" s="55"/>
      <c r="F12" s="55"/>
      <c r="G12" s="60"/>
    </row>
    <row r="13" spans="1:7" ht="15">
      <c r="A13" s="56" t="s">
        <v>36</v>
      </c>
      <c r="B13" s="48"/>
      <c r="C13" s="48"/>
      <c r="D13" s="48"/>
      <c r="E13" s="65"/>
      <c r="F13" s="48"/>
      <c r="G13" s="48"/>
    </row>
    <row r="14" spans="1:7" ht="15">
      <c r="A14" s="54" t="s">
        <v>37</v>
      </c>
      <c r="B14" s="60"/>
      <c r="C14" s="60"/>
      <c r="D14" s="60"/>
      <c r="E14" s="55"/>
      <c r="F14" s="55"/>
      <c r="G14" s="60"/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10</v>
      </c>
      <c r="C20" s="70"/>
      <c r="D20" s="70"/>
      <c r="F20" t="s">
        <v>43</v>
      </c>
    </row>
    <row r="21" spans="1:6" ht="15">
      <c r="A21" s="66">
        <v>0.13</v>
      </c>
      <c r="B21" s="71" t="s">
        <v>48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49</v>
      </c>
      <c r="C2" s="51" t="s">
        <v>27</v>
      </c>
    </row>
    <row r="3" spans="2:3" ht="15.75">
      <c r="B3" s="52" t="s">
        <v>50</v>
      </c>
      <c r="C3" s="53" t="s">
        <v>28</v>
      </c>
    </row>
    <row r="4" spans="1:3" ht="15.75">
      <c r="A4" s="130">
        <v>2015</v>
      </c>
      <c r="B4" s="131"/>
      <c r="C4" s="132"/>
    </row>
    <row r="5" spans="1:3" ht="15">
      <c r="A5" s="79" t="s">
        <v>29</v>
      </c>
      <c r="B5" s="78">
        <v>63</v>
      </c>
      <c r="C5" s="55" t="s">
        <v>141</v>
      </c>
    </row>
    <row r="6" spans="1:3" ht="15">
      <c r="A6" s="72" t="s">
        <v>30</v>
      </c>
      <c r="B6" s="48">
        <v>64</v>
      </c>
      <c r="C6" s="48" t="s">
        <v>141</v>
      </c>
    </row>
    <row r="7" spans="1:3" ht="15">
      <c r="A7" s="64" t="s">
        <v>31</v>
      </c>
      <c r="B7" s="55">
        <v>66</v>
      </c>
      <c r="C7" s="55" t="s">
        <v>141</v>
      </c>
    </row>
    <row r="8" spans="1:3" ht="15">
      <c r="A8" s="59" t="s">
        <v>32</v>
      </c>
      <c r="B8" s="73">
        <v>66</v>
      </c>
      <c r="C8" s="73" t="s">
        <v>144</v>
      </c>
    </row>
    <row r="9" spans="1:3" ht="15">
      <c r="A9" s="54" t="s">
        <v>33</v>
      </c>
      <c r="B9" s="55">
        <v>66</v>
      </c>
      <c r="C9" s="55" t="s">
        <v>144</v>
      </c>
    </row>
    <row r="10" spans="1:3" ht="15">
      <c r="A10" s="56" t="s">
        <v>34</v>
      </c>
      <c r="B10" s="48">
        <v>68</v>
      </c>
      <c r="C10" s="48" t="s">
        <v>158</v>
      </c>
    </row>
    <row r="11" spans="1:3" ht="15">
      <c r="A11" s="54" t="s">
        <v>35</v>
      </c>
      <c r="B11" s="55">
        <v>68</v>
      </c>
      <c r="C11" s="55" t="s">
        <v>158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51</v>
      </c>
    </row>
    <row r="2" spans="3:11" ht="15">
      <c r="C2" s="74" t="s">
        <v>52</v>
      </c>
      <c r="G2" s="74" t="s">
        <v>53</v>
      </c>
      <c r="K2" s="74" t="s">
        <v>54</v>
      </c>
    </row>
    <row r="3" spans="2:13" ht="15">
      <c r="B3" t="s">
        <v>55</v>
      </c>
      <c r="C3" t="s">
        <v>56</v>
      </c>
      <c r="D3" t="s">
        <v>57</v>
      </c>
      <c r="E3" t="s">
        <v>58</v>
      </c>
      <c r="F3" t="s">
        <v>55</v>
      </c>
      <c r="G3" t="s">
        <v>56</v>
      </c>
      <c r="H3" t="s">
        <v>57</v>
      </c>
      <c r="I3" t="s">
        <v>58</v>
      </c>
      <c r="J3" t="s">
        <v>55</v>
      </c>
      <c r="K3" t="s">
        <v>56</v>
      </c>
      <c r="L3" t="s">
        <v>57</v>
      </c>
      <c r="M3" t="s">
        <v>58</v>
      </c>
    </row>
    <row r="4" spans="2:13" ht="15">
      <c r="B4" t="s">
        <v>59</v>
      </c>
      <c r="C4" t="s">
        <v>86</v>
      </c>
      <c r="D4" s="101">
        <v>42009</v>
      </c>
      <c r="E4" s="33">
        <v>589</v>
      </c>
      <c r="F4" t="s">
        <v>79</v>
      </c>
      <c r="G4" t="s">
        <v>87</v>
      </c>
      <c r="H4" s="101">
        <v>42009</v>
      </c>
      <c r="I4" s="33">
        <v>624.75</v>
      </c>
      <c r="J4" t="s">
        <v>60</v>
      </c>
      <c r="K4" t="s">
        <v>61</v>
      </c>
      <c r="L4" s="101">
        <v>42009</v>
      </c>
      <c r="M4" s="33">
        <v>406</v>
      </c>
    </row>
    <row r="5" spans="2:13" ht="15">
      <c r="B5" t="s">
        <v>62</v>
      </c>
      <c r="C5" t="s">
        <v>88</v>
      </c>
      <c r="D5" s="101">
        <v>42009</v>
      </c>
      <c r="E5" s="33">
        <v>593.75</v>
      </c>
      <c r="F5" t="s">
        <v>95</v>
      </c>
      <c r="G5" t="s">
        <v>96</v>
      </c>
      <c r="H5" s="101">
        <v>42009</v>
      </c>
      <c r="I5" s="33">
        <v>629.5</v>
      </c>
      <c r="J5" t="s">
        <v>63</v>
      </c>
      <c r="K5" t="s">
        <v>64</v>
      </c>
      <c r="L5" s="101">
        <v>42009</v>
      </c>
      <c r="M5" s="33">
        <v>414.75</v>
      </c>
    </row>
    <row r="6" spans="2:13" ht="15">
      <c r="B6" t="s">
        <v>65</v>
      </c>
      <c r="C6" t="s">
        <v>89</v>
      </c>
      <c r="D6" s="101">
        <v>42009</v>
      </c>
      <c r="E6" s="33">
        <v>596</v>
      </c>
      <c r="F6" t="s">
        <v>97</v>
      </c>
      <c r="G6" t="s">
        <v>98</v>
      </c>
      <c r="H6" s="101">
        <v>42009</v>
      </c>
      <c r="I6" s="33">
        <v>631.25</v>
      </c>
      <c r="J6" t="s">
        <v>66</v>
      </c>
      <c r="K6" t="s">
        <v>67</v>
      </c>
      <c r="L6" s="101">
        <v>42009</v>
      </c>
      <c r="M6" s="33">
        <v>421.25</v>
      </c>
    </row>
    <row r="7" spans="2:13" ht="15">
      <c r="B7" t="s">
        <v>81</v>
      </c>
      <c r="C7" t="s">
        <v>90</v>
      </c>
      <c r="D7" s="101">
        <v>42009</v>
      </c>
      <c r="E7" s="33">
        <v>602.75</v>
      </c>
      <c r="F7" t="s">
        <v>99</v>
      </c>
      <c r="G7" t="s">
        <v>100</v>
      </c>
      <c r="H7" s="101">
        <v>42009</v>
      </c>
      <c r="I7" s="33">
        <v>642</v>
      </c>
      <c r="J7" t="s">
        <v>68</v>
      </c>
      <c r="K7" t="s">
        <v>69</v>
      </c>
      <c r="L7" s="101">
        <v>42009</v>
      </c>
      <c r="M7" s="33">
        <v>423.5</v>
      </c>
    </row>
    <row r="8" spans="2:13" ht="15">
      <c r="B8" t="s">
        <v>82</v>
      </c>
      <c r="C8" t="s">
        <v>91</v>
      </c>
      <c r="D8" s="101">
        <v>42009</v>
      </c>
      <c r="E8" s="33">
        <v>612.25</v>
      </c>
      <c r="F8" t="s">
        <v>101</v>
      </c>
      <c r="G8" t="s">
        <v>102</v>
      </c>
      <c r="H8" s="101">
        <v>42009</v>
      </c>
      <c r="I8" s="33">
        <v>655.25</v>
      </c>
      <c r="J8" t="s">
        <v>70</v>
      </c>
      <c r="K8" t="s">
        <v>71</v>
      </c>
      <c r="L8" s="101">
        <v>42009</v>
      </c>
      <c r="M8" s="33">
        <v>429</v>
      </c>
    </row>
    <row r="9" spans="2:13" ht="15">
      <c r="B9" t="s">
        <v>83</v>
      </c>
      <c r="C9" t="s">
        <v>92</v>
      </c>
      <c r="D9" s="101">
        <v>42009</v>
      </c>
      <c r="E9" s="33">
        <v>616</v>
      </c>
      <c r="F9" t="s">
        <v>103</v>
      </c>
      <c r="G9" t="s">
        <v>104</v>
      </c>
      <c r="H9" s="101">
        <v>42009</v>
      </c>
      <c r="I9" s="33">
        <v>662</v>
      </c>
      <c r="J9" t="s">
        <v>111</v>
      </c>
      <c r="K9" t="s">
        <v>112</v>
      </c>
      <c r="L9" s="101">
        <v>42009</v>
      </c>
      <c r="M9" s="33">
        <v>437.25</v>
      </c>
    </row>
    <row r="10" spans="2:13" ht="15">
      <c r="B10" t="s">
        <v>84</v>
      </c>
      <c r="C10" t="s">
        <v>93</v>
      </c>
      <c r="D10" s="101">
        <v>42009</v>
      </c>
      <c r="E10" s="33">
        <v>611.25</v>
      </c>
      <c r="F10" t="s">
        <v>105</v>
      </c>
      <c r="G10" t="s">
        <v>106</v>
      </c>
      <c r="H10" s="101">
        <v>42009</v>
      </c>
      <c r="I10" s="33">
        <v>652.5</v>
      </c>
      <c r="J10" t="s">
        <v>113</v>
      </c>
      <c r="K10" t="s">
        <v>114</v>
      </c>
      <c r="L10" s="101">
        <v>42009</v>
      </c>
      <c r="M10" s="33">
        <v>443.25</v>
      </c>
    </row>
    <row r="11" spans="2:13" ht="15">
      <c r="B11" t="s">
        <v>85</v>
      </c>
      <c r="C11" t="s">
        <v>94</v>
      </c>
      <c r="D11" s="101">
        <v>42009</v>
      </c>
      <c r="E11" s="33">
        <v>600.75</v>
      </c>
      <c r="F11" t="s">
        <v>107</v>
      </c>
      <c r="G11" t="s">
        <v>108</v>
      </c>
      <c r="H11" s="101">
        <v>42009</v>
      </c>
      <c r="I11" s="33">
        <v>621.5</v>
      </c>
      <c r="J11" t="s">
        <v>72</v>
      </c>
      <c r="K11" t="s">
        <v>73</v>
      </c>
      <c r="L11" s="101">
        <v>42009</v>
      </c>
      <c r="M11" s="33">
        <v>447.5</v>
      </c>
    </row>
    <row r="12" spans="2:13" ht="15">
      <c r="B12" t="s">
        <v>121</v>
      </c>
      <c r="C12" t="s">
        <v>122</v>
      </c>
      <c r="D12" s="101">
        <v>42009</v>
      </c>
      <c r="E12" s="33">
        <v>603.75</v>
      </c>
      <c r="F12" t="s">
        <v>129</v>
      </c>
      <c r="G12" t="s">
        <v>130</v>
      </c>
      <c r="H12" s="101">
        <v>42009</v>
      </c>
      <c r="I12" s="33">
        <v>628.25</v>
      </c>
      <c r="J12" t="s">
        <v>115</v>
      </c>
      <c r="K12" t="s">
        <v>116</v>
      </c>
      <c r="L12" s="101">
        <v>42009</v>
      </c>
      <c r="M12" s="33">
        <v>434.5</v>
      </c>
    </row>
    <row r="13" spans="2:13" ht="15">
      <c r="B13" t="s">
        <v>123</v>
      </c>
      <c r="C13" t="s">
        <v>124</v>
      </c>
      <c r="D13" s="101">
        <v>42009</v>
      </c>
      <c r="E13" s="33">
        <v>615.75</v>
      </c>
      <c r="F13" t="s">
        <v>131</v>
      </c>
      <c r="G13" t="s">
        <v>132</v>
      </c>
      <c r="H13" s="101">
        <v>42009</v>
      </c>
      <c r="I13" s="33">
        <v>635.25</v>
      </c>
      <c r="J13" t="s">
        <v>74</v>
      </c>
      <c r="K13" t="s">
        <v>75</v>
      </c>
      <c r="L13" s="101">
        <v>42009</v>
      </c>
      <c r="M13" s="33">
        <v>426.5</v>
      </c>
    </row>
    <row r="14" spans="2:13" ht="15">
      <c r="B14" t="s">
        <v>125</v>
      </c>
      <c r="C14" t="s">
        <v>126</v>
      </c>
      <c r="D14" s="101">
        <v>42009</v>
      </c>
      <c r="E14" s="33">
        <v>618.5</v>
      </c>
      <c r="F14" t="s">
        <v>133</v>
      </c>
      <c r="G14" t="s">
        <v>134</v>
      </c>
      <c r="H14" s="101">
        <v>42009</v>
      </c>
      <c r="I14" s="33">
        <v>634.5</v>
      </c>
      <c r="J14" t="s">
        <v>146</v>
      </c>
      <c r="K14" t="s">
        <v>147</v>
      </c>
      <c r="L14" s="101">
        <v>42009</v>
      </c>
      <c r="M14" s="33">
        <v>435.75</v>
      </c>
    </row>
    <row r="15" spans="2:13" ht="15">
      <c r="B15" t="s">
        <v>127</v>
      </c>
      <c r="C15" t="s">
        <v>128</v>
      </c>
      <c r="D15" s="101">
        <v>42009</v>
      </c>
      <c r="E15" s="33">
        <v>617</v>
      </c>
      <c r="F15" t="s">
        <v>135</v>
      </c>
      <c r="G15" t="s">
        <v>136</v>
      </c>
      <c r="H15" s="101">
        <v>42009</v>
      </c>
      <c r="I15" s="33">
        <v>634.5</v>
      </c>
      <c r="J15" t="s">
        <v>148</v>
      </c>
      <c r="K15" t="s">
        <v>149</v>
      </c>
      <c r="L15" s="101">
        <v>42009</v>
      </c>
      <c r="M15" s="33">
        <v>439.75</v>
      </c>
    </row>
    <row r="16" spans="2:13" ht="15">
      <c r="B16" t="s">
        <v>137</v>
      </c>
      <c r="C16" t="s">
        <v>138</v>
      </c>
      <c r="D16" s="101">
        <v>42009</v>
      </c>
      <c r="E16" s="33">
        <v>596</v>
      </c>
      <c r="F16" t="s">
        <v>139</v>
      </c>
      <c r="G16" t="s">
        <v>140</v>
      </c>
      <c r="H16" s="101">
        <v>42009</v>
      </c>
      <c r="I16" s="33">
        <v>574.5</v>
      </c>
      <c r="J16" t="s">
        <v>117</v>
      </c>
      <c r="K16" t="s">
        <v>118</v>
      </c>
      <c r="L16" s="101">
        <v>42009</v>
      </c>
      <c r="M16" s="33">
        <v>444</v>
      </c>
    </row>
    <row r="17" spans="2:13" ht="15">
      <c r="B17"/>
      <c r="C17"/>
      <c r="D17" s="101"/>
      <c r="E17" s="33"/>
      <c r="F17" t="s">
        <v>157</v>
      </c>
      <c r="G17"/>
      <c r="H17"/>
      <c r="I17"/>
      <c r="J17" t="s">
        <v>150</v>
      </c>
      <c r="K17" t="s">
        <v>151</v>
      </c>
      <c r="L17" s="101">
        <v>42009</v>
      </c>
      <c r="M17" s="33">
        <v>434.75</v>
      </c>
    </row>
    <row r="18" spans="2:13" ht="15">
      <c r="B18"/>
      <c r="C18"/>
      <c r="D18" s="101"/>
      <c r="E18" s="33"/>
      <c r="F18"/>
      <c r="G18"/>
      <c r="H18"/>
      <c r="I18"/>
      <c r="J18" t="s">
        <v>119</v>
      </c>
      <c r="K18" t="s">
        <v>120</v>
      </c>
      <c r="L18" s="101">
        <v>42009</v>
      </c>
      <c r="M18" s="33">
        <v>420.25</v>
      </c>
    </row>
    <row r="19" spans="2:13" ht="15">
      <c r="B19"/>
      <c r="C19"/>
      <c r="D19"/>
      <c r="E19"/>
      <c r="F19"/>
      <c r="G19"/>
      <c r="H19"/>
      <c r="I19"/>
      <c r="J19" t="s">
        <v>152</v>
      </c>
      <c r="K19" t="s">
        <v>153</v>
      </c>
      <c r="L19" s="101">
        <v>42009</v>
      </c>
      <c r="M19" s="33">
        <v>433.75</v>
      </c>
    </row>
    <row r="20" spans="2:13" ht="15">
      <c r="B20"/>
      <c r="C20"/>
      <c r="D20"/>
      <c r="E20"/>
      <c r="F20"/>
      <c r="G20"/>
      <c r="H20"/>
      <c r="I20"/>
      <c r="J20" t="s">
        <v>154</v>
      </c>
      <c r="K20" t="s">
        <v>155</v>
      </c>
      <c r="L20" s="101">
        <v>42009</v>
      </c>
      <c r="M20" s="33">
        <v>425</v>
      </c>
    </row>
    <row r="24" spans="3:9" ht="15.75">
      <c r="C24" s="75" t="s">
        <v>76</v>
      </c>
      <c r="D24" s="56" t="s">
        <v>162</v>
      </c>
      <c r="E24" s="56">
        <v>5</v>
      </c>
      <c r="F24" s="74" t="s">
        <v>77</v>
      </c>
      <c r="G24" t="s">
        <v>29</v>
      </c>
      <c r="H24" t="s">
        <v>78</v>
      </c>
      <c r="I24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2015-01-06T14:08:58Z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