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'Datos'!$A$1:$M$6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<sst xmlns="http://schemas.openxmlformats.org/spreadsheetml/2006/main" count="289" uniqueCount="159">
  <si>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</si>
  <si>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</si>
  <si>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</si>
  <si>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</si>
  <si>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</si>
  <si>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</si>
  <si>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</si>
  <si>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</si>
  <si>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</si>
  <si>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</si>
  <si>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</si>
  <si>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</si>
  <si>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</si>
  <si>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</si>
  <si>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</si>
  <si>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</si>
  <si>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</si>
  <si>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</si>
  <si>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</si>
  <si>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</si>
  <si>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</si>
  <si>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</si>
  <si>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</si>
  <si>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</si>
  <si>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</si>
  <si>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</si>
  <si>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</si>
  <si>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</si>
  <si>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</si>
  <si>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</si>
  <si>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</si>
  <si>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</si>
  <si>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</si>
  <si>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</si>
  <si>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</si>
  <si>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</si>
  <si>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</si>
  <si>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</si>
  <si>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</si>
  <si>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</si>
  <si>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</si>
  <si>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</si>
  <si>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</si>
  <si>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</si>
  <si>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</si>
  <si>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</si>
  <si>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</si>
  <si>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</si>
  <si>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</si>
  <si>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</si>
  <si>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</si>
  <si>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</si>
  <si>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</si>
  <si>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</si>
  <si>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</si>
  <si>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</si>
  <si>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</si>
  <si>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</si>
  <si>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</si>
  <si>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</si>
  <si>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</si>
  <si>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</si>
  <si>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</si>
  <si>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</si>
  <si>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</si>
  <si>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</si>
  <si>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</si>
  <si>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</si>
  <si>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</si>
  <si>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</si>
  <si>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</si>
  <si>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</si>
  <si>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</si>
  <si>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</si>
  <si>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</si>
  <si>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</si>
  <si>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</si>
  <si>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</si>
  <si>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</si>
  <si>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</si>
  <si>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</si>
  <si>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</si>
  <si>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</si>
  <si>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</si>
  <si>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</si>
  <si>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</si>
  <si>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</si>
  <si>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</si>
  <si>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</si>
  <si>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</si>
  <si>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</si>
  <si>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</si>
  <si>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</si>
  <si>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</si>
  <si>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</si>
  <si>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</si>
  <si>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</si>
  <si>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</si>
  <si>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</si>
  <si>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</si>
  <si>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</si>
  <si>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</si>
  <si>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</si>
  <si>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</si>
  <si>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</si>
  <si>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</si>
  <si>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</si>
  <si>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</si>
  <si>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</si>
  <si>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</si>
  <si>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</si>
  <si>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</si>
  <si>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</si>
  <si>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</si>
  <si>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</si>
  <si>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</si>
  <si>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</si>
  <si>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</si>
  <si>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</si>
  <si>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</si>
  <si>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</si>
  <si>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</si>
  <si>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</si>
  <si>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</si>
  <si>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</si>
  <si>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</si>
  <si>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</si>
  <si>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</si>
  <si>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</si>
  <si>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</si>
  <si>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</si>
  <si>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</si>
  <si>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</si>
  <si>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</si>
  <si>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</si>
  <si>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</si>
  <si>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</si>
  <si>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</si>
  <si>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</si>
  <si>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</si>
  <si>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</si>
  <si>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</si>
  <si>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</si>
  <si>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</si>
  <si>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</si>
  <si>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</si>
  <si>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</si>
  <si>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</si>
  <si>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</si>
  <si>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</si>
  <si>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</si>
  <si>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</si>
  <si>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</si>
  <si>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</si>
  <si>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</si>
  <si>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Mrazo</t>
  </si>
  <si>
    <t>Diciembre</t>
  </si>
  <si>
    <t xml:space="preserve"> +Z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</si>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</sst>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Marzo</v>
      </c>
      <c r="E8" s="4">
        <f>Datos!I23</f>
        <v>2015</v>
      </c>
      <c r="F8" s="4"/>
      <c r="G8" s="4"/>
      <c r="H8" s="3"/>
      <c r="I8" s="3"/>
      <c r="J8" s="3" t="str">
        <f>Datos!D23</f>
        <v>Miércoles</v>
      </c>
      <c r="K8" s="5">
        <f>Datos!E23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135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/>
      <c r="C19" s="24"/>
      <c r="D19" s="25"/>
      <c r="E19" s="80">
        <f>D21+'Primas HRW'!B8</f>
        <v>694</v>
      </c>
      <c r="F19" s="80">
        <f>D21+'Primas HRW'!C8</f>
        <v>704</v>
      </c>
      <c r="G19" s="80">
        <f>D21+'Primas HRW'!D8</f>
        <v>699</v>
      </c>
      <c r="H19" s="80">
        <f>D21+'Primas HRW'!E8</f>
        <v>689</v>
      </c>
      <c r="I19" s="81">
        <f>D21+'Primas HRW'!F8</f>
        <v>684</v>
      </c>
      <c r="J19" s="26"/>
      <c r="K19" s="27"/>
    </row>
    <row r="20" spans="1:11" ht="19.5" customHeight="1">
      <c r="A20" s="17" t="s">
        <v>137</v>
      </c>
      <c r="B20" s="30"/>
      <c r="C20" s="24">
        <f>B21+'Primas SRW'!B8</f>
        <v>620.75</v>
      </c>
      <c r="D20" s="25"/>
      <c r="E20" s="80">
        <f>D21+'Primas HRW'!B9</f>
        <v>691</v>
      </c>
      <c r="F20" s="80">
        <f>D21+'Primas HRW'!C9</f>
        <v>701</v>
      </c>
      <c r="G20" s="80">
        <f>D21+'Primas HRW'!D9</f>
        <v>696</v>
      </c>
      <c r="H20" s="80">
        <f>D21+'Primas HRW'!E9</f>
        <v>686</v>
      </c>
      <c r="I20" s="81">
        <f>D21+'Primas HRW'!F9</f>
        <v>681</v>
      </c>
      <c r="J20" s="26"/>
      <c r="K20" s="27">
        <f>J21+'Primas maíz'!B8</f>
        <v>438.75</v>
      </c>
    </row>
    <row r="21" spans="1:11" ht="19.5" customHeight="1">
      <c r="A21" s="17" t="s">
        <v>13</v>
      </c>
      <c r="B21" s="30">
        <f>Datos!E4</f>
        <v>510.75</v>
      </c>
      <c r="C21" s="24">
        <f>B21+'Primas SRW'!B9</f>
        <v>618.75</v>
      </c>
      <c r="D21" s="25">
        <f>Datos!I4</f>
        <v>553</v>
      </c>
      <c r="E21" s="80">
        <f>D21+'Primas HRW'!B10</f>
        <v>688</v>
      </c>
      <c r="F21" s="80">
        <f>D21+'Primas HRW'!C10</f>
        <v>698</v>
      </c>
      <c r="G21" s="80">
        <f>D21+'Primas HRW'!D10</f>
        <v>693</v>
      </c>
      <c r="H21" s="80">
        <f>D21+'Primas HRW'!E10</f>
        <v>683</v>
      </c>
      <c r="I21" s="81">
        <f>D21+'Primas HRW'!F10</f>
        <v>678</v>
      </c>
      <c r="J21" s="26">
        <f>Datos!M4</f>
        <v>374.75</v>
      </c>
      <c r="K21" s="27">
        <f>J21+'Primas maíz'!B9</f>
        <v>439.75</v>
      </c>
    </row>
    <row r="22" spans="1:11" ht="19.5" customHeight="1">
      <c r="A22" s="17" t="s">
        <v>148</v>
      </c>
      <c r="B22" s="30"/>
      <c r="C22" s="24">
        <f>B23+'Primas SRW'!B10</f>
        <v>597.25</v>
      </c>
      <c r="D22" s="25"/>
      <c r="E22" s="80">
        <f>D23+'Primas HRW'!B11</f>
        <v>688.75</v>
      </c>
      <c r="F22" s="80">
        <f>D23+'Primas HRW'!C11</f>
        <v>698.75</v>
      </c>
      <c r="G22" s="80">
        <f>D23+'Primas HRW'!D11</f>
        <v>693.75</v>
      </c>
      <c r="H22" s="80">
        <f>D23+'Primas HRW'!E11</f>
        <v>683.75</v>
      </c>
      <c r="I22" s="81">
        <f>D23+'Primas HRW'!F11</f>
        <v>678.75</v>
      </c>
      <c r="J22" s="26"/>
      <c r="K22" s="27">
        <f>J23+'Primas maíz'!B10</f>
        <v>440.75</v>
      </c>
    </row>
    <row r="23" spans="1:11" ht="19.5" customHeight="1">
      <c r="A23" s="17" t="s">
        <v>14</v>
      </c>
      <c r="B23" s="30">
        <f>Datos!E5</f>
        <v>514.25</v>
      </c>
      <c r="C23" s="24">
        <f>'Primas SRW'!B11+B23</f>
        <v>589.25</v>
      </c>
      <c r="D23" s="25">
        <f>Datos!I5</f>
        <v>558.75</v>
      </c>
      <c r="E23" s="80">
        <f>D23+'Primas HRW'!B12</f>
        <v>688.75</v>
      </c>
      <c r="F23" s="80">
        <f>D23+'Primas HRW'!C12</f>
        <v>698.75</v>
      </c>
      <c r="G23" s="80">
        <f>D23+'Primas HRW'!D12</f>
        <v>693.75</v>
      </c>
      <c r="H23" s="80">
        <f>D23+'Primas HRW'!E12</f>
        <v>683.75</v>
      </c>
      <c r="I23" s="81">
        <f>D23+'Primas HRW'!F12</f>
        <v>678.75</v>
      </c>
      <c r="J23" s="26">
        <f>Datos!M5</f>
        <v>382.75</v>
      </c>
      <c r="K23" s="27">
        <f>J23+'Primas maíz'!B11</f>
        <v>441.75</v>
      </c>
    </row>
    <row r="24" spans="1:11" ht="19.5" customHeight="1">
      <c r="A24" s="17" t="s">
        <v>151</v>
      </c>
      <c r="B24" s="30"/>
      <c r="C24" s="24">
        <f>B25+'Primas SRW'!B12</f>
        <v>597</v>
      </c>
      <c r="D24" s="25"/>
      <c r="E24" s="80">
        <f>D25+'Primas HRW'!B13</f>
        <v>695.5</v>
      </c>
      <c r="F24" s="80">
        <f>D25+'Primas HRW'!C13</f>
        <v>705.5</v>
      </c>
      <c r="G24" s="80">
        <f>D25+'Primas HRW'!D13</f>
        <v>700.5</v>
      </c>
      <c r="H24" s="80">
        <f>D25+'Primas HRW'!E13</f>
        <v>690.5</v>
      </c>
      <c r="I24" s="81">
        <f>D25+'Primas HRW'!F13</f>
        <v>685.5</v>
      </c>
      <c r="J24" s="26"/>
      <c r="K24" s="27"/>
    </row>
    <row r="25" spans="1:11" ht="19.5" customHeight="1">
      <c r="A25" s="17" t="s">
        <v>15</v>
      </c>
      <c r="B25" s="30">
        <f>Datos!E6</f>
        <v>524</v>
      </c>
      <c r="C25" s="24">
        <f>B25+'Primas SRW'!B13</f>
        <v>597</v>
      </c>
      <c r="D25" s="25">
        <f>Datos!I6</f>
        <v>570.5</v>
      </c>
      <c r="E25" s="80">
        <f>D25+'Primas HRW'!B14</f>
        <v>695.5</v>
      </c>
      <c r="F25" s="80">
        <f>D25+'Primas HRW'!C14</f>
        <v>705.5</v>
      </c>
      <c r="G25" s="80">
        <f>D25+'Primas HRW'!D14</f>
        <v>700.5</v>
      </c>
      <c r="H25" s="80">
        <f>D25+'Primas HRW'!E14</f>
        <v>690.5</v>
      </c>
      <c r="I25" s="81">
        <f>D25+'Primas HRW'!F14</f>
        <v>685.5</v>
      </c>
      <c r="J25" s="26">
        <f>Datos!M6</f>
        <v>390.5</v>
      </c>
      <c r="K25" s="27"/>
    </row>
    <row r="26" spans="1:11" ht="19.5" customHeight="1">
      <c r="A26" s="17" t="s">
        <v>152</v>
      </c>
      <c r="B26" s="30"/>
      <c r="C26" s="24"/>
      <c r="D26" s="25"/>
      <c r="E26" s="24"/>
      <c r="F26" s="24"/>
      <c r="G26" s="24"/>
      <c r="H26" s="24"/>
      <c r="I26" s="28"/>
      <c r="J26" s="26"/>
      <c r="K26" s="27">
        <f>J28+'Primas maíz'!B14</f>
        <v>485</v>
      </c>
    </row>
    <row r="27" spans="1:11" ht="19.5" customHeight="1">
      <c r="A27" s="17" t="s">
        <v>153</v>
      </c>
      <c r="B27" s="30"/>
      <c r="C27" s="24"/>
      <c r="D27" s="25"/>
      <c r="E27" s="24"/>
      <c r="F27" s="24"/>
      <c r="G27" s="24"/>
      <c r="H27" s="24"/>
      <c r="I27" s="28"/>
      <c r="J27" s="26"/>
      <c r="K27" s="27">
        <f>J28+'Primas maíz'!B15</f>
        <v>485</v>
      </c>
    </row>
    <row r="28" spans="1:11" ht="19.5" customHeight="1">
      <c r="A28" s="17" t="s">
        <v>16</v>
      </c>
      <c r="B28" s="30">
        <f>Datos!E7</f>
        <v>538.5</v>
      </c>
      <c r="C28" s="29"/>
      <c r="D28" s="34">
        <f>Datos!I7</f>
        <v>586.5</v>
      </c>
      <c r="E28" s="29"/>
      <c r="F28" s="29"/>
      <c r="G28" s="29"/>
      <c r="H28" s="29"/>
      <c r="I28" s="31"/>
      <c r="J28" s="26">
        <f>Datos!M7</f>
        <v>400</v>
      </c>
      <c r="K28" s="30">
        <f>J28+'Primas maíz'!B16</f>
        <v>485</v>
      </c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Datos!E8</f>
        <v>551.75</v>
      </c>
      <c r="C30" s="24"/>
      <c r="D30" s="25">
        <f>Datos!I8</f>
        <v>598.5</v>
      </c>
      <c r="E30" s="24"/>
      <c r="F30" s="24"/>
      <c r="G30" s="24"/>
      <c r="H30" s="24"/>
      <c r="I30" s="28"/>
      <c r="J30" s="32">
        <f>Datos!M8</f>
        <v>409.5</v>
      </c>
      <c r="K30" s="27"/>
    </row>
    <row r="31" spans="1:11" ht="19.5" customHeight="1">
      <c r="A31" s="17" t="s">
        <v>13</v>
      </c>
      <c r="B31" s="30">
        <f>Datos!E9</f>
        <v>558.25</v>
      </c>
      <c r="C31" s="24"/>
      <c r="D31" s="25">
        <f>Datos!I9</f>
        <v>605</v>
      </c>
      <c r="E31" s="24"/>
      <c r="F31" s="24"/>
      <c r="G31" s="24"/>
      <c r="H31" s="24"/>
      <c r="I31" s="28"/>
      <c r="J31" s="32">
        <f>Datos!M9</f>
        <v>416.25</v>
      </c>
      <c r="K31" s="27"/>
    </row>
    <row r="32" spans="1:11" ht="19.5" customHeight="1">
      <c r="A32" s="17" t="s">
        <v>14</v>
      </c>
      <c r="B32" s="30">
        <f>Datos!E10</f>
        <v>553.25</v>
      </c>
      <c r="C32" s="24"/>
      <c r="D32" s="25">
        <f>Datos!I10</f>
        <v>603</v>
      </c>
      <c r="E32" s="24"/>
      <c r="F32" s="24"/>
      <c r="G32" s="24"/>
      <c r="H32" s="24"/>
      <c r="I32" s="28"/>
      <c r="J32" s="32">
        <f>Datos!M10</f>
        <v>421</v>
      </c>
      <c r="K32" s="27"/>
    </row>
    <row r="33" spans="1:15" ht="19.5" customHeight="1">
      <c r="A33" s="17" t="s">
        <v>15</v>
      </c>
      <c r="B33" s="30">
        <f>Datos!E11</f>
        <v>561.25</v>
      </c>
      <c r="C33" s="24"/>
      <c r="D33" s="25">
        <f>Datos!I11</f>
        <v>611.5</v>
      </c>
      <c r="E33" s="24"/>
      <c r="F33" s="24"/>
      <c r="G33" s="24"/>
      <c r="H33" s="24"/>
      <c r="I33" s="28"/>
      <c r="J33" s="32">
        <f>Datos!M11</f>
        <v>415.25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Datos!E12</f>
        <v>572.5</v>
      </c>
      <c r="C34" s="29"/>
      <c r="D34" s="25">
        <f>Datos!I12</f>
        <v>621.75</v>
      </c>
      <c r="E34" s="29"/>
      <c r="F34" s="29"/>
      <c r="G34" s="29"/>
      <c r="H34" s="29"/>
      <c r="I34" s="31"/>
      <c r="J34" s="32">
        <f>Datos!M12</f>
        <v>412.5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Datos!E13</f>
        <v>578.5</v>
      </c>
      <c r="C36" s="97"/>
      <c r="D36" s="98">
        <f>Datos!I13</f>
        <v>622.75</v>
      </c>
      <c r="E36" s="97"/>
      <c r="F36" s="97"/>
      <c r="G36" s="97"/>
      <c r="H36" s="97"/>
      <c r="I36" s="99"/>
      <c r="J36" s="100">
        <f>Datos!M13</f>
        <v>421.25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Datos!E14</f>
        <v>580.25</v>
      </c>
      <c r="C37" s="97"/>
      <c r="D37" s="98">
        <f>Datos!I14</f>
        <v>622.75</v>
      </c>
      <c r="E37" s="97"/>
      <c r="F37" s="97"/>
      <c r="G37" s="97"/>
      <c r="H37" s="97"/>
      <c r="I37" s="99"/>
      <c r="J37" s="100">
        <f>Datos!M14</f>
        <v>426.75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Datos!E15</f>
        <v>560.75</v>
      </c>
      <c r="C38" s="24"/>
      <c r="D38" s="98">
        <f>Datos!I15</f>
        <v>592.75</v>
      </c>
      <c r="E38" s="24"/>
      <c r="F38" s="24"/>
      <c r="G38" s="24"/>
      <c r="H38" s="24"/>
      <c r="I38" s="28"/>
      <c r="J38" s="32">
        <f>Datos!M15</f>
        <v>431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Datos!M16</f>
        <v>425.75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Datos!M17</f>
        <v>425.25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Datos!M18</f>
        <v>441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Datos!M19</f>
        <v>421.75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5</v>
      </c>
      <c r="I52" s="45"/>
    </row>
    <row r="53" spans="5:9" ht="15">
      <c r="E53" s="44">
        <v>0.13</v>
      </c>
      <c r="F53" s="44"/>
      <c r="G53" s="44"/>
      <c r="H53" s="45">
        <f>'Primas HRW'!B21</f>
        <v>10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Marzo</v>
      </c>
      <c r="E9" s="3">
        <f>BUSHEL!E8</f>
        <v>2015</v>
      </c>
      <c r="F9" s="3"/>
      <c r="G9" s="3"/>
      <c r="H9" s="3"/>
      <c r="I9" s="3"/>
      <c r="J9" s="3" t="str">
        <f>Datos!D23</f>
        <v>Miércoles</v>
      </c>
      <c r="K9" s="5">
        <f>Datos!E23</f>
        <v>18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135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/>
      <c r="C19" s="29"/>
      <c r="D19" s="25"/>
      <c r="E19" s="94">
        <f>BUSHEL!E19*TONELADA!$B$53</f>
        <v>255.00336</v>
      </c>
      <c r="F19" s="94">
        <f>BUSHEL!F19*TONELADA!$B$53</f>
        <v>258.67776</v>
      </c>
      <c r="G19" s="94">
        <f>BUSHEL!G19*TONELADA!$B$53</f>
        <v>256.84056</v>
      </c>
      <c r="H19" s="94">
        <f>BUSHEL!H19*TONELADA!$B$53</f>
        <v>253.16616</v>
      </c>
      <c r="I19" s="95">
        <f>BUSHEL!I19*TONELADA!$B$53</f>
        <v>251.32896</v>
      </c>
      <c r="J19" s="47"/>
      <c r="K19" s="27"/>
    </row>
    <row r="20" spans="1:11" ht="19.5" customHeight="1">
      <c r="A20" s="82" t="s">
        <v>137</v>
      </c>
      <c r="B20" s="83"/>
      <c r="C20" s="84">
        <f>BUSHEL!C20*TONELADA!$B$53</f>
        <v>228.08838</v>
      </c>
      <c r="D20" s="85"/>
      <c r="E20" s="110">
        <f>BUSHEL!E20*TONELADA!$B$53</f>
        <v>253.90104</v>
      </c>
      <c r="F20" s="110">
        <f>BUSHEL!F20*TONELADA!$B$53</f>
        <v>257.57544</v>
      </c>
      <c r="G20" s="110">
        <f>BUSHEL!G20*TONELADA!$B$53</f>
        <v>255.73824</v>
      </c>
      <c r="H20" s="110">
        <f>BUSHEL!H20*TONELADA!$B$53</f>
        <v>252.06384</v>
      </c>
      <c r="I20" s="111">
        <f>BUSHEL!I20*TONELADA!$B$53</f>
        <v>250.22664</v>
      </c>
      <c r="J20" s="88"/>
      <c r="K20" s="89">
        <f>BUSHEL!K20*TONELADA!$E$53</f>
        <v>172.72709999999998</v>
      </c>
    </row>
    <row r="21" spans="1:11" ht="19.5" customHeight="1">
      <c r="A21" s="104" t="s">
        <v>13</v>
      </c>
      <c r="B21" s="105">
        <f>BUSHEL!B21*TONELADA!$B$53</f>
        <v>187.66997999999998</v>
      </c>
      <c r="C21" s="29">
        <f>BUSHEL!C21*TONELADA!$B$53</f>
        <v>227.3535</v>
      </c>
      <c r="D21" s="107">
        <f>IF(BUSHEL!D21&gt;0,BUSHEL!D21*TONELADA!$B$53,"")</f>
        <v>203.19432</v>
      </c>
      <c r="E21" s="123">
        <f>BUSHEL!E21*TONELADA!$B$53</f>
        <v>252.79872</v>
      </c>
      <c r="F21" s="123">
        <f>BUSHEL!F21*TONELADA!$B$53</f>
        <v>256.47312</v>
      </c>
      <c r="G21" s="123">
        <f>BUSHEL!G21*TONELADA!$B$53</f>
        <v>254.63592</v>
      </c>
      <c r="H21" s="123">
        <f>BUSHEL!H21*TONELADA!$B$53</f>
        <v>250.96151999999998</v>
      </c>
      <c r="I21" s="124">
        <f>BUSHEL!I21*TONELADA!$B$53</f>
        <v>249.12431999999998</v>
      </c>
      <c r="J21" s="109">
        <f>BUSHEL!J21*$E$53</f>
        <v>147.53158</v>
      </c>
      <c r="K21" s="105">
        <f>BUSHEL!K21*TONELADA!$E$53</f>
        <v>173.12078</v>
      </c>
    </row>
    <row r="22" spans="1:11" ht="19.5" customHeight="1">
      <c r="A22" s="114" t="s">
        <v>148</v>
      </c>
      <c r="B22" s="115"/>
      <c r="C22" s="84">
        <f>BUSHEL!C22*TONELADA!$B$53</f>
        <v>219.45354</v>
      </c>
      <c r="D22" s="117"/>
      <c r="E22" s="125">
        <f>BUSHEL!E22*TONELADA!$B$53</f>
        <v>253.0743</v>
      </c>
      <c r="F22" s="125">
        <f>BUSHEL!F22*TONELADA!$B$53</f>
        <v>256.7487</v>
      </c>
      <c r="G22" s="125">
        <f>BUSHEL!G22*TONELADA!$B$53</f>
        <v>254.9115</v>
      </c>
      <c r="H22" s="125">
        <f>BUSHEL!H22*TONELADA!$B$53</f>
        <v>251.2371</v>
      </c>
      <c r="I22" s="126">
        <f>BUSHEL!I22*TONELADA!$B$53</f>
        <v>249.3999</v>
      </c>
      <c r="J22" s="119"/>
      <c r="K22" s="115">
        <f>BUSHEL!K22*TONELADA!$E$53</f>
        <v>173.51445999999999</v>
      </c>
    </row>
    <row r="23" spans="1:11" ht="19.5" customHeight="1">
      <c r="A23" s="91" t="s">
        <v>14</v>
      </c>
      <c r="B23" s="92">
        <f>BUSHEL!B23*TONELADA!$B$53</f>
        <v>188.95602</v>
      </c>
      <c r="C23" s="120">
        <f>BUSHEL!C23*TONELADA!$B$53</f>
        <v>216.51402</v>
      </c>
      <c r="D23" s="121">
        <f>IF(BUSHEL!D23&gt;0,BUSHEL!D23*TONELADA!$B$53,"")</f>
        <v>205.3071</v>
      </c>
      <c r="E23" s="94">
        <f>BUSHEL!E23*TONELADA!$B$53</f>
        <v>253.0743</v>
      </c>
      <c r="F23" s="94">
        <f>BUSHEL!F23*TONELADA!$B$53</f>
        <v>256.7487</v>
      </c>
      <c r="G23" s="94">
        <f>BUSHEL!G23*TONELADA!$B$53</f>
        <v>254.9115</v>
      </c>
      <c r="H23" s="94">
        <f>BUSHEL!H23*TONELADA!$B$53</f>
        <v>251.2371</v>
      </c>
      <c r="I23" s="95">
        <f>BUSHEL!I23*TONELADA!$B$53</f>
        <v>249.3999</v>
      </c>
      <c r="J23" s="93">
        <f>BUSHEL!J23*$E$53</f>
        <v>150.68102</v>
      </c>
      <c r="K23" s="92">
        <f>BUSHEL!K23*TONELADA!$E$53</f>
        <v>173.90813999999997</v>
      </c>
    </row>
    <row r="24" spans="1:11" ht="19.5" customHeight="1">
      <c r="A24" s="114" t="s">
        <v>151</v>
      </c>
      <c r="B24" s="115"/>
      <c r="C24" s="84">
        <f>BUSHEL!C24*TONELADA!$B$53</f>
        <v>219.36168</v>
      </c>
      <c r="D24" s="117"/>
      <c r="E24" s="125">
        <f>BUSHEL!E24*TONELADA!$B$53</f>
        <v>255.55452</v>
      </c>
      <c r="F24" s="125">
        <f>BUSHEL!F24*TONELADA!$B$53</f>
        <v>259.22892</v>
      </c>
      <c r="G24" s="125">
        <f>BUSHEL!G24*TONELADA!$B$53</f>
        <v>257.39171999999996</v>
      </c>
      <c r="H24" s="125">
        <f>BUSHEL!H24*TONELADA!$B$53</f>
        <v>253.71732</v>
      </c>
      <c r="I24" s="126">
        <f>BUSHEL!I24*TONELADA!$B$53</f>
        <v>251.88012</v>
      </c>
      <c r="J24" s="119"/>
      <c r="K24" s="115"/>
    </row>
    <row r="25" spans="1:11" ht="19.5" customHeight="1">
      <c r="A25" s="91" t="s">
        <v>15</v>
      </c>
      <c r="B25" s="92">
        <f>BUSHEL!B25*TONELADA!$B$53</f>
        <v>192.53856</v>
      </c>
      <c r="C25" s="120">
        <f>BUSHEL!C25*TONELADA!$B$53</f>
        <v>219.36168</v>
      </c>
      <c r="D25" s="121">
        <f>IF(BUSHEL!D25&gt;0,BUSHEL!D25*TONELADA!$B$53,"")</f>
        <v>209.62452</v>
      </c>
      <c r="E25" s="94">
        <f>BUSHEL!E25*TONELADA!$B$53</f>
        <v>255.55452</v>
      </c>
      <c r="F25" s="94">
        <f>BUSHEL!F25*TONELADA!$B$53</f>
        <v>259.22892</v>
      </c>
      <c r="G25" s="94">
        <f>BUSHEL!G25*TONELADA!$B$53</f>
        <v>257.39171999999996</v>
      </c>
      <c r="H25" s="94">
        <f>BUSHEL!H25*TONELADA!$B$53</f>
        <v>253.71732</v>
      </c>
      <c r="I25" s="95">
        <f>BUSHEL!I25*TONELADA!$B$53</f>
        <v>251.88012</v>
      </c>
      <c r="J25" s="93">
        <f>BUSHEL!J25*$E$53</f>
        <v>153.73203999999998</v>
      </c>
      <c r="K25" s="92"/>
    </row>
    <row r="26" spans="1:11" ht="19.5" customHeight="1">
      <c r="A26" s="114" t="s">
        <v>152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>
        <f>BUSHEL!K26*TONELADA!$E$53</f>
        <v>190.9348</v>
      </c>
    </row>
    <row r="27" spans="1:11" ht="19.5" customHeight="1">
      <c r="A27" s="91" t="s">
        <v>153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>
        <f>BUSHEL!K27*TONELADA!$E$53</f>
        <v>190.9348</v>
      </c>
    </row>
    <row r="28" spans="1:11" ht="19.5" customHeight="1">
      <c r="A28" s="114" t="s">
        <v>16</v>
      </c>
      <c r="B28" s="115">
        <f>BUSHEL!B28*TONELADA!$B$53</f>
        <v>197.86643999999998</v>
      </c>
      <c r="C28" s="116"/>
      <c r="D28" s="117">
        <f>IF(BUSHEL!D28&gt;0,BUSHEL!D28*TONELADA!$B$53,"")</f>
        <v>215.50356</v>
      </c>
      <c r="E28" s="116"/>
      <c r="F28" s="116"/>
      <c r="G28" s="116"/>
      <c r="H28" s="116"/>
      <c r="I28" s="118"/>
      <c r="J28" s="119">
        <f>BUSHEL!J28*$E$53</f>
        <v>157.47199999999998</v>
      </c>
      <c r="K28" s="115">
        <f>BUSHEL!K28*TONELADA!$E$53</f>
        <v>190.9348</v>
      </c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134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135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202.73502</v>
      </c>
      <c r="C32" s="84"/>
      <c r="D32" s="112">
        <f>IF(BUSHEL!D30&gt;0,BUSHEL!D30*TONELADA!$B$53,"")</f>
        <v>219.91284</v>
      </c>
      <c r="E32" s="84"/>
      <c r="F32" s="84"/>
      <c r="G32" s="84"/>
      <c r="H32" s="84"/>
      <c r="I32" s="113"/>
      <c r="J32" s="88">
        <f>BUSHEL!J30*$E$53</f>
        <v>161.21195999999998</v>
      </c>
      <c r="K32" s="83"/>
    </row>
    <row r="33" spans="1:11" ht="19.5" customHeight="1">
      <c r="A33" s="91" t="s">
        <v>137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205.12338</v>
      </c>
      <c r="C34" s="84"/>
      <c r="D34" s="112">
        <f>IF(BUSHEL!D31&gt;0,BUSHEL!D31*TONELADA!$B$53,"")</f>
        <v>222.3012</v>
      </c>
      <c r="E34" s="84"/>
      <c r="F34" s="84"/>
      <c r="G34" s="84"/>
      <c r="H34" s="84"/>
      <c r="I34" s="113"/>
      <c r="J34" s="88">
        <f>BUSHEL!J31*$E$53</f>
        <v>163.86929999999998</v>
      </c>
      <c r="K34" s="83"/>
    </row>
    <row r="35" spans="1:11" ht="19.5" customHeight="1">
      <c r="A35" s="104" t="s">
        <v>148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203.28618</v>
      </c>
      <c r="C36" s="84"/>
      <c r="D36" s="112">
        <f>IF(BUSHEL!D32&gt;0,BUSHEL!D32*TONELADA!$B$53,"")</f>
        <v>221.56632</v>
      </c>
      <c r="E36" s="84"/>
      <c r="F36" s="84"/>
      <c r="G36" s="84"/>
      <c r="H36" s="84"/>
      <c r="I36" s="113"/>
      <c r="J36" s="88">
        <f>BUSHEL!J32*$E$53</f>
        <v>165.73927999999998</v>
      </c>
      <c r="K36" s="83"/>
    </row>
    <row r="37" spans="1:11" ht="19.5" customHeight="1">
      <c r="A37" s="91" t="s">
        <v>151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206.2257</v>
      </c>
      <c r="C38" s="84"/>
      <c r="D38" s="112">
        <f>IF(BUSHEL!D33&gt;0,BUSHEL!D33*TONELADA!$B$53,"")</f>
        <v>224.68956</v>
      </c>
      <c r="E38" s="84"/>
      <c r="F38" s="84"/>
      <c r="G38" s="84"/>
      <c r="H38" s="84"/>
      <c r="I38" s="113"/>
      <c r="J38" s="88">
        <f>BUSHEL!J33*$E$53</f>
        <v>163.47562</v>
      </c>
      <c r="K38" s="83"/>
    </row>
    <row r="39" spans="1:11" ht="19.5" customHeight="1">
      <c r="A39" s="104" t="s">
        <v>152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153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210.3594</v>
      </c>
      <c r="C41" s="120"/>
      <c r="D41" s="121">
        <f>IF(BUSHEL!D34&gt;0,BUSHEL!D34*TONELADA!$B$53,"")</f>
        <v>228.45582</v>
      </c>
      <c r="E41" s="120"/>
      <c r="F41" s="120"/>
      <c r="G41" s="120"/>
      <c r="H41" s="120"/>
      <c r="I41" s="122"/>
      <c r="J41" s="93">
        <f>BUSHEL!J34*$E$53</f>
        <v>162.393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212.56404</v>
      </c>
      <c r="C43" s="84"/>
      <c r="D43" s="112">
        <f>IF(BUSHEL!D36&gt;0,BUSHEL!D36*TONELADA!$B$53,"")</f>
        <v>228.82326</v>
      </c>
      <c r="E43" s="84"/>
      <c r="F43" s="84"/>
      <c r="G43" s="84"/>
      <c r="H43" s="84"/>
      <c r="I43" s="113"/>
      <c r="J43" s="88">
        <f>BUSHEL!J36*$E$53</f>
        <v>165.83769999999998</v>
      </c>
      <c r="K43" s="83"/>
    </row>
    <row r="44" spans="1:11" ht="19.5" customHeight="1">
      <c r="A44" s="104" t="s">
        <v>13</v>
      </c>
      <c r="B44" s="105">
        <f>BUSHEL!B37*TONELADA!$B$53</f>
        <v>213.20705999999998</v>
      </c>
      <c r="C44" s="106"/>
      <c r="D44" s="107">
        <f>IF(BUSHEL!D37&gt;0,BUSHEL!D37*TONELADA!$B$53,"")</f>
        <v>228.82326</v>
      </c>
      <c r="E44" s="106"/>
      <c r="F44" s="106"/>
      <c r="G44" s="106"/>
      <c r="H44" s="106"/>
      <c r="I44" s="108"/>
      <c r="J44" s="109">
        <f>BUSHEL!J37*$E$53</f>
        <v>168.00294</v>
      </c>
      <c r="K44" s="105"/>
    </row>
    <row r="45" spans="1:11" ht="19.5" customHeight="1">
      <c r="A45" s="82" t="s">
        <v>14</v>
      </c>
      <c r="B45" s="83">
        <f>BUSHEL!B38*TONELADA!$B$53</f>
        <v>206.04198</v>
      </c>
      <c r="C45" s="84"/>
      <c r="D45" s="112">
        <f>IF(BUSHEL!D38&gt;0,BUSHEL!D38*TONELADA!$B$53,"")</f>
        <v>217.80006</v>
      </c>
      <c r="E45" s="84"/>
      <c r="F45" s="84"/>
      <c r="G45" s="84"/>
      <c r="H45" s="84"/>
      <c r="I45" s="113"/>
      <c r="J45" s="88">
        <f>BUSHEL!J38*$E$53</f>
        <v>169.67607999999998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167.60925999999998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167.41242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173.61288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166.03454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1.8372</v>
      </c>
      <c r="I59" s="45"/>
      <c r="J59" s="43"/>
    </row>
    <row r="60" spans="5:10" ht="15">
      <c r="E60" s="44">
        <v>0.13</v>
      </c>
      <c r="F60" s="44"/>
      <c r="G60" s="44"/>
      <c r="H60" s="44">
        <f>'Primas HRW'!B21</f>
        <v>10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75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/>
      <c r="C7" s="55"/>
    </row>
    <row r="8" spans="1:3" ht="15">
      <c r="A8" s="57" t="s">
        <v>32</v>
      </c>
      <c r="B8" s="58">
        <v>110</v>
      </c>
      <c r="C8" s="48" t="s">
        <v>136</v>
      </c>
    </row>
    <row r="9" spans="1:3" ht="15">
      <c r="A9" s="54" t="s">
        <v>33</v>
      </c>
      <c r="B9" s="55">
        <v>108</v>
      </c>
      <c r="C9" s="55" t="s">
        <v>136</v>
      </c>
    </row>
    <row r="10" spans="1:3" ht="15">
      <c r="A10" s="59" t="s">
        <v>34</v>
      </c>
      <c r="B10" s="48">
        <v>83</v>
      </c>
      <c r="C10" s="48" t="s">
        <v>150</v>
      </c>
    </row>
    <row r="11" spans="1:3" ht="15">
      <c r="A11" s="54" t="s">
        <v>35</v>
      </c>
      <c r="B11" s="55">
        <v>75</v>
      </c>
      <c r="C11" s="55" t="s">
        <v>150</v>
      </c>
    </row>
    <row r="12" spans="1:3" ht="15">
      <c r="A12" s="57" t="s">
        <v>36</v>
      </c>
      <c r="B12" s="58">
        <v>73</v>
      </c>
      <c r="C12" s="48" t="s">
        <v>154</v>
      </c>
    </row>
    <row r="13" spans="1:3" ht="15">
      <c r="A13" s="54" t="s">
        <v>37</v>
      </c>
      <c r="B13" s="55">
        <v>73</v>
      </c>
      <c r="C13" s="55" t="s">
        <v>154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>
        <v>141</v>
      </c>
      <c r="C8" s="55">
        <f>B8+$B$21</f>
        <v>151</v>
      </c>
      <c r="D8" s="55">
        <f>B8+B20</f>
        <v>146</v>
      </c>
      <c r="E8" s="55">
        <f>B8+B19</f>
        <v>136</v>
      </c>
      <c r="F8" s="55">
        <f>B8+B18</f>
        <v>131</v>
      </c>
      <c r="G8" s="60" t="s">
        <v>136</v>
      </c>
    </row>
    <row r="9" spans="1:7" ht="15">
      <c r="A9" s="56" t="s">
        <v>32</v>
      </c>
      <c r="B9" s="48">
        <v>138</v>
      </c>
      <c r="C9" s="48">
        <f aca="true" t="shared" si="0" ref="C9:C14">B9+$B$21</f>
        <v>148</v>
      </c>
      <c r="D9" s="48">
        <f>B9+B20</f>
        <v>143</v>
      </c>
      <c r="E9" s="48">
        <f>B9+B19</f>
        <v>133</v>
      </c>
      <c r="F9" s="48">
        <f>B9+B18</f>
        <v>128</v>
      </c>
      <c r="G9" s="48" t="s">
        <v>136</v>
      </c>
    </row>
    <row r="10" spans="1:7" ht="15">
      <c r="A10" s="54" t="s">
        <v>33</v>
      </c>
      <c r="B10" s="55">
        <v>135</v>
      </c>
      <c r="C10" s="55">
        <f t="shared" si="0"/>
        <v>145</v>
      </c>
      <c r="D10" s="55">
        <f>B10+B20</f>
        <v>140</v>
      </c>
      <c r="E10" s="55">
        <f>B10+B19</f>
        <v>130</v>
      </c>
      <c r="F10" s="55">
        <f>B10+B18</f>
        <v>125</v>
      </c>
      <c r="G10" s="60" t="s">
        <v>136</v>
      </c>
    </row>
    <row r="11" spans="1:7" ht="15">
      <c r="A11" s="56" t="s">
        <v>34</v>
      </c>
      <c r="B11" s="48">
        <v>130</v>
      </c>
      <c r="C11" s="48">
        <f t="shared" si="0"/>
        <v>140</v>
      </c>
      <c r="D11" s="48">
        <f>B11+B20</f>
        <v>135</v>
      </c>
      <c r="E11" s="65">
        <f>B11+B19</f>
        <v>125</v>
      </c>
      <c r="F11" s="48">
        <f>B11+B18</f>
        <v>120</v>
      </c>
      <c r="G11" s="48" t="s">
        <v>150</v>
      </c>
    </row>
    <row r="12" spans="1:7" ht="15">
      <c r="A12" s="54" t="s">
        <v>35</v>
      </c>
      <c r="B12" s="60">
        <v>130</v>
      </c>
      <c r="C12" s="60">
        <f t="shared" si="0"/>
        <v>140</v>
      </c>
      <c r="D12" s="55">
        <f>B12+B20</f>
        <v>135</v>
      </c>
      <c r="E12" s="55">
        <f>B12+B19</f>
        <v>125</v>
      </c>
      <c r="F12" s="55">
        <f>B12+B18</f>
        <v>120</v>
      </c>
      <c r="G12" s="60" t="s">
        <v>150</v>
      </c>
    </row>
    <row r="13" spans="1:7" ht="15">
      <c r="A13" s="56" t="s">
        <v>36</v>
      </c>
      <c r="B13" s="48">
        <v>125</v>
      </c>
      <c r="C13" s="48">
        <f t="shared" si="0"/>
        <v>135</v>
      </c>
      <c r="D13" s="48">
        <f>B13+B20</f>
        <v>130</v>
      </c>
      <c r="E13" s="65">
        <f>B13+B19</f>
        <v>120</v>
      </c>
      <c r="F13" s="48">
        <f>B13+B18</f>
        <v>115</v>
      </c>
      <c r="G13" s="48" t="s">
        <v>154</v>
      </c>
    </row>
    <row r="14" spans="1:7" ht="15">
      <c r="A14" s="54" t="s">
        <v>37</v>
      </c>
      <c r="B14" s="60">
        <v>125</v>
      </c>
      <c r="C14" s="60">
        <f t="shared" si="0"/>
        <v>135</v>
      </c>
      <c r="D14" s="60">
        <f>B14+B20</f>
        <v>130</v>
      </c>
      <c r="E14" s="55">
        <f>B14+B19</f>
        <v>120</v>
      </c>
      <c r="F14" s="55">
        <f>B14+B18</f>
        <v>115</v>
      </c>
      <c r="G14" s="60" t="s">
        <v>154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5</v>
      </c>
      <c r="C20" s="70"/>
      <c r="D20" s="70"/>
      <c r="F20" t="s">
        <v>43</v>
      </c>
    </row>
    <row r="21" spans="1:6" ht="15">
      <c r="A21" s="66">
        <v>0.13</v>
      </c>
      <c r="B21" s="71">
        <v>10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48</v>
      </c>
      <c r="C2" s="51" t="s">
        <v>27</v>
      </c>
    </row>
    <row r="3" spans="2:3" ht="15.75">
      <c r="B3" s="52" t="s">
        <v>49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/>
      <c r="C7" s="55"/>
    </row>
    <row r="8" spans="1:3" ht="15">
      <c r="A8" s="59" t="s">
        <v>32</v>
      </c>
      <c r="B8" s="73">
        <v>64</v>
      </c>
      <c r="C8" s="73" t="s">
        <v>136</v>
      </c>
    </row>
    <row r="9" spans="1:3" ht="15">
      <c r="A9" s="54" t="s">
        <v>33</v>
      </c>
      <c r="B9" s="55">
        <v>65</v>
      </c>
      <c r="C9" s="55" t="s">
        <v>136</v>
      </c>
    </row>
    <row r="10" spans="1:3" ht="15">
      <c r="A10" s="56" t="s">
        <v>34</v>
      </c>
      <c r="B10" s="48">
        <v>58</v>
      </c>
      <c r="C10" s="48" t="s">
        <v>150</v>
      </c>
    </row>
    <row r="11" spans="1:3" ht="15">
      <c r="A11" s="54" t="s">
        <v>35</v>
      </c>
      <c r="B11" s="55">
        <v>59</v>
      </c>
      <c r="C11" s="55" t="s">
        <v>150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>
        <v>85</v>
      </c>
      <c r="C14" s="48" t="s">
        <v>157</v>
      </c>
    </row>
    <row r="15" spans="1:3" ht="15">
      <c r="A15" s="54" t="s">
        <v>39</v>
      </c>
      <c r="B15" s="55">
        <v>85</v>
      </c>
      <c r="C15" s="55" t="s">
        <v>157</v>
      </c>
    </row>
    <row r="16" spans="1:3" ht="15">
      <c r="A16" s="56" t="s">
        <v>156</v>
      </c>
      <c r="B16" s="48">
        <v>85</v>
      </c>
      <c r="C16" s="48" t="s">
        <v>157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0" zoomScaleNormal="80" zoomScalePageLayoutView="0" workbookViewId="0" topLeftCell="A2">
      <selection activeCell="E24" sqref="E24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50</v>
      </c>
    </row>
    <row r="2" spans="3:11" ht="15">
      <c r="C2" s="74" t="s">
        <v>51</v>
      </c>
      <c r="G2" s="74" t="s">
        <v>52</v>
      </c>
      <c r="K2" s="74" t="s">
        <v>53</v>
      </c>
    </row>
    <row r="3" spans="2:13" ht="15">
      <c r="B3" t="s">
        <v>54</v>
      </c>
      <c r="C3" t="s">
        <v>55</v>
      </c>
      <c r="D3" t="s">
        <v>56</v>
      </c>
      <c r="E3" t="s">
        <v>57</v>
      </c>
      <c r="F3" t="s">
        <v>54</v>
      </c>
      <c r="G3" t="s">
        <v>55</v>
      </c>
      <c r="H3" t="s">
        <v>56</v>
      </c>
      <c r="I3" t="s">
        <v>57</v>
      </c>
      <c r="J3" t="s">
        <v>54</v>
      </c>
      <c r="K3" t="s">
        <v>55</v>
      </c>
      <c r="L3" t="s">
        <v>56</v>
      </c>
      <c r="M3" t="s">
        <v>57</v>
      </c>
    </row>
    <row r="4" spans="2:13" ht="15">
      <c r="B4" t="s">
        <v>58</v>
      </c>
      <c r="C4" t="s">
        <v>81</v>
      </c>
      <c r="D4" s="101">
        <v>42081</v>
      </c>
      <c r="E4" s="33">
        <v>510.75</v>
      </c>
      <c r="F4" t="s">
        <v>88</v>
      </c>
      <c r="G4" t="s">
        <v>89</v>
      </c>
      <c r="H4" s="101">
        <v>42081</v>
      </c>
      <c r="I4" s="33">
        <v>553</v>
      </c>
      <c r="J4" t="s">
        <v>59</v>
      </c>
      <c r="K4" t="s">
        <v>60</v>
      </c>
      <c r="L4" s="101">
        <v>42081</v>
      </c>
      <c r="M4" s="33">
        <v>374.75</v>
      </c>
    </row>
    <row r="5" spans="2:13" ht="15">
      <c r="B5" t="s">
        <v>61</v>
      </c>
      <c r="C5" t="s">
        <v>82</v>
      </c>
      <c r="D5" s="101">
        <v>42081</v>
      </c>
      <c r="E5" s="33">
        <v>514.25</v>
      </c>
      <c r="F5" t="s">
        <v>90</v>
      </c>
      <c r="G5" t="s">
        <v>91</v>
      </c>
      <c r="H5" s="101">
        <v>42081</v>
      </c>
      <c r="I5" s="33">
        <v>558.75</v>
      </c>
      <c r="J5" t="s">
        <v>62</v>
      </c>
      <c r="K5" t="s">
        <v>63</v>
      </c>
      <c r="L5" s="101">
        <v>42081</v>
      </c>
      <c r="M5" s="33">
        <v>382.75</v>
      </c>
    </row>
    <row r="6" spans="2:13" ht="15">
      <c r="B6" t="s">
        <v>76</v>
      </c>
      <c r="C6" t="s">
        <v>83</v>
      </c>
      <c r="D6" s="101">
        <v>42081</v>
      </c>
      <c r="E6" s="33">
        <v>524</v>
      </c>
      <c r="F6" t="s">
        <v>92</v>
      </c>
      <c r="G6" t="s">
        <v>93</v>
      </c>
      <c r="H6" s="101">
        <v>42081</v>
      </c>
      <c r="I6" s="33">
        <v>570.5</v>
      </c>
      <c r="J6" t="s">
        <v>64</v>
      </c>
      <c r="K6" t="s">
        <v>65</v>
      </c>
      <c r="L6" s="101">
        <v>42081</v>
      </c>
      <c r="M6" s="33">
        <v>390.5</v>
      </c>
    </row>
    <row r="7" spans="2:13" ht="15">
      <c r="B7" t="s">
        <v>77</v>
      </c>
      <c r="C7" t="s">
        <v>84</v>
      </c>
      <c r="D7" s="101">
        <v>42081</v>
      </c>
      <c r="E7" s="33">
        <v>538.5</v>
      </c>
      <c r="F7" t="s">
        <v>94</v>
      </c>
      <c r="G7" t="s">
        <v>95</v>
      </c>
      <c r="H7" s="101">
        <v>42081</v>
      </c>
      <c r="I7" s="33">
        <v>586.5</v>
      </c>
      <c r="J7" t="s">
        <v>66</v>
      </c>
      <c r="K7" t="s">
        <v>67</v>
      </c>
      <c r="L7" s="101">
        <v>42081</v>
      </c>
      <c r="M7" s="33">
        <v>400</v>
      </c>
    </row>
    <row r="8" spans="2:13" ht="15">
      <c r="B8" t="s">
        <v>78</v>
      </c>
      <c r="C8" t="s">
        <v>85</v>
      </c>
      <c r="D8" s="101">
        <v>42081</v>
      </c>
      <c r="E8" s="33">
        <v>551.75</v>
      </c>
      <c r="F8" t="s">
        <v>96</v>
      </c>
      <c r="G8" t="s">
        <v>97</v>
      </c>
      <c r="H8" s="101">
        <v>42081</v>
      </c>
      <c r="I8" s="33">
        <v>598.5</v>
      </c>
      <c r="J8" t="s">
        <v>104</v>
      </c>
      <c r="K8" t="s">
        <v>105</v>
      </c>
      <c r="L8" s="101">
        <v>42081</v>
      </c>
      <c r="M8" s="33">
        <v>409.5</v>
      </c>
    </row>
    <row r="9" spans="2:13" ht="15">
      <c r="B9" t="s">
        <v>79</v>
      </c>
      <c r="C9" t="s">
        <v>86</v>
      </c>
      <c r="D9" s="101">
        <v>42081</v>
      </c>
      <c r="E9" s="33">
        <v>558.25</v>
      </c>
      <c r="F9" t="s">
        <v>98</v>
      </c>
      <c r="G9" t="s">
        <v>99</v>
      </c>
      <c r="H9" s="101">
        <v>42081</v>
      </c>
      <c r="I9" s="33">
        <v>605</v>
      </c>
      <c r="J9" t="s">
        <v>106</v>
      </c>
      <c r="K9" t="s">
        <v>107</v>
      </c>
      <c r="L9" s="101">
        <v>42081</v>
      </c>
      <c r="M9" s="33">
        <v>416.25</v>
      </c>
    </row>
    <row r="10" spans="2:13" ht="15">
      <c r="B10" t="s">
        <v>80</v>
      </c>
      <c r="C10" t="s">
        <v>87</v>
      </c>
      <c r="D10" s="101">
        <v>42081</v>
      </c>
      <c r="E10" s="33">
        <v>553.25</v>
      </c>
      <c r="F10" t="s">
        <v>100</v>
      </c>
      <c r="G10" t="s">
        <v>101</v>
      </c>
      <c r="H10" s="101">
        <v>42081</v>
      </c>
      <c r="I10" s="33">
        <v>603</v>
      </c>
      <c r="J10" t="s">
        <v>68</v>
      </c>
      <c r="K10" t="s">
        <v>69</v>
      </c>
      <c r="L10" s="101">
        <v>42081</v>
      </c>
      <c r="M10" s="33">
        <v>421</v>
      </c>
    </row>
    <row r="11" spans="2:13" ht="15">
      <c r="B11" t="s">
        <v>114</v>
      </c>
      <c r="C11" t="s">
        <v>115</v>
      </c>
      <c r="D11" s="101">
        <v>42081</v>
      </c>
      <c r="E11" s="33">
        <v>561.25</v>
      </c>
      <c r="F11" t="s">
        <v>122</v>
      </c>
      <c r="G11" t="s">
        <v>123</v>
      </c>
      <c r="H11" s="101">
        <v>42081</v>
      </c>
      <c r="I11" s="33">
        <v>611.5</v>
      </c>
      <c r="J11" t="s">
        <v>108</v>
      </c>
      <c r="K11" t="s">
        <v>109</v>
      </c>
      <c r="L11" s="101">
        <v>42081</v>
      </c>
      <c r="M11" s="33">
        <v>415.25</v>
      </c>
    </row>
    <row r="12" spans="2:13" ht="15">
      <c r="B12" t="s">
        <v>116</v>
      </c>
      <c r="C12" t="s">
        <v>117</v>
      </c>
      <c r="D12" s="101">
        <v>42081</v>
      </c>
      <c r="E12" s="33">
        <v>572.5</v>
      </c>
      <c r="F12" t="s">
        <v>124</v>
      </c>
      <c r="G12" t="s">
        <v>125</v>
      </c>
      <c r="H12" s="101">
        <v>42081</v>
      </c>
      <c r="I12" s="33">
        <v>621.75</v>
      </c>
      <c r="J12" t="s">
        <v>70</v>
      </c>
      <c r="K12" t="s">
        <v>71</v>
      </c>
      <c r="L12" s="101">
        <v>42081</v>
      </c>
      <c r="M12" s="33">
        <v>412.5</v>
      </c>
    </row>
    <row r="13" spans="2:13" ht="15">
      <c r="B13" t="s">
        <v>118</v>
      </c>
      <c r="C13" t="s">
        <v>119</v>
      </c>
      <c r="D13" s="101">
        <v>42081</v>
      </c>
      <c r="E13" s="33">
        <v>578.5</v>
      </c>
      <c r="F13" t="s">
        <v>126</v>
      </c>
      <c r="G13" t="s">
        <v>127</v>
      </c>
      <c r="H13" s="101">
        <v>42081</v>
      </c>
      <c r="I13" s="33">
        <v>622.75</v>
      </c>
      <c r="J13" t="s">
        <v>138</v>
      </c>
      <c r="K13" t="s">
        <v>139</v>
      </c>
      <c r="L13" s="101">
        <v>42081</v>
      </c>
      <c r="M13" s="33">
        <v>421.25</v>
      </c>
    </row>
    <row r="14" spans="2:13" ht="15">
      <c r="B14" t="s">
        <v>120</v>
      </c>
      <c r="C14" t="s">
        <v>121</v>
      </c>
      <c r="D14" s="101">
        <v>42081</v>
      </c>
      <c r="E14" s="33">
        <v>580.25</v>
      </c>
      <c r="F14" t="s">
        <v>128</v>
      </c>
      <c r="G14" t="s">
        <v>129</v>
      </c>
      <c r="H14" s="101">
        <v>42081</v>
      </c>
      <c r="I14" s="33">
        <v>622.75</v>
      </c>
      <c r="J14" t="s">
        <v>140</v>
      </c>
      <c r="K14" t="s">
        <v>141</v>
      </c>
      <c r="L14" s="101">
        <v>42081</v>
      </c>
      <c r="M14" s="33">
        <v>426.75</v>
      </c>
    </row>
    <row r="15" spans="2:13" ht="15">
      <c r="B15" t="s">
        <v>130</v>
      </c>
      <c r="C15" t="s">
        <v>131</v>
      </c>
      <c r="D15" s="101">
        <v>42081</v>
      </c>
      <c r="E15" s="33">
        <v>560.75</v>
      </c>
      <c r="F15" t="s">
        <v>132</v>
      </c>
      <c r="G15" t="s">
        <v>133</v>
      </c>
      <c r="H15" s="101">
        <v>42081</v>
      </c>
      <c r="I15" s="33">
        <v>592.75</v>
      </c>
      <c r="J15" t="s">
        <v>110</v>
      </c>
      <c r="K15" t="s">
        <v>111</v>
      </c>
      <c r="L15" s="101">
        <v>42081</v>
      </c>
      <c r="M15" s="33">
        <v>431</v>
      </c>
    </row>
    <row r="16" spans="2:13" ht="15">
      <c r="B16"/>
      <c r="C16"/>
      <c r="D16" s="101"/>
      <c r="E16" s="33"/>
      <c r="F16" t="s">
        <v>149</v>
      </c>
      <c r="G16"/>
      <c r="H16"/>
      <c r="I16"/>
      <c r="J16" t="s">
        <v>142</v>
      </c>
      <c r="K16" t="s">
        <v>143</v>
      </c>
      <c r="L16" s="101">
        <v>42081</v>
      </c>
      <c r="M16" s="33">
        <v>425.75</v>
      </c>
    </row>
    <row r="17" spans="2:13" ht="15">
      <c r="B17"/>
      <c r="C17"/>
      <c r="D17" s="101"/>
      <c r="E17" s="33"/>
      <c r="F17"/>
      <c r="G17"/>
      <c r="H17"/>
      <c r="I17"/>
      <c r="J17" t="s">
        <v>112</v>
      </c>
      <c r="K17" t="s">
        <v>113</v>
      </c>
      <c r="L17" s="101">
        <v>42081</v>
      </c>
      <c r="M17" s="33">
        <v>425.25</v>
      </c>
    </row>
    <row r="18" spans="2:13" ht="15">
      <c r="B18"/>
      <c r="C18"/>
      <c r="D18"/>
      <c r="E18"/>
      <c r="F18"/>
      <c r="G18"/>
      <c r="H18"/>
      <c r="I18"/>
      <c r="J18" t="s">
        <v>144</v>
      </c>
      <c r="K18" t="s">
        <v>145</v>
      </c>
      <c r="L18" s="101">
        <v>42081</v>
      </c>
      <c r="M18" s="33">
        <v>441</v>
      </c>
    </row>
    <row r="19" spans="2:13" ht="15">
      <c r="B19"/>
      <c r="C19"/>
      <c r="D19"/>
      <c r="E19"/>
      <c r="F19"/>
      <c r="G19"/>
      <c r="H19"/>
      <c r="I19"/>
      <c r="J19" t="s">
        <v>146</v>
      </c>
      <c r="K19" t="s">
        <v>147</v>
      </c>
      <c r="L19" s="101">
        <v>42081</v>
      </c>
      <c r="M19" s="33">
        <v>421.75</v>
      </c>
    </row>
    <row r="20" ht="15">
      <c r="J20" s="74" t="s">
        <v>149</v>
      </c>
    </row>
    <row r="23" spans="3:9" ht="15.75">
      <c r="C23" s="75" t="s">
        <v>72</v>
      </c>
      <c r="D23" s="56" t="s">
        <v>158</v>
      </c>
      <c r="E23" s="56">
        <v>18</v>
      </c>
      <c r="F23" s="74" t="s">
        <v>73</v>
      </c>
      <c r="G23" t="s">
        <v>31</v>
      </c>
      <c r="H23" t="s">
        <v>74</v>
      </c>
      <c r="I23" s="74">
        <v>2015</v>
      </c>
    </row>
    <row r="26" ht="15">
      <c r="D26" s="74" t="s">
        <v>155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2015-03-18T22:02:23Z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